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ga/Desktop/Rating2021/"/>
    </mc:Choice>
  </mc:AlternateContent>
  <xr:revisionPtr revIDLastSave="0" documentId="13_ncr:1_{DEF1638C-93F2-CC4A-8664-6EE167CD0FC0}" xr6:coauthVersionLast="47" xr6:coauthVersionMax="47" xr10:uidLastSave="{00000000-0000-0000-0000-000000000000}"/>
  <bookViews>
    <workbookView xWindow="10240" yWindow="1960" windowWidth="35680" windowHeight="19720" tabRatio="847" activeTab="1" xr2:uid="{00000000-000D-0000-FFFF-FFFF00000000}"/>
  </bookViews>
  <sheets>
    <sheet name="Рейтинг (раздел 1)" sheetId="87" r:id="rId1"/>
    <sheet name="Оценка (раздел 1)" sheetId="12" r:id="rId2"/>
    <sheet name="Методика (раздел 1)" sheetId="31" r:id="rId3"/>
    <sheet name="1.1" sheetId="79" r:id="rId4"/>
    <sheet name="1.2" sheetId="60" r:id="rId5"/>
    <sheet name="1.3" sheetId="61" r:id="rId6"/>
    <sheet name="1.4" sheetId="78" r:id="rId7"/>
    <sheet name="1.5" sheetId="70" r:id="rId8"/>
  </sheets>
  <definedNames>
    <definedName name="_xlnm._FilterDatabase" localSheetId="3" hidden="1">'1.1'!$A$6:$O$98</definedName>
    <definedName name="_xlnm._FilterDatabase" localSheetId="4" hidden="1">'1.2'!$A$6:$I$98</definedName>
    <definedName name="_xlnm._FilterDatabase" localSheetId="5" hidden="1">'1.3'!$A$6:$I$98</definedName>
    <definedName name="_xlnm._FilterDatabase" localSheetId="6" hidden="1">'1.4'!$A$6:$Q$98</definedName>
    <definedName name="_xlnm._FilterDatabase" localSheetId="7" hidden="1">'1.5'!$A$7:$N$102</definedName>
    <definedName name="_xlnm._FilterDatabase" localSheetId="1" hidden="1">'Оценка (раздел 1)'!$A$6:$I$100</definedName>
    <definedName name="_xlnm._FilterDatabase" localSheetId="0" hidden="1">'Рейтинг (раздел 1)'!$A$7:$I$94</definedName>
    <definedName name="_Toc262683" localSheetId="2">'Методика (раздел 1)'!$B$4</definedName>
    <definedName name="_Toc477267685" localSheetId="2">'Методика (раздел 1)'!#REF!</definedName>
    <definedName name="_Toc510692579" localSheetId="2">'Методика (раздел 1)'!$B$4</definedName>
    <definedName name="_xlnm.Print_Titles" localSheetId="3">'1.1'!$3:$5</definedName>
    <definedName name="_xlnm.Print_Titles" localSheetId="4">'1.2'!$3:$4</definedName>
    <definedName name="_xlnm.Print_Titles" localSheetId="5">'1.3'!$3:$5</definedName>
    <definedName name="_xlnm.Print_Titles" localSheetId="6">'1.4'!$3:$5</definedName>
    <definedName name="_xlnm.Print_Titles" localSheetId="7">'1.5'!$3:$6</definedName>
    <definedName name="_xlnm.Print_Titles" localSheetId="2">'Методика (раздел 1)'!$2:$3</definedName>
    <definedName name="_xlnm.Print_Titles" localSheetId="1">'Оценка (раздел 1)'!$A:$A,'Оценка (раздел 1)'!$3:$4</definedName>
    <definedName name="_xlnm.Print_Titles" localSheetId="0">'Рейтинг (раздел 1)'!$A:$A,'Рейтинг (раздел 1)'!$3:$4</definedName>
    <definedName name="_xlnm.Print_Area" localSheetId="3">'1.1'!$A$1:$O$98</definedName>
    <definedName name="_xlnm.Print_Area" localSheetId="4">'1.2'!$A$1:$I$98</definedName>
    <definedName name="_xlnm.Print_Area" localSheetId="5">'1.3'!$A$1:$I$98</definedName>
    <definedName name="_xlnm.Print_Area" localSheetId="6">'1.4'!$A$1:$Q$98</definedName>
    <definedName name="_xlnm.Print_Area" localSheetId="7">'1.5'!$A$1:$N$102</definedName>
    <definedName name="_xlnm.Print_Area" localSheetId="2">'Методика (раздел 1)'!$A$1:$E$33</definedName>
    <definedName name="_xlnm.Print_Area" localSheetId="1">'Оценка (раздел 1)'!$A$1:$I$100</definedName>
    <definedName name="_xlnm.Print_Area" localSheetId="0">'Рейтинг (раздел 1)'!$A$1:$I$96</definedName>
    <definedName name="sub_184133" localSheetId="2">'Методика (раздел 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87" l="1"/>
  <c r="H78" i="87"/>
  <c r="G78" i="87"/>
  <c r="F78" i="87"/>
  <c r="E78" i="87"/>
  <c r="I77" i="87"/>
  <c r="H77" i="87"/>
  <c r="G77" i="87"/>
  <c r="F77" i="87"/>
  <c r="E77" i="87"/>
  <c r="I33" i="87"/>
  <c r="H33" i="87"/>
  <c r="G33" i="87"/>
  <c r="F33" i="87"/>
  <c r="E33" i="87"/>
  <c r="I76" i="87"/>
  <c r="H76" i="87"/>
  <c r="G76" i="87"/>
  <c r="F76" i="87"/>
  <c r="E76" i="87"/>
  <c r="I32" i="87"/>
  <c r="H32" i="87"/>
  <c r="G32" i="87"/>
  <c r="F32" i="87"/>
  <c r="E32" i="87"/>
  <c r="I55" i="87"/>
  <c r="H55" i="87"/>
  <c r="G55" i="87"/>
  <c r="F55" i="87"/>
  <c r="E55" i="87"/>
  <c r="I31" i="87"/>
  <c r="H31" i="87"/>
  <c r="G31" i="87"/>
  <c r="F31" i="87"/>
  <c r="E31" i="87"/>
  <c r="I41" i="87"/>
  <c r="H41" i="87"/>
  <c r="G41" i="87"/>
  <c r="F41" i="87"/>
  <c r="E41" i="87"/>
  <c r="I61" i="87"/>
  <c r="H61" i="87"/>
  <c r="G61" i="87"/>
  <c r="F61" i="87"/>
  <c r="E61" i="87"/>
  <c r="I75" i="87"/>
  <c r="H75" i="87"/>
  <c r="G75" i="87"/>
  <c r="F75" i="87"/>
  <c r="E75" i="87"/>
  <c r="I30" i="87"/>
  <c r="H30" i="87"/>
  <c r="G30" i="87"/>
  <c r="F30" i="87"/>
  <c r="E30" i="87"/>
  <c r="I86" i="87"/>
  <c r="H86" i="87"/>
  <c r="G86" i="87"/>
  <c r="F86" i="87"/>
  <c r="E86" i="87"/>
  <c r="I54" i="87"/>
  <c r="H54" i="87"/>
  <c r="G54" i="87"/>
  <c r="F54" i="87"/>
  <c r="E54" i="87"/>
  <c r="I53" i="87"/>
  <c r="H53" i="87"/>
  <c r="G53" i="87"/>
  <c r="F53" i="87"/>
  <c r="E53" i="87"/>
  <c r="I29" i="87"/>
  <c r="H29" i="87"/>
  <c r="G29" i="87"/>
  <c r="F29" i="87"/>
  <c r="E29" i="87"/>
  <c r="I74" i="87"/>
  <c r="H74" i="87"/>
  <c r="G74" i="87"/>
  <c r="F74" i="87"/>
  <c r="E74" i="87"/>
  <c r="I60" i="87"/>
  <c r="H60" i="87"/>
  <c r="G60" i="87"/>
  <c r="F60" i="87"/>
  <c r="E60" i="87"/>
  <c r="I85" i="87"/>
  <c r="H85" i="87"/>
  <c r="G85" i="87"/>
  <c r="F85" i="87"/>
  <c r="E85" i="87"/>
  <c r="I28" i="87"/>
  <c r="H28" i="87"/>
  <c r="G28" i="87"/>
  <c r="F28" i="87"/>
  <c r="E28" i="87"/>
  <c r="I52" i="87"/>
  <c r="H52" i="87"/>
  <c r="G52" i="87"/>
  <c r="F52" i="87"/>
  <c r="E52" i="87"/>
  <c r="I27" i="87"/>
  <c r="H27" i="87"/>
  <c r="G27" i="87"/>
  <c r="F27" i="87"/>
  <c r="E27" i="87"/>
  <c r="I26" i="87"/>
  <c r="H26" i="87"/>
  <c r="G26" i="87"/>
  <c r="F26" i="87"/>
  <c r="E26" i="87"/>
  <c r="I25" i="87"/>
  <c r="H25" i="87"/>
  <c r="G25" i="87"/>
  <c r="F25" i="87"/>
  <c r="E25" i="87"/>
  <c r="I59" i="87"/>
  <c r="H59" i="87"/>
  <c r="G59" i="87"/>
  <c r="F59" i="87"/>
  <c r="E59" i="87"/>
  <c r="I51" i="87"/>
  <c r="H51" i="87"/>
  <c r="G51" i="87"/>
  <c r="F51" i="87"/>
  <c r="E51" i="87"/>
  <c r="I73" i="87"/>
  <c r="H73" i="87"/>
  <c r="G73" i="87"/>
  <c r="F73" i="87"/>
  <c r="E73" i="87"/>
  <c r="I90" i="87"/>
  <c r="H90" i="87"/>
  <c r="G90" i="87"/>
  <c r="F90" i="87"/>
  <c r="E90" i="87"/>
  <c r="I72" i="87"/>
  <c r="H72" i="87"/>
  <c r="G72" i="87"/>
  <c r="F72" i="87"/>
  <c r="E72" i="87"/>
  <c r="I24" i="87"/>
  <c r="H24" i="87"/>
  <c r="G24" i="87"/>
  <c r="F24" i="87"/>
  <c r="E24" i="87"/>
  <c r="I71" i="87"/>
  <c r="H71" i="87"/>
  <c r="G71" i="87"/>
  <c r="F71" i="87"/>
  <c r="E71" i="87"/>
  <c r="I58" i="87"/>
  <c r="H58" i="87"/>
  <c r="G58" i="87"/>
  <c r="F58" i="87"/>
  <c r="E58" i="87"/>
  <c r="I23" i="87"/>
  <c r="H23" i="87"/>
  <c r="G23" i="87"/>
  <c r="F23" i="87"/>
  <c r="E23" i="87"/>
  <c r="I22" i="87"/>
  <c r="H22" i="87"/>
  <c r="G22" i="87"/>
  <c r="F22" i="87"/>
  <c r="E22" i="87"/>
  <c r="I50" i="87"/>
  <c r="H50" i="87"/>
  <c r="G50" i="87"/>
  <c r="F50" i="87"/>
  <c r="E50" i="87"/>
  <c r="I94" i="87"/>
  <c r="H94" i="87"/>
  <c r="G94" i="87"/>
  <c r="F94" i="87"/>
  <c r="E94" i="87"/>
  <c r="I21" i="87"/>
  <c r="H21" i="87"/>
  <c r="G21" i="87"/>
  <c r="F21" i="87"/>
  <c r="E21" i="87"/>
  <c r="I49" i="87"/>
  <c r="H49" i="87"/>
  <c r="G49" i="87"/>
  <c r="F49" i="87"/>
  <c r="E49" i="87"/>
  <c r="I70" i="87"/>
  <c r="H70" i="87"/>
  <c r="G70" i="87"/>
  <c r="F70" i="87"/>
  <c r="E70" i="87"/>
  <c r="I93" i="87"/>
  <c r="H93" i="87"/>
  <c r="G93" i="87"/>
  <c r="F93" i="87"/>
  <c r="E93" i="87"/>
  <c r="I40" i="87"/>
  <c r="H40" i="87"/>
  <c r="G40" i="87"/>
  <c r="F40" i="87"/>
  <c r="E40" i="87"/>
  <c r="I20" i="87"/>
  <c r="H20" i="87"/>
  <c r="G20" i="87"/>
  <c r="F20" i="87"/>
  <c r="E20" i="87"/>
  <c r="I48" i="87"/>
  <c r="H48" i="87"/>
  <c r="G48" i="87"/>
  <c r="F48" i="87"/>
  <c r="E48" i="87"/>
  <c r="I39" i="87"/>
  <c r="H39" i="87"/>
  <c r="G39" i="87"/>
  <c r="F39" i="87"/>
  <c r="E39" i="87"/>
  <c r="I89" i="87"/>
  <c r="H89" i="87"/>
  <c r="G89" i="87"/>
  <c r="F89" i="87"/>
  <c r="E89" i="87"/>
  <c r="I84" i="87"/>
  <c r="H84" i="87"/>
  <c r="G84" i="87"/>
  <c r="F84" i="87"/>
  <c r="E84" i="87"/>
  <c r="I38" i="87"/>
  <c r="H38" i="87"/>
  <c r="G38" i="87"/>
  <c r="F38" i="87"/>
  <c r="E38" i="87"/>
  <c r="I69" i="87"/>
  <c r="H69" i="87"/>
  <c r="G69" i="87"/>
  <c r="F69" i="87"/>
  <c r="E69" i="87"/>
  <c r="I83" i="87"/>
  <c r="H83" i="87"/>
  <c r="G83" i="87"/>
  <c r="F83" i="87"/>
  <c r="E83" i="87"/>
  <c r="I80" i="87"/>
  <c r="H80" i="87"/>
  <c r="G80" i="87"/>
  <c r="F80" i="87"/>
  <c r="E80" i="87"/>
  <c r="I19" i="87"/>
  <c r="H19" i="87"/>
  <c r="G19" i="87"/>
  <c r="F19" i="87"/>
  <c r="E19" i="87"/>
  <c r="I68" i="87"/>
  <c r="H68" i="87"/>
  <c r="G68" i="87"/>
  <c r="F68" i="87"/>
  <c r="E68" i="87"/>
  <c r="I88" i="87"/>
  <c r="H88" i="87"/>
  <c r="G88" i="87"/>
  <c r="F88" i="87"/>
  <c r="E88" i="87"/>
  <c r="I47" i="87"/>
  <c r="H47" i="87"/>
  <c r="G47" i="87"/>
  <c r="F47" i="87"/>
  <c r="E47" i="87"/>
  <c r="I18" i="87"/>
  <c r="H18" i="87"/>
  <c r="G18" i="87"/>
  <c r="F18" i="87"/>
  <c r="E18" i="87"/>
  <c r="I17" i="87"/>
  <c r="H17" i="87"/>
  <c r="G17" i="87"/>
  <c r="F17" i="87"/>
  <c r="E17" i="87"/>
  <c r="I16" i="87"/>
  <c r="H16" i="87"/>
  <c r="G16" i="87"/>
  <c r="F16" i="87"/>
  <c r="E16" i="87"/>
  <c r="I15" i="87"/>
  <c r="H15" i="87"/>
  <c r="G15" i="87"/>
  <c r="F15" i="87"/>
  <c r="E15" i="87"/>
  <c r="I56" i="87"/>
  <c r="H56" i="87"/>
  <c r="G56" i="87"/>
  <c r="F56" i="87"/>
  <c r="E56" i="87"/>
  <c r="I67" i="87"/>
  <c r="H67" i="87"/>
  <c r="G67" i="87"/>
  <c r="F67" i="87"/>
  <c r="E67" i="87"/>
  <c r="I66" i="87"/>
  <c r="H66" i="87"/>
  <c r="G66" i="87"/>
  <c r="F66" i="87"/>
  <c r="E66" i="87"/>
  <c r="I46" i="87"/>
  <c r="H46" i="87"/>
  <c r="G46" i="87"/>
  <c r="F46" i="87"/>
  <c r="E46" i="87"/>
  <c r="I45" i="87"/>
  <c r="H45" i="87"/>
  <c r="G45" i="87"/>
  <c r="F45" i="87"/>
  <c r="E45" i="87"/>
  <c r="I87" i="87"/>
  <c r="H87" i="87"/>
  <c r="G87" i="87"/>
  <c r="F87" i="87"/>
  <c r="E87" i="87"/>
  <c r="I14" i="87"/>
  <c r="H14" i="87"/>
  <c r="G14" i="87"/>
  <c r="F14" i="87"/>
  <c r="E14" i="87"/>
  <c r="I44" i="87"/>
  <c r="H44" i="87"/>
  <c r="G44" i="87"/>
  <c r="F44" i="87"/>
  <c r="E44" i="87"/>
  <c r="I65" i="87"/>
  <c r="H65" i="87"/>
  <c r="G65" i="87"/>
  <c r="F65" i="87"/>
  <c r="E65" i="87"/>
  <c r="I13" i="87"/>
  <c r="H13" i="87"/>
  <c r="G13" i="87"/>
  <c r="F13" i="87"/>
  <c r="E13" i="87"/>
  <c r="I79" i="87"/>
  <c r="H79" i="87"/>
  <c r="G79" i="87"/>
  <c r="F79" i="87"/>
  <c r="E79" i="87"/>
  <c r="I64" i="87"/>
  <c r="H64" i="87"/>
  <c r="G64" i="87"/>
  <c r="F64" i="87"/>
  <c r="E64" i="87"/>
  <c r="I37" i="87"/>
  <c r="H37" i="87"/>
  <c r="G37" i="87"/>
  <c r="F37" i="87"/>
  <c r="E37" i="87"/>
  <c r="I82" i="87"/>
  <c r="H82" i="87"/>
  <c r="G82" i="87"/>
  <c r="F82" i="87"/>
  <c r="E82" i="87"/>
  <c r="I36" i="87"/>
  <c r="H36" i="87"/>
  <c r="G36" i="87"/>
  <c r="F36" i="87"/>
  <c r="E36" i="87"/>
  <c r="I63" i="87"/>
  <c r="H63" i="87"/>
  <c r="G63" i="87"/>
  <c r="F63" i="87"/>
  <c r="E63" i="87"/>
  <c r="I62" i="87"/>
  <c r="H62" i="87"/>
  <c r="G62" i="87"/>
  <c r="F62" i="87"/>
  <c r="E62" i="87"/>
  <c r="I92" i="87"/>
  <c r="H92" i="87"/>
  <c r="G92" i="87"/>
  <c r="F92" i="87"/>
  <c r="E92" i="87"/>
  <c r="I12" i="87"/>
  <c r="H12" i="87"/>
  <c r="G12" i="87"/>
  <c r="F12" i="87"/>
  <c r="E12" i="87"/>
  <c r="I11" i="87"/>
  <c r="H11" i="87"/>
  <c r="G11" i="87"/>
  <c r="F11" i="87"/>
  <c r="E11" i="87"/>
  <c r="I35" i="87"/>
  <c r="H35" i="87"/>
  <c r="G35" i="87"/>
  <c r="F35" i="87"/>
  <c r="E35" i="87"/>
  <c r="I43" i="87"/>
  <c r="H43" i="87"/>
  <c r="G43" i="87"/>
  <c r="F43" i="87"/>
  <c r="E43" i="87"/>
  <c r="I10" i="87"/>
  <c r="H10" i="87"/>
  <c r="G10" i="87"/>
  <c r="F10" i="87"/>
  <c r="E10" i="87"/>
  <c r="I34" i="87"/>
  <c r="H34" i="87"/>
  <c r="G34" i="87"/>
  <c r="F34" i="87"/>
  <c r="E34" i="87"/>
  <c r="I9" i="87"/>
  <c r="H9" i="87"/>
  <c r="G9" i="87"/>
  <c r="F9" i="87"/>
  <c r="E9" i="87"/>
  <c r="I8" i="87"/>
  <c r="H8" i="87"/>
  <c r="G8" i="87"/>
  <c r="F8" i="87"/>
  <c r="E8" i="87"/>
  <c r="I7" i="87"/>
  <c r="H7" i="87"/>
  <c r="G7" i="87"/>
  <c r="F7" i="87"/>
  <c r="E7" i="87"/>
  <c r="I42" i="87"/>
  <c r="H42" i="87"/>
  <c r="G42" i="87"/>
  <c r="F42" i="87"/>
  <c r="E42" i="87"/>
  <c r="D5" i="87"/>
  <c r="C78" i="87" s="1"/>
  <c r="L76" i="70"/>
  <c r="C45" i="12"/>
  <c r="C35" i="12"/>
  <c r="C24" i="12"/>
  <c r="I24" i="12"/>
  <c r="I35" i="12"/>
  <c r="I45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6" i="12"/>
  <c r="G27" i="12"/>
  <c r="G28" i="12"/>
  <c r="G29" i="12"/>
  <c r="G30" i="12"/>
  <c r="G31" i="12"/>
  <c r="G32" i="12"/>
  <c r="G33" i="12"/>
  <c r="G34" i="12"/>
  <c r="G35" i="12"/>
  <c r="G36" i="12"/>
  <c r="G38" i="12"/>
  <c r="G39" i="12"/>
  <c r="G40" i="12"/>
  <c r="G41" i="12"/>
  <c r="G42" i="12"/>
  <c r="G43" i="12"/>
  <c r="G44" i="12"/>
  <c r="G45" i="12"/>
  <c r="G47" i="12"/>
  <c r="G48" i="12"/>
  <c r="G49" i="12"/>
  <c r="G50" i="12"/>
  <c r="G51" i="12"/>
  <c r="G52" i="12"/>
  <c r="G53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70" i="12"/>
  <c r="G71" i="12"/>
  <c r="G72" i="12"/>
  <c r="G73" i="12"/>
  <c r="G74" i="12"/>
  <c r="G75" i="12"/>
  <c r="G77" i="12"/>
  <c r="G78" i="12"/>
  <c r="G79" i="12"/>
  <c r="G80" i="12"/>
  <c r="G81" i="12"/>
  <c r="G82" i="12"/>
  <c r="G83" i="12"/>
  <c r="G84" i="12"/>
  <c r="G85" i="12"/>
  <c r="G86" i="12"/>
  <c r="G88" i="12"/>
  <c r="G89" i="12"/>
  <c r="G90" i="12"/>
  <c r="G91" i="12"/>
  <c r="G92" i="12"/>
  <c r="G93" i="12"/>
  <c r="G94" i="12"/>
  <c r="G95" i="12"/>
  <c r="G96" i="12"/>
  <c r="G97" i="12"/>
  <c r="G98" i="12"/>
  <c r="G7" i="12"/>
  <c r="F8" i="12"/>
  <c r="F9" i="12"/>
  <c r="F10" i="12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6" i="12"/>
  <c r="F27" i="12"/>
  <c r="F28" i="12"/>
  <c r="F29" i="12"/>
  <c r="F30" i="12"/>
  <c r="F31" i="12"/>
  <c r="F32" i="12"/>
  <c r="F33" i="12"/>
  <c r="F34" i="12"/>
  <c r="F35" i="12"/>
  <c r="F36" i="12"/>
  <c r="F38" i="12"/>
  <c r="F39" i="12"/>
  <c r="F40" i="12"/>
  <c r="F41" i="12"/>
  <c r="F42" i="12"/>
  <c r="F43" i="12"/>
  <c r="F44" i="12"/>
  <c r="F45" i="12"/>
  <c r="F47" i="12"/>
  <c r="F48" i="12"/>
  <c r="F49" i="12"/>
  <c r="F50" i="12"/>
  <c r="F51" i="12"/>
  <c r="F52" i="12"/>
  <c r="F53" i="12"/>
  <c r="F55" i="12"/>
  <c r="F56" i="12"/>
  <c r="F57" i="12"/>
  <c r="F58" i="12"/>
  <c r="F59" i="12"/>
  <c r="F60" i="12"/>
  <c r="F61" i="12"/>
  <c r="F62" i="12"/>
  <c r="F63" i="12"/>
  <c r="F64" i="12"/>
  <c r="F65" i="12"/>
  <c r="F66" i="12"/>
  <c r="F67" i="12"/>
  <c r="F68" i="12"/>
  <c r="F70" i="12"/>
  <c r="F71" i="12"/>
  <c r="F72" i="12"/>
  <c r="F73" i="12"/>
  <c r="F74" i="12"/>
  <c r="F75" i="12"/>
  <c r="F77" i="12"/>
  <c r="F78" i="12"/>
  <c r="F79" i="12"/>
  <c r="F80" i="12"/>
  <c r="F81" i="12"/>
  <c r="F82" i="12"/>
  <c r="F83" i="12"/>
  <c r="F84" i="12"/>
  <c r="F85" i="12"/>
  <c r="F86" i="12"/>
  <c r="F88" i="12"/>
  <c r="F89" i="12"/>
  <c r="F90" i="12"/>
  <c r="F91" i="12"/>
  <c r="F92" i="12"/>
  <c r="F93" i="12"/>
  <c r="F94" i="12"/>
  <c r="F95" i="12"/>
  <c r="F96" i="12"/>
  <c r="F97" i="12"/>
  <c r="F98" i="12"/>
  <c r="F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6" i="12"/>
  <c r="E27" i="12"/>
  <c r="E28" i="12"/>
  <c r="E29" i="12"/>
  <c r="E30" i="12"/>
  <c r="E31" i="12"/>
  <c r="E32" i="12"/>
  <c r="E33" i="12"/>
  <c r="E34" i="12"/>
  <c r="E35" i="12"/>
  <c r="E36" i="12"/>
  <c r="E38" i="12"/>
  <c r="E39" i="12"/>
  <c r="E40" i="12"/>
  <c r="E41" i="12"/>
  <c r="E42" i="12"/>
  <c r="E43" i="12"/>
  <c r="E44" i="12"/>
  <c r="E45" i="12"/>
  <c r="E47" i="12"/>
  <c r="E48" i="12"/>
  <c r="E49" i="12"/>
  <c r="E50" i="12"/>
  <c r="E51" i="12"/>
  <c r="E52" i="12"/>
  <c r="E53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70" i="12"/>
  <c r="E71" i="12"/>
  <c r="E72" i="12"/>
  <c r="E73" i="12"/>
  <c r="E74" i="12"/>
  <c r="E75" i="12"/>
  <c r="E77" i="12"/>
  <c r="E78" i="12"/>
  <c r="E79" i="12"/>
  <c r="E80" i="12"/>
  <c r="E81" i="12"/>
  <c r="E82" i="12"/>
  <c r="E83" i="12"/>
  <c r="E84" i="12"/>
  <c r="E85" i="12"/>
  <c r="E86" i="12"/>
  <c r="E88" i="12"/>
  <c r="E89" i="12"/>
  <c r="E90" i="12"/>
  <c r="E91" i="12"/>
  <c r="E92" i="12"/>
  <c r="E93" i="12"/>
  <c r="E94" i="12"/>
  <c r="E95" i="12"/>
  <c r="E96" i="12"/>
  <c r="E97" i="12"/>
  <c r="E98" i="12"/>
  <c r="E7" i="12"/>
  <c r="H35" i="70"/>
  <c r="H44" i="70"/>
  <c r="H51" i="70"/>
  <c r="H97" i="70"/>
  <c r="G9" i="70"/>
  <c r="G10" i="70"/>
  <c r="G11" i="70"/>
  <c r="G12" i="70"/>
  <c r="G13" i="70"/>
  <c r="G14" i="70"/>
  <c r="G15" i="70"/>
  <c r="G16" i="70"/>
  <c r="G17" i="70"/>
  <c r="G18" i="70"/>
  <c r="G19" i="70"/>
  <c r="G20" i="70"/>
  <c r="G21" i="70"/>
  <c r="G22" i="70"/>
  <c r="G23" i="70"/>
  <c r="G24" i="70"/>
  <c r="G25" i="70"/>
  <c r="G27" i="70"/>
  <c r="G28" i="70"/>
  <c r="G29" i="70"/>
  <c r="G30" i="70"/>
  <c r="G31" i="70"/>
  <c r="G32" i="70"/>
  <c r="G33" i="70"/>
  <c r="G34" i="70"/>
  <c r="G35" i="70"/>
  <c r="G36" i="70"/>
  <c r="G37" i="70"/>
  <c r="G39" i="70"/>
  <c r="G40" i="70"/>
  <c r="G41" i="70"/>
  <c r="G42" i="70"/>
  <c r="G43" i="70"/>
  <c r="G44" i="70"/>
  <c r="G45" i="70"/>
  <c r="G46" i="70"/>
  <c r="G48" i="70"/>
  <c r="G49" i="70"/>
  <c r="G50" i="70"/>
  <c r="G51" i="70"/>
  <c r="G52" i="70"/>
  <c r="G53" i="70"/>
  <c r="G54" i="70"/>
  <c r="G56" i="70"/>
  <c r="G57" i="70"/>
  <c r="G58" i="70"/>
  <c r="G59" i="70"/>
  <c r="G60" i="70"/>
  <c r="G61" i="70"/>
  <c r="G62" i="70"/>
  <c r="G63" i="70"/>
  <c r="G64" i="70"/>
  <c r="G65" i="70"/>
  <c r="G66" i="70"/>
  <c r="G67" i="70"/>
  <c r="G68" i="70"/>
  <c r="G69" i="70"/>
  <c r="G71" i="70"/>
  <c r="G72" i="70"/>
  <c r="G73" i="70"/>
  <c r="G74" i="70"/>
  <c r="G75" i="70"/>
  <c r="G76" i="70"/>
  <c r="G78" i="70"/>
  <c r="G79" i="70"/>
  <c r="G80" i="70"/>
  <c r="G81" i="70"/>
  <c r="G82" i="70"/>
  <c r="G83" i="70"/>
  <c r="G84" i="70"/>
  <c r="G85" i="70"/>
  <c r="G86" i="70"/>
  <c r="G87" i="70"/>
  <c r="G89" i="70"/>
  <c r="G90" i="70"/>
  <c r="G91" i="70"/>
  <c r="G92" i="70"/>
  <c r="G93" i="70"/>
  <c r="G94" i="70"/>
  <c r="G95" i="70"/>
  <c r="G96" i="70"/>
  <c r="G97" i="70"/>
  <c r="G98" i="70"/>
  <c r="G99" i="70"/>
  <c r="G8" i="70"/>
  <c r="D89" i="87" l="1"/>
  <c r="D22" i="87"/>
  <c r="D59" i="87"/>
  <c r="D60" i="87"/>
  <c r="D16" i="87"/>
  <c r="D40" i="87"/>
  <c r="D87" i="87"/>
  <c r="D58" i="87"/>
  <c r="D25" i="87"/>
  <c r="D93" i="87"/>
  <c r="D17" i="87"/>
  <c r="C34" i="87"/>
  <c r="D36" i="87"/>
  <c r="D66" i="87"/>
  <c r="C83" i="87"/>
  <c r="C22" i="87"/>
  <c r="B22" i="87" s="1"/>
  <c r="D23" i="87"/>
  <c r="D31" i="87"/>
  <c r="C14" i="87"/>
  <c r="D83" i="87"/>
  <c r="D20" i="87"/>
  <c r="D21" i="87"/>
  <c r="C59" i="87"/>
  <c r="B59" i="87" s="1"/>
  <c r="C61" i="87"/>
  <c r="D41" i="87"/>
  <c r="C80" i="87"/>
  <c r="D69" i="87"/>
  <c r="C40" i="87"/>
  <c r="D61" i="87"/>
  <c r="D71" i="87"/>
  <c r="C51" i="87"/>
  <c r="D29" i="87"/>
  <c r="D55" i="87"/>
  <c r="D33" i="87"/>
  <c r="D78" i="87"/>
  <c r="B78" i="87" s="1"/>
  <c r="D10" i="87"/>
  <c r="D43" i="87"/>
  <c r="D80" i="87"/>
  <c r="D38" i="87"/>
  <c r="C20" i="87"/>
  <c r="D51" i="87"/>
  <c r="C82" i="87"/>
  <c r="C74" i="87"/>
  <c r="C10" i="87"/>
  <c r="D82" i="87"/>
  <c r="D14" i="87"/>
  <c r="D45" i="87"/>
  <c r="C60" i="87"/>
  <c r="D74" i="87"/>
  <c r="C16" i="87"/>
  <c r="C36" i="87"/>
  <c r="D37" i="87"/>
  <c r="C87" i="87"/>
  <c r="C15" i="87"/>
  <c r="C23" i="87"/>
  <c r="D52" i="87"/>
  <c r="C41" i="87"/>
  <c r="D12" i="87"/>
  <c r="D44" i="87"/>
  <c r="D26" i="87"/>
  <c r="D28" i="87"/>
  <c r="D65" i="87"/>
  <c r="D39" i="87"/>
  <c r="D90" i="87"/>
  <c r="D76" i="87"/>
  <c r="D7" i="87"/>
  <c r="D62" i="87"/>
  <c r="D18" i="87"/>
  <c r="D68" i="87"/>
  <c r="D72" i="87"/>
  <c r="D63" i="87"/>
  <c r="D79" i="87"/>
  <c r="D88" i="87"/>
  <c r="D53" i="87"/>
  <c r="D30" i="87"/>
  <c r="D35" i="87"/>
  <c r="D70" i="87"/>
  <c r="D94" i="87"/>
  <c r="D86" i="87"/>
  <c r="D67" i="87"/>
  <c r="D92" i="87"/>
  <c r="C8" i="87"/>
  <c r="C35" i="87"/>
  <c r="D64" i="87"/>
  <c r="D19" i="87"/>
  <c r="D48" i="87"/>
  <c r="D50" i="87"/>
  <c r="D73" i="87"/>
  <c r="D85" i="87"/>
  <c r="D75" i="87"/>
  <c r="D77" i="87"/>
  <c r="D13" i="87"/>
  <c r="D9" i="87"/>
  <c r="D34" i="87"/>
  <c r="C43" i="87"/>
  <c r="C92" i="87"/>
  <c r="C37" i="87"/>
  <c r="D56" i="87"/>
  <c r="D15" i="87"/>
  <c r="C17" i="87"/>
  <c r="C69" i="87"/>
  <c r="C93" i="87"/>
  <c r="C58" i="87"/>
  <c r="C25" i="87"/>
  <c r="B25" i="87" s="1"/>
  <c r="C29" i="87"/>
  <c r="C31" i="87"/>
  <c r="C77" i="87"/>
  <c r="D8" i="87"/>
  <c r="B8" i="87" s="1"/>
  <c r="C63" i="87"/>
  <c r="C48" i="87"/>
  <c r="D42" i="87"/>
  <c r="C9" i="87"/>
  <c r="C56" i="87"/>
  <c r="D47" i="87"/>
  <c r="D84" i="87"/>
  <c r="D49" i="87"/>
  <c r="D24" i="87"/>
  <c r="D27" i="87"/>
  <c r="D54" i="87"/>
  <c r="D32" i="87"/>
  <c r="C44" i="87"/>
  <c r="C19" i="87"/>
  <c r="C50" i="87"/>
  <c r="C73" i="87"/>
  <c r="C85" i="87"/>
  <c r="C75" i="87"/>
  <c r="D11" i="87"/>
  <c r="C62" i="87"/>
  <c r="C65" i="87"/>
  <c r="D46" i="87"/>
  <c r="B31" i="87"/>
  <c r="C45" i="87"/>
  <c r="C18" i="87"/>
  <c r="C38" i="87"/>
  <c r="C70" i="87"/>
  <c r="C71" i="87"/>
  <c r="C26" i="87"/>
  <c r="C53" i="87"/>
  <c r="C55" i="87"/>
  <c r="C13" i="87"/>
  <c r="B13" i="87" s="1"/>
  <c r="C67" i="87"/>
  <c r="C68" i="87"/>
  <c r="C39" i="87"/>
  <c r="C94" i="87"/>
  <c r="C90" i="87"/>
  <c r="C28" i="87"/>
  <c r="C30" i="87"/>
  <c r="C33" i="87"/>
  <c r="B33" i="87" s="1"/>
  <c r="C7" i="87"/>
  <c r="C12" i="87"/>
  <c r="B12" i="87" s="1"/>
  <c r="C79" i="87"/>
  <c r="C66" i="87"/>
  <c r="C88" i="87"/>
  <c r="C89" i="87"/>
  <c r="B89" i="87" s="1"/>
  <c r="C21" i="87"/>
  <c r="C72" i="87"/>
  <c r="C52" i="87"/>
  <c r="C86" i="87"/>
  <c r="C76" i="87"/>
  <c r="B76" i="87" s="1"/>
  <c r="C42" i="87"/>
  <c r="C11" i="87"/>
  <c r="C64" i="87"/>
  <c r="C46" i="87"/>
  <c r="B46" i="87" s="1"/>
  <c r="C47" i="87"/>
  <c r="C84" i="87"/>
  <c r="C49" i="87"/>
  <c r="C24" i="87"/>
  <c r="C27" i="87"/>
  <c r="C54" i="87"/>
  <c r="C32" i="87"/>
  <c r="L91" i="70"/>
  <c r="L78" i="70"/>
  <c r="B43" i="87" l="1"/>
  <c r="B21" i="87"/>
  <c r="B83" i="87"/>
  <c r="B87" i="87"/>
  <c r="B64" i="87"/>
  <c r="B28" i="87"/>
  <c r="B72" i="87"/>
  <c r="B11" i="87"/>
  <c r="B71" i="87"/>
  <c r="B60" i="87"/>
  <c r="B20" i="87"/>
  <c r="B61" i="87"/>
  <c r="B66" i="87"/>
  <c r="B36" i="87"/>
  <c r="B54" i="87"/>
  <c r="B68" i="87"/>
  <c r="B29" i="87"/>
  <c r="B58" i="87"/>
  <c r="B10" i="87"/>
  <c r="B40" i="87"/>
  <c r="B86" i="87"/>
  <c r="B77" i="87"/>
  <c r="B44" i="87"/>
  <c r="B69" i="87"/>
  <c r="B14" i="87"/>
  <c r="B17" i="87"/>
  <c r="B79" i="87"/>
  <c r="B52" i="87"/>
  <c r="B26" i="87"/>
  <c r="B56" i="87"/>
  <c r="B53" i="87"/>
  <c r="B16" i="87"/>
  <c r="B82" i="87"/>
  <c r="B80" i="87"/>
  <c r="B37" i="87"/>
  <c r="B74" i="87"/>
  <c r="B41" i="87"/>
  <c r="B7" i="87"/>
  <c r="B18" i="87"/>
  <c r="B23" i="87"/>
  <c r="B45" i="87"/>
  <c r="B51" i="87"/>
  <c r="B62" i="87"/>
  <c r="B55" i="87"/>
  <c r="B93" i="87"/>
  <c r="B34" i="87"/>
  <c r="B67" i="87"/>
  <c r="B42" i="87"/>
  <c r="B38" i="87"/>
  <c r="B63" i="87"/>
  <c r="B19" i="87"/>
  <c r="B30" i="87"/>
  <c r="B15" i="87"/>
  <c r="B47" i="87"/>
  <c r="B90" i="87"/>
  <c r="B65" i="87"/>
  <c r="B27" i="87"/>
  <c r="B24" i="87"/>
  <c r="B88" i="87"/>
  <c r="B94" i="87"/>
  <c r="B35" i="87"/>
  <c r="B49" i="87"/>
  <c r="B84" i="87"/>
  <c r="B39" i="87"/>
  <c r="B70" i="87"/>
  <c r="B32" i="87"/>
  <c r="B75" i="87"/>
  <c r="B85" i="87"/>
  <c r="B92" i="87"/>
  <c r="B50" i="87"/>
  <c r="B73" i="87"/>
  <c r="B9" i="87"/>
  <c r="B48" i="87"/>
  <c r="M76" i="70"/>
  <c r="L65" i="70"/>
  <c r="L63" i="70"/>
  <c r="M18" i="70" l="1"/>
  <c r="L19" i="70"/>
  <c r="M75" i="78" l="1"/>
  <c r="N34" i="78" l="1"/>
  <c r="N43" i="78"/>
  <c r="N50" i="78"/>
  <c r="N96" i="78"/>
  <c r="M8" i="78"/>
  <c r="M9" i="78"/>
  <c r="M10" i="78"/>
  <c r="M11" i="78"/>
  <c r="M12" i="78"/>
  <c r="M13" i="78"/>
  <c r="M14" i="78"/>
  <c r="M15" i="78"/>
  <c r="M16" i="78"/>
  <c r="M17" i="78"/>
  <c r="M18" i="78"/>
  <c r="M19" i="78"/>
  <c r="M20" i="78"/>
  <c r="M21" i="78"/>
  <c r="M22" i="78"/>
  <c r="M23" i="78"/>
  <c r="M24" i="78"/>
  <c r="M26" i="78"/>
  <c r="M27" i="78"/>
  <c r="M28" i="78"/>
  <c r="M29" i="78"/>
  <c r="M30" i="78"/>
  <c r="M31" i="78"/>
  <c r="M32" i="78"/>
  <c r="M33" i="78"/>
  <c r="M34" i="78"/>
  <c r="M35" i="78"/>
  <c r="M36" i="78"/>
  <c r="M38" i="78"/>
  <c r="M39" i="78"/>
  <c r="M40" i="78"/>
  <c r="M41" i="78"/>
  <c r="M42" i="78"/>
  <c r="M43" i="78"/>
  <c r="M44" i="78"/>
  <c r="M45" i="78"/>
  <c r="M47" i="78"/>
  <c r="M48" i="78"/>
  <c r="M49" i="78"/>
  <c r="M50" i="78"/>
  <c r="M51" i="78"/>
  <c r="M52" i="78"/>
  <c r="M53" i="78"/>
  <c r="M55" i="78"/>
  <c r="M56" i="78"/>
  <c r="M57" i="78"/>
  <c r="M58" i="78"/>
  <c r="M59" i="78"/>
  <c r="M60" i="78"/>
  <c r="M61" i="78"/>
  <c r="M62" i="78"/>
  <c r="M63" i="78"/>
  <c r="M64" i="78"/>
  <c r="M65" i="78"/>
  <c r="M66" i="78"/>
  <c r="M67" i="78"/>
  <c r="M68" i="78"/>
  <c r="M70" i="78"/>
  <c r="M71" i="78"/>
  <c r="M72" i="78"/>
  <c r="M73" i="78"/>
  <c r="M74" i="78"/>
  <c r="M77" i="78"/>
  <c r="M78" i="78"/>
  <c r="M79" i="78"/>
  <c r="M80" i="78"/>
  <c r="M81" i="78"/>
  <c r="M82" i="78"/>
  <c r="M83" i="78"/>
  <c r="M84" i="78"/>
  <c r="M85" i="78"/>
  <c r="M86" i="78"/>
  <c r="M88" i="78"/>
  <c r="M89" i="78"/>
  <c r="M90" i="78"/>
  <c r="M91" i="78"/>
  <c r="M92" i="78"/>
  <c r="M93" i="78"/>
  <c r="M94" i="78"/>
  <c r="M95" i="78"/>
  <c r="M96" i="78"/>
  <c r="M97" i="78"/>
  <c r="M98" i="78"/>
  <c r="M7" i="78"/>
  <c r="M63" i="70" l="1"/>
  <c r="M96" i="70" l="1"/>
  <c r="M92" i="70" l="1"/>
  <c r="M51" i="70" l="1"/>
  <c r="M10" i="70" l="1"/>
  <c r="G97" i="60" l="1"/>
  <c r="G68" i="61"/>
  <c r="N97" i="78" l="1"/>
  <c r="H98" i="70"/>
  <c r="G98" i="61"/>
  <c r="G97" i="61"/>
  <c r="G96" i="61"/>
  <c r="G95" i="61"/>
  <c r="G94" i="61"/>
  <c r="G93" i="61"/>
  <c r="G92" i="61"/>
  <c r="G91" i="61"/>
  <c r="G90" i="61"/>
  <c r="G89" i="61"/>
  <c r="G88" i="61"/>
  <c r="G86" i="61"/>
  <c r="G85" i="61"/>
  <c r="G84" i="61"/>
  <c r="G83" i="61"/>
  <c r="G82" i="61"/>
  <c r="G81" i="61"/>
  <c r="G80" i="61"/>
  <c r="G79" i="61"/>
  <c r="G78" i="61"/>
  <c r="G77" i="61"/>
  <c r="G75" i="61"/>
  <c r="G74" i="61"/>
  <c r="G73" i="61"/>
  <c r="G72" i="61"/>
  <c r="G71" i="61"/>
  <c r="G70" i="61"/>
  <c r="G67" i="61"/>
  <c r="G66" i="61"/>
  <c r="G65" i="61"/>
  <c r="G64" i="61"/>
  <c r="G63" i="61"/>
  <c r="G62" i="61"/>
  <c r="G61" i="61"/>
  <c r="G60" i="61"/>
  <c r="G59" i="61"/>
  <c r="G58" i="61"/>
  <c r="G57" i="61"/>
  <c r="G56" i="61"/>
  <c r="G55" i="61"/>
  <c r="G53" i="61"/>
  <c r="G52" i="61"/>
  <c r="G51" i="61"/>
  <c r="G50" i="61"/>
  <c r="G49" i="61"/>
  <c r="G48" i="61"/>
  <c r="G47" i="61"/>
  <c r="G45" i="61"/>
  <c r="G44" i="61"/>
  <c r="G43" i="61"/>
  <c r="G42" i="61"/>
  <c r="G41" i="61"/>
  <c r="G40" i="61"/>
  <c r="G39" i="61"/>
  <c r="G38" i="61"/>
  <c r="G36" i="61"/>
  <c r="G35" i="61"/>
  <c r="G34" i="61"/>
  <c r="G33" i="61"/>
  <c r="G32" i="61"/>
  <c r="G31" i="61"/>
  <c r="G30" i="61"/>
  <c r="G29" i="61"/>
  <c r="G28" i="61"/>
  <c r="G27" i="61"/>
  <c r="G26" i="61"/>
  <c r="G24" i="61"/>
  <c r="G23" i="61"/>
  <c r="G22" i="61"/>
  <c r="G21" i="61"/>
  <c r="G20" i="61"/>
  <c r="G19" i="61"/>
  <c r="G18" i="61"/>
  <c r="G17" i="61"/>
  <c r="G16" i="61"/>
  <c r="G15" i="61"/>
  <c r="G14" i="61"/>
  <c r="G13" i="61"/>
  <c r="G12" i="61"/>
  <c r="G11" i="61"/>
  <c r="G10" i="61"/>
  <c r="G9" i="61"/>
  <c r="G8" i="61"/>
  <c r="G98" i="60"/>
  <c r="G95" i="60"/>
  <c r="G94" i="60"/>
  <c r="G93" i="60"/>
  <c r="G92" i="60"/>
  <c r="G91" i="60"/>
  <c r="G90" i="60"/>
  <c r="G89" i="60"/>
  <c r="G88" i="60"/>
  <c r="G86" i="60"/>
  <c r="G85" i="60"/>
  <c r="G84" i="60"/>
  <c r="G83" i="60"/>
  <c r="G82" i="60"/>
  <c r="G81" i="60"/>
  <c r="G80" i="60"/>
  <c r="G79" i="60"/>
  <c r="G78" i="60"/>
  <c r="G77" i="60"/>
  <c r="G75" i="60"/>
  <c r="G74" i="60"/>
  <c r="G73" i="60"/>
  <c r="G72" i="60"/>
  <c r="G71" i="60"/>
  <c r="G70" i="60"/>
  <c r="G68" i="60"/>
  <c r="G67" i="60"/>
  <c r="G66" i="60"/>
  <c r="G65" i="60"/>
  <c r="G64" i="60"/>
  <c r="G63" i="60"/>
  <c r="G62" i="60"/>
  <c r="G61" i="60"/>
  <c r="G60" i="60"/>
  <c r="G59" i="60"/>
  <c r="G58" i="60"/>
  <c r="G57" i="60"/>
  <c r="G56" i="60"/>
  <c r="G55" i="60"/>
  <c r="G53" i="60"/>
  <c r="G52" i="60"/>
  <c r="G51" i="60"/>
  <c r="G49" i="60"/>
  <c r="G48" i="60"/>
  <c r="G47" i="60"/>
  <c r="G45" i="60"/>
  <c r="G44" i="60"/>
  <c r="G42" i="60"/>
  <c r="G41" i="60"/>
  <c r="G40" i="60"/>
  <c r="G39" i="60"/>
  <c r="G38" i="60"/>
  <c r="G36" i="60"/>
  <c r="G35" i="60"/>
  <c r="G33" i="60"/>
  <c r="G32" i="60"/>
  <c r="G31" i="60"/>
  <c r="G30" i="60"/>
  <c r="G29" i="60"/>
  <c r="G28" i="60"/>
  <c r="G27" i="60"/>
  <c r="G26" i="60"/>
  <c r="G24" i="60"/>
  <c r="G23" i="60"/>
  <c r="G22" i="60"/>
  <c r="G21" i="60"/>
  <c r="G20" i="60"/>
  <c r="G19" i="60"/>
  <c r="G18" i="60"/>
  <c r="G17" i="60"/>
  <c r="G16" i="60"/>
  <c r="G15" i="60"/>
  <c r="G14" i="60"/>
  <c r="G13" i="60"/>
  <c r="G12" i="60"/>
  <c r="G11" i="60"/>
  <c r="G10" i="60"/>
  <c r="G9" i="60"/>
  <c r="G8" i="60"/>
  <c r="F98" i="61"/>
  <c r="F97" i="61"/>
  <c r="F96" i="61"/>
  <c r="F95" i="61"/>
  <c r="F94" i="61"/>
  <c r="F93" i="61"/>
  <c r="F92" i="61"/>
  <c r="F91" i="61"/>
  <c r="F90" i="61"/>
  <c r="F89" i="61"/>
  <c r="F88" i="61"/>
  <c r="F86" i="61"/>
  <c r="F85" i="61"/>
  <c r="F84" i="61"/>
  <c r="F83" i="61"/>
  <c r="F82" i="61"/>
  <c r="F81" i="61"/>
  <c r="F80" i="61"/>
  <c r="F79" i="61"/>
  <c r="F78" i="61"/>
  <c r="F77" i="61"/>
  <c r="F75" i="61"/>
  <c r="F74" i="61"/>
  <c r="F73" i="61"/>
  <c r="F72" i="61"/>
  <c r="F71" i="61"/>
  <c r="F70" i="61"/>
  <c r="F68" i="61"/>
  <c r="F67" i="61"/>
  <c r="F66" i="61"/>
  <c r="F65" i="61"/>
  <c r="F64" i="61"/>
  <c r="F63" i="61"/>
  <c r="F62" i="61"/>
  <c r="F61" i="61"/>
  <c r="F60" i="61"/>
  <c r="F59" i="61"/>
  <c r="F58" i="61"/>
  <c r="F57" i="61"/>
  <c r="F56" i="61"/>
  <c r="F55" i="61"/>
  <c r="F53" i="61"/>
  <c r="F52" i="61"/>
  <c r="F51" i="61"/>
  <c r="F50" i="61"/>
  <c r="F49" i="61"/>
  <c r="F48" i="61"/>
  <c r="F47" i="61"/>
  <c r="F45" i="61"/>
  <c r="F44" i="61"/>
  <c r="F43" i="61"/>
  <c r="F42" i="61"/>
  <c r="F41" i="61"/>
  <c r="F40" i="61"/>
  <c r="F39" i="61"/>
  <c r="F38" i="61"/>
  <c r="F36" i="61"/>
  <c r="F35" i="61"/>
  <c r="F34" i="61"/>
  <c r="F33" i="61"/>
  <c r="F32" i="61"/>
  <c r="F31" i="61"/>
  <c r="F30" i="61"/>
  <c r="F29" i="61"/>
  <c r="F28" i="61"/>
  <c r="F27" i="61"/>
  <c r="F26" i="61"/>
  <c r="F24" i="61"/>
  <c r="F23" i="61"/>
  <c r="F22" i="61"/>
  <c r="F21" i="61"/>
  <c r="F20" i="61"/>
  <c r="F19" i="61"/>
  <c r="F18" i="61"/>
  <c r="F17" i="61"/>
  <c r="F16" i="61"/>
  <c r="F15" i="61"/>
  <c r="F14" i="61"/>
  <c r="F13" i="61"/>
  <c r="F12" i="61"/>
  <c r="F11" i="61"/>
  <c r="F10" i="61"/>
  <c r="F9" i="61"/>
  <c r="F8" i="61"/>
  <c r="N94" i="78" l="1"/>
  <c r="H95" i="70"/>
  <c r="N12" i="78"/>
  <c r="H13" i="70"/>
  <c r="N24" i="78"/>
  <c r="H25" i="70"/>
  <c r="N33" i="78"/>
  <c r="H34" i="70"/>
  <c r="N44" i="78"/>
  <c r="H45" i="70"/>
  <c r="N55" i="78"/>
  <c r="H56" i="70"/>
  <c r="N63" i="78"/>
  <c r="H64" i="70"/>
  <c r="N81" i="78"/>
  <c r="H82" i="70"/>
  <c r="N13" i="78"/>
  <c r="H14" i="70"/>
  <c r="N21" i="78"/>
  <c r="H22" i="70"/>
  <c r="N30" i="78"/>
  <c r="H31" i="70"/>
  <c r="N40" i="78"/>
  <c r="H41" i="70"/>
  <c r="N51" i="78"/>
  <c r="H52" i="70"/>
  <c r="N60" i="78"/>
  <c r="H61" i="70"/>
  <c r="N68" i="78"/>
  <c r="H69" i="70"/>
  <c r="N73" i="78"/>
  <c r="H74" i="70"/>
  <c r="N86" i="78"/>
  <c r="H87" i="70"/>
  <c r="N95" i="78"/>
  <c r="H96" i="70"/>
  <c r="N18" i="78"/>
  <c r="H19" i="70"/>
  <c r="N27" i="78"/>
  <c r="H28" i="70"/>
  <c r="N36" i="78"/>
  <c r="H37" i="70"/>
  <c r="N47" i="78"/>
  <c r="H48" i="70"/>
  <c r="N57" i="78"/>
  <c r="H58" i="70"/>
  <c r="N61" i="78"/>
  <c r="H62" i="70"/>
  <c r="N70" i="78"/>
  <c r="H71" i="70"/>
  <c r="N74" i="78"/>
  <c r="H75" i="70"/>
  <c r="N79" i="78"/>
  <c r="H80" i="70"/>
  <c r="N83" i="78"/>
  <c r="H84" i="70"/>
  <c r="N88" i="78"/>
  <c r="H89" i="70"/>
  <c r="N92" i="78"/>
  <c r="H93" i="70"/>
  <c r="N98" i="78"/>
  <c r="H99" i="70"/>
  <c r="N8" i="78"/>
  <c r="H9" i="70"/>
  <c r="N16" i="78"/>
  <c r="H17" i="70"/>
  <c r="N20" i="78"/>
  <c r="H21" i="70"/>
  <c r="N29" i="78"/>
  <c r="H30" i="70"/>
  <c r="N39" i="78"/>
  <c r="H40" i="70"/>
  <c r="N49" i="78"/>
  <c r="H50" i="70"/>
  <c r="N59" i="78"/>
  <c r="H60" i="70"/>
  <c r="N67" i="78"/>
  <c r="H68" i="70"/>
  <c r="N72" i="78"/>
  <c r="H73" i="70"/>
  <c r="N77" i="78"/>
  <c r="H78" i="70"/>
  <c r="N85" i="78"/>
  <c r="H86" i="70"/>
  <c r="N90" i="78"/>
  <c r="H91" i="70"/>
  <c r="N9" i="78"/>
  <c r="H10" i="70"/>
  <c r="N17" i="78"/>
  <c r="H18" i="70"/>
  <c r="N26" i="78"/>
  <c r="H27" i="70"/>
  <c r="N35" i="78"/>
  <c r="H36" i="70"/>
  <c r="N45" i="78"/>
  <c r="H46" i="70"/>
  <c r="N56" i="78"/>
  <c r="H57" i="70"/>
  <c r="N64" i="78"/>
  <c r="H65" i="70"/>
  <c r="N78" i="78"/>
  <c r="H79" i="70"/>
  <c r="N82" i="78"/>
  <c r="H83" i="70"/>
  <c r="N91" i="78"/>
  <c r="H92" i="70"/>
  <c r="N10" i="78"/>
  <c r="H11" i="70"/>
  <c r="N14" i="78"/>
  <c r="H15" i="70"/>
  <c r="N22" i="78"/>
  <c r="H23" i="70"/>
  <c r="N31" i="78"/>
  <c r="H32" i="70"/>
  <c r="N41" i="78"/>
  <c r="H42" i="70"/>
  <c r="N52" i="78"/>
  <c r="H53" i="70"/>
  <c r="N65" i="78"/>
  <c r="H66" i="70"/>
  <c r="N11" i="78"/>
  <c r="H12" i="70"/>
  <c r="N15" i="78"/>
  <c r="H16" i="70"/>
  <c r="N19" i="78"/>
  <c r="H20" i="70"/>
  <c r="N23" i="78"/>
  <c r="H24" i="70"/>
  <c r="N28" i="78"/>
  <c r="H29" i="70"/>
  <c r="N32" i="78"/>
  <c r="H33" i="70"/>
  <c r="N38" i="78"/>
  <c r="H39" i="70"/>
  <c r="N42" i="78"/>
  <c r="H43" i="70"/>
  <c r="N48" i="78"/>
  <c r="H49" i="70"/>
  <c r="N53" i="78"/>
  <c r="H54" i="70"/>
  <c r="N58" i="78"/>
  <c r="H59" i="70"/>
  <c r="N62" i="78"/>
  <c r="H63" i="70"/>
  <c r="N66" i="78"/>
  <c r="H67" i="70"/>
  <c r="N71" i="78"/>
  <c r="H72" i="70"/>
  <c r="N75" i="78"/>
  <c r="H76" i="70"/>
  <c r="N80" i="78"/>
  <c r="H81" i="70"/>
  <c r="N84" i="78"/>
  <c r="H85" i="70"/>
  <c r="N89" i="78"/>
  <c r="H90" i="70"/>
  <c r="N93" i="78"/>
  <c r="H94" i="70"/>
  <c r="B3" i="60"/>
  <c r="M73" i="70" l="1"/>
  <c r="M67" i="70" l="1"/>
  <c r="M33" i="70" l="1"/>
  <c r="C24" i="70" l="1"/>
  <c r="C27" i="70"/>
  <c r="C28" i="70"/>
  <c r="C29" i="70"/>
  <c r="C30" i="70"/>
  <c r="C31" i="70"/>
  <c r="C32" i="70"/>
  <c r="C33" i="70"/>
  <c r="C34" i="70"/>
  <c r="C35" i="70"/>
  <c r="C37" i="70"/>
  <c r="C39" i="70"/>
  <c r="C40" i="70"/>
  <c r="C41" i="70"/>
  <c r="C42" i="70"/>
  <c r="C43" i="70"/>
  <c r="C44" i="70"/>
  <c r="C45" i="70"/>
  <c r="C48" i="70"/>
  <c r="C49" i="70"/>
  <c r="C50" i="70"/>
  <c r="C51" i="70"/>
  <c r="C52" i="70"/>
  <c r="C53" i="70"/>
  <c r="C54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1" i="70"/>
  <c r="C72" i="70"/>
  <c r="C73" i="70"/>
  <c r="C74" i="70"/>
  <c r="C75" i="70"/>
  <c r="C76" i="70"/>
  <c r="C78" i="70"/>
  <c r="C79" i="70"/>
  <c r="C80" i="70"/>
  <c r="C81" i="70"/>
  <c r="C82" i="70"/>
  <c r="C83" i="70"/>
  <c r="C84" i="70"/>
  <c r="C85" i="70"/>
  <c r="C86" i="70"/>
  <c r="C87" i="70"/>
  <c r="C89" i="70"/>
  <c r="C90" i="70"/>
  <c r="C91" i="70"/>
  <c r="C92" i="70"/>
  <c r="C93" i="70"/>
  <c r="C94" i="70"/>
  <c r="C95" i="70"/>
  <c r="C96" i="70"/>
  <c r="C97" i="70"/>
  <c r="C98" i="70"/>
  <c r="C99" i="70"/>
  <c r="C8" i="70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M14" i="70" l="1"/>
  <c r="M20" i="70"/>
  <c r="M22" i="70"/>
  <c r="M31" i="70"/>
  <c r="M39" i="70"/>
  <c r="M52" i="70"/>
  <c r="M53" i="70"/>
  <c r="M81" i="70"/>
  <c r="M8" i="70"/>
  <c r="M99" i="70"/>
  <c r="M98" i="70"/>
  <c r="M97" i="70"/>
  <c r="M95" i="70"/>
  <c r="M94" i="70"/>
  <c r="M91" i="70"/>
  <c r="M90" i="70"/>
  <c r="M89" i="70"/>
  <c r="M87" i="70"/>
  <c r="M85" i="70"/>
  <c r="M84" i="70"/>
  <c r="M82" i="70"/>
  <c r="M80" i="70"/>
  <c r="M79" i="70"/>
  <c r="M78" i="70"/>
  <c r="M75" i="70"/>
  <c r="M74" i="70"/>
  <c r="M71" i="70"/>
  <c r="M69" i="70"/>
  <c r="M68" i="70"/>
  <c r="M66" i="70"/>
  <c r="M65" i="70"/>
  <c r="M64" i="70"/>
  <c r="M62" i="70"/>
  <c r="M61" i="70"/>
  <c r="M60" i="70"/>
  <c r="M58" i="70"/>
  <c r="M57" i="70"/>
  <c r="M56" i="70"/>
  <c r="M54" i="70"/>
  <c r="M50" i="70"/>
  <c r="M48" i="70"/>
  <c r="M45" i="70"/>
  <c r="M42" i="70"/>
  <c r="M40" i="70"/>
  <c r="M37" i="70"/>
  <c r="M35" i="70"/>
  <c r="M34" i="70"/>
  <c r="M32" i="70"/>
  <c r="M30" i="70"/>
  <c r="M29" i="70"/>
  <c r="M28" i="70"/>
  <c r="M27" i="70"/>
  <c r="M24" i="70"/>
  <c r="M23" i="70"/>
  <c r="M21" i="70"/>
  <c r="M19" i="70"/>
  <c r="M17" i="70"/>
  <c r="M16" i="70"/>
  <c r="M15" i="70"/>
  <c r="M13" i="70"/>
  <c r="M12" i="70"/>
  <c r="M11" i="70"/>
  <c r="M9" i="70"/>
  <c r="M93" i="70" l="1"/>
  <c r="M41" i="70"/>
  <c r="B5" i="70" l="1"/>
  <c r="F7" i="61" l="1"/>
  <c r="G7" i="61"/>
  <c r="C98" i="79" l="1"/>
  <c r="F98" i="79" s="1"/>
  <c r="C97" i="79"/>
  <c r="F97" i="79" s="1"/>
  <c r="C96" i="79"/>
  <c r="F96" i="79" s="1"/>
  <c r="C95" i="79"/>
  <c r="F95" i="79" s="1"/>
  <c r="C94" i="79"/>
  <c r="F94" i="79" s="1"/>
  <c r="C93" i="79"/>
  <c r="F93" i="79" s="1"/>
  <c r="C92" i="79"/>
  <c r="F92" i="79" s="1"/>
  <c r="C91" i="79"/>
  <c r="F91" i="79" s="1"/>
  <c r="C90" i="79"/>
  <c r="F90" i="79" s="1"/>
  <c r="C89" i="79"/>
  <c r="F89" i="79" s="1"/>
  <c r="C88" i="79"/>
  <c r="F88" i="79" s="1"/>
  <c r="C86" i="79"/>
  <c r="F86" i="79" s="1"/>
  <c r="C85" i="79"/>
  <c r="F85" i="79" s="1"/>
  <c r="C84" i="79"/>
  <c r="F84" i="79" s="1"/>
  <c r="C83" i="79"/>
  <c r="F83" i="79" s="1"/>
  <c r="C82" i="79"/>
  <c r="F82" i="79" s="1"/>
  <c r="C81" i="79"/>
  <c r="F81" i="79" s="1"/>
  <c r="C80" i="79"/>
  <c r="F80" i="79" s="1"/>
  <c r="C79" i="79"/>
  <c r="F79" i="79" s="1"/>
  <c r="C78" i="79"/>
  <c r="F78" i="79" s="1"/>
  <c r="C77" i="79"/>
  <c r="F77" i="79" s="1"/>
  <c r="C75" i="79"/>
  <c r="F75" i="79" s="1"/>
  <c r="C74" i="79"/>
  <c r="F74" i="79" s="1"/>
  <c r="C73" i="79"/>
  <c r="F73" i="79" s="1"/>
  <c r="C72" i="79"/>
  <c r="F72" i="79" s="1"/>
  <c r="C71" i="79"/>
  <c r="F71" i="79" s="1"/>
  <c r="C70" i="79"/>
  <c r="F70" i="79" s="1"/>
  <c r="C68" i="79"/>
  <c r="F68" i="79" s="1"/>
  <c r="C67" i="79"/>
  <c r="F67" i="79" s="1"/>
  <c r="C66" i="79"/>
  <c r="F66" i="79" s="1"/>
  <c r="C65" i="79"/>
  <c r="F65" i="79" s="1"/>
  <c r="C64" i="79"/>
  <c r="F64" i="79" s="1"/>
  <c r="C63" i="79"/>
  <c r="F63" i="79" s="1"/>
  <c r="C62" i="79"/>
  <c r="F62" i="79" s="1"/>
  <c r="C61" i="79"/>
  <c r="F61" i="79" s="1"/>
  <c r="C60" i="79"/>
  <c r="F60" i="79" s="1"/>
  <c r="C59" i="79"/>
  <c r="F59" i="79" s="1"/>
  <c r="C58" i="79"/>
  <c r="F58" i="79" s="1"/>
  <c r="C57" i="79"/>
  <c r="F57" i="79" s="1"/>
  <c r="C56" i="79"/>
  <c r="F56" i="79" s="1"/>
  <c r="C55" i="79"/>
  <c r="F55" i="79" s="1"/>
  <c r="C53" i="79"/>
  <c r="F53" i="79" s="1"/>
  <c r="C52" i="79"/>
  <c r="F52" i="79" s="1"/>
  <c r="C51" i="79"/>
  <c r="F51" i="79" s="1"/>
  <c r="C50" i="79"/>
  <c r="F50" i="79" s="1"/>
  <c r="C49" i="79"/>
  <c r="F49" i="79" s="1"/>
  <c r="C48" i="79"/>
  <c r="F48" i="79" s="1"/>
  <c r="C47" i="79"/>
  <c r="F47" i="79" s="1"/>
  <c r="C45" i="79"/>
  <c r="F45" i="79" s="1"/>
  <c r="C44" i="79"/>
  <c r="F44" i="79" s="1"/>
  <c r="C43" i="79"/>
  <c r="F43" i="79" s="1"/>
  <c r="C42" i="79"/>
  <c r="F42" i="79" s="1"/>
  <c r="C41" i="79"/>
  <c r="F41" i="79" s="1"/>
  <c r="C40" i="79"/>
  <c r="F40" i="79" s="1"/>
  <c r="C39" i="79"/>
  <c r="F39" i="79" s="1"/>
  <c r="C38" i="79"/>
  <c r="F38" i="79" s="1"/>
  <c r="C36" i="79"/>
  <c r="F36" i="79" s="1"/>
  <c r="C35" i="79"/>
  <c r="F35" i="79" s="1"/>
  <c r="C34" i="79"/>
  <c r="F34" i="79" s="1"/>
  <c r="C33" i="79"/>
  <c r="F33" i="79" s="1"/>
  <c r="C32" i="79"/>
  <c r="F32" i="79" s="1"/>
  <c r="C31" i="79"/>
  <c r="F31" i="79" s="1"/>
  <c r="C30" i="79"/>
  <c r="F30" i="79" s="1"/>
  <c r="C29" i="79"/>
  <c r="F29" i="79" s="1"/>
  <c r="C28" i="79"/>
  <c r="F28" i="79" s="1"/>
  <c r="C27" i="79"/>
  <c r="F27" i="79" s="1"/>
  <c r="C26" i="79"/>
  <c r="F26" i="79" s="1"/>
  <c r="C24" i="79"/>
  <c r="F24" i="79" s="1"/>
  <c r="C23" i="79"/>
  <c r="F23" i="79" s="1"/>
  <c r="C22" i="79"/>
  <c r="F22" i="79" s="1"/>
  <c r="C21" i="79"/>
  <c r="F21" i="79" s="1"/>
  <c r="C20" i="79"/>
  <c r="F20" i="79" s="1"/>
  <c r="C19" i="79"/>
  <c r="F19" i="79" s="1"/>
  <c r="C18" i="79"/>
  <c r="F18" i="79" s="1"/>
  <c r="C17" i="79"/>
  <c r="F17" i="79" s="1"/>
  <c r="C16" i="79"/>
  <c r="F16" i="79" s="1"/>
  <c r="C15" i="79"/>
  <c r="F15" i="79" s="1"/>
  <c r="C14" i="79"/>
  <c r="F14" i="79" s="1"/>
  <c r="C13" i="79"/>
  <c r="F13" i="79" s="1"/>
  <c r="C12" i="79"/>
  <c r="F12" i="79" s="1"/>
  <c r="C11" i="79"/>
  <c r="F11" i="79" s="1"/>
  <c r="C10" i="79"/>
  <c r="F10" i="79" s="1"/>
  <c r="C9" i="79"/>
  <c r="F9" i="79" s="1"/>
  <c r="C8" i="79"/>
  <c r="F8" i="79" s="1"/>
  <c r="C7" i="79"/>
  <c r="F7" i="79" s="1"/>
  <c r="B3" i="79" l="1"/>
  <c r="B3" i="78" l="1"/>
  <c r="C7" i="61"/>
  <c r="G7" i="60"/>
  <c r="B3" i="70"/>
  <c r="B3" i="61"/>
  <c r="B6" i="70"/>
  <c r="B4" i="70"/>
  <c r="B5" i="78"/>
  <c r="B4" i="78"/>
  <c r="B5" i="61"/>
  <c r="B4" i="61"/>
  <c r="B5" i="60"/>
  <c r="B4" i="60"/>
  <c r="B5" i="79"/>
  <c r="B4" i="79"/>
  <c r="E76" i="70"/>
  <c r="E31" i="70"/>
  <c r="C8" i="60"/>
  <c r="C9" i="60"/>
  <c r="C10" i="60"/>
  <c r="C11" i="60"/>
  <c r="C12" i="60"/>
  <c r="C13" i="60"/>
  <c r="C14" i="60"/>
  <c r="C15" i="60"/>
  <c r="C16" i="60"/>
  <c r="C17" i="60"/>
  <c r="C18" i="60"/>
  <c r="C19" i="60"/>
  <c r="C20" i="60"/>
  <c r="C21" i="60"/>
  <c r="C22" i="60"/>
  <c r="C23" i="60"/>
  <c r="C24" i="60"/>
  <c r="C26" i="60"/>
  <c r="C27" i="60"/>
  <c r="C28" i="60"/>
  <c r="C29" i="60"/>
  <c r="C30" i="60"/>
  <c r="C31" i="60"/>
  <c r="C32" i="60"/>
  <c r="C33" i="60"/>
  <c r="C34" i="60"/>
  <c r="C35" i="60"/>
  <c r="C36" i="60"/>
  <c r="C38" i="60"/>
  <c r="C39" i="60"/>
  <c r="C40" i="60"/>
  <c r="C41" i="60"/>
  <c r="C42" i="60"/>
  <c r="C43" i="60"/>
  <c r="C44" i="60"/>
  <c r="C45" i="60"/>
  <c r="C47" i="60"/>
  <c r="C48" i="60"/>
  <c r="C49" i="60"/>
  <c r="C50" i="60"/>
  <c r="C51" i="60"/>
  <c r="C52" i="60"/>
  <c r="C53" i="60"/>
  <c r="C55" i="60"/>
  <c r="C56" i="60"/>
  <c r="C57" i="60"/>
  <c r="C58" i="60"/>
  <c r="C59" i="60"/>
  <c r="C60" i="60"/>
  <c r="C61" i="60"/>
  <c r="C62" i="60"/>
  <c r="C63" i="60"/>
  <c r="C64" i="60"/>
  <c r="C65" i="60"/>
  <c r="C66" i="60"/>
  <c r="C67" i="60"/>
  <c r="C68" i="60"/>
  <c r="C70" i="60"/>
  <c r="C71" i="60"/>
  <c r="C72" i="60"/>
  <c r="C73" i="60"/>
  <c r="C74" i="60"/>
  <c r="C75" i="60"/>
  <c r="C77" i="60"/>
  <c r="C88" i="60"/>
  <c r="C78" i="60"/>
  <c r="C79" i="60"/>
  <c r="C80" i="60"/>
  <c r="C90" i="60"/>
  <c r="C81" i="60"/>
  <c r="C82" i="60"/>
  <c r="C83" i="60"/>
  <c r="C84" i="60"/>
  <c r="C85" i="60"/>
  <c r="C86" i="60"/>
  <c r="C89" i="60"/>
  <c r="C91" i="60"/>
  <c r="C92" i="60"/>
  <c r="C93" i="60"/>
  <c r="C94" i="60"/>
  <c r="C95" i="60"/>
  <c r="C96" i="60"/>
  <c r="C97" i="60"/>
  <c r="C98" i="60"/>
  <c r="E8" i="70"/>
  <c r="E27" i="70"/>
  <c r="E28" i="70"/>
  <c r="E29" i="70"/>
  <c r="E30" i="70"/>
  <c r="E32" i="70"/>
  <c r="E33" i="70"/>
  <c r="E34" i="70"/>
  <c r="E35" i="70"/>
  <c r="E37" i="70"/>
  <c r="E39" i="70"/>
  <c r="E40" i="70"/>
  <c r="E41" i="70"/>
  <c r="E42" i="70"/>
  <c r="E43" i="70"/>
  <c r="E44" i="70"/>
  <c r="E45" i="70"/>
  <c r="E48" i="70"/>
  <c r="E49" i="70"/>
  <c r="E50" i="70"/>
  <c r="E51" i="70"/>
  <c r="E52" i="70"/>
  <c r="E53" i="70"/>
  <c r="E54" i="70"/>
  <c r="E56" i="70"/>
  <c r="E57" i="70"/>
  <c r="E58" i="70"/>
  <c r="E59" i="70"/>
  <c r="E60" i="70"/>
  <c r="E61" i="70"/>
  <c r="E62" i="70"/>
  <c r="E63" i="70"/>
  <c r="E64" i="70"/>
  <c r="E65" i="70"/>
  <c r="E66" i="70"/>
  <c r="E67" i="70"/>
  <c r="E68" i="70"/>
  <c r="E69" i="70"/>
  <c r="E71" i="70"/>
  <c r="E72" i="70"/>
  <c r="E73" i="70"/>
  <c r="E74" i="70"/>
  <c r="E75" i="70"/>
  <c r="E78" i="70"/>
  <c r="E89" i="70"/>
  <c r="E79" i="70"/>
  <c r="E80" i="70"/>
  <c r="E81" i="70"/>
  <c r="E91" i="70"/>
  <c r="E82" i="70"/>
  <c r="E83" i="70"/>
  <c r="E84" i="70"/>
  <c r="E85" i="70"/>
  <c r="E87" i="70"/>
  <c r="E93" i="70"/>
  <c r="E94" i="70"/>
  <c r="E95" i="70"/>
  <c r="E96" i="70"/>
  <c r="E97" i="70"/>
  <c r="E98" i="70"/>
  <c r="E99" i="70"/>
  <c r="E9" i="70"/>
  <c r="E10" i="70"/>
  <c r="E11" i="70"/>
  <c r="E12" i="70"/>
  <c r="E13" i="70"/>
  <c r="E14" i="70"/>
  <c r="E15" i="70"/>
  <c r="E16" i="70"/>
  <c r="E17" i="70"/>
  <c r="E18" i="70"/>
  <c r="E19" i="70"/>
  <c r="E20" i="70"/>
  <c r="E21" i="70"/>
  <c r="E22" i="70"/>
  <c r="E23" i="70"/>
  <c r="E24" i="70"/>
  <c r="E86" i="70"/>
  <c r="E90" i="70"/>
  <c r="E92" i="70"/>
  <c r="AE108" i="78"/>
  <c r="AE110" i="78"/>
  <c r="C8" i="61"/>
  <c r="C9" i="61"/>
  <c r="C10" i="61"/>
  <c r="C11" i="61"/>
  <c r="C12" i="61"/>
  <c r="C13" i="61"/>
  <c r="C14" i="61"/>
  <c r="C15" i="61"/>
  <c r="C16" i="61"/>
  <c r="C17" i="61"/>
  <c r="C18" i="61"/>
  <c r="C19" i="61"/>
  <c r="C20" i="61"/>
  <c r="C21" i="61"/>
  <c r="C22" i="61"/>
  <c r="C23" i="61"/>
  <c r="C24" i="61"/>
  <c r="C26" i="61"/>
  <c r="C27" i="61"/>
  <c r="C28" i="61"/>
  <c r="C29" i="61"/>
  <c r="C30" i="61"/>
  <c r="C31" i="61"/>
  <c r="C32" i="61"/>
  <c r="C33" i="61"/>
  <c r="C34" i="61"/>
  <c r="C35" i="61"/>
  <c r="C36" i="61"/>
  <c r="C38" i="61"/>
  <c r="C39" i="61"/>
  <c r="C40" i="61"/>
  <c r="C41" i="61"/>
  <c r="C42" i="61"/>
  <c r="C43" i="61"/>
  <c r="C44" i="61"/>
  <c r="C45" i="61"/>
  <c r="C47" i="61"/>
  <c r="C48" i="61"/>
  <c r="C49" i="61"/>
  <c r="C50" i="61"/>
  <c r="C51" i="61"/>
  <c r="C52" i="61"/>
  <c r="C53" i="61"/>
  <c r="C55" i="61"/>
  <c r="C56" i="61"/>
  <c r="C57" i="61"/>
  <c r="C58" i="61"/>
  <c r="C59" i="61"/>
  <c r="C60" i="61"/>
  <c r="C61" i="61"/>
  <c r="C62" i="61"/>
  <c r="C63" i="61"/>
  <c r="C64" i="61"/>
  <c r="C65" i="61"/>
  <c r="C66" i="61"/>
  <c r="C67" i="61"/>
  <c r="C68" i="61"/>
  <c r="C70" i="61"/>
  <c r="C71" i="61"/>
  <c r="C72" i="61"/>
  <c r="C73" i="61"/>
  <c r="C74" i="61"/>
  <c r="C75" i="61"/>
  <c r="C77" i="61"/>
  <c r="C88" i="61"/>
  <c r="C78" i="61"/>
  <c r="C79" i="61"/>
  <c r="C80" i="61"/>
  <c r="C90" i="61"/>
  <c r="C81" i="61"/>
  <c r="C82" i="61"/>
  <c r="C83" i="61"/>
  <c r="C84" i="61"/>
  <c r="C85" i="61"/>
  <c r="C86" i="61"/>
  <c r="C89" i="61"/>
  <c r="C91" i="61"/>
  <c r="C92" i="61"/>
  <c r="C93" i="61"/>
  <c r="C94" i="61"/>
  <c r="C95" i="61"/>
  <c r="C96" i="61"/>
  <c r="C97" i="61"/>
  <c r="C98" i="61"/>
  <c r="C7" i="60"/>
  <c r="D5" i="12"/>
  <c r="I21" i="12" l="1"/>
  <c r="I9" i="12"/>
  <c r="I79" i="12"/>
  <c r="I61" i="12"/>
  <c r="I38" i="12"/>
  <c r="I20" i="12"/>
  <c r="I8" i="12"/>
  <c r="I95" i="12"/>
  <c r="I86" i="12"/>
  <c r="I81" i="12"/>
  <c r="I78" i="12"/>
  <c r="I73" i="12"/>
  <c r="I68" i="12"/>
  <c r="I64" i="12"/>
  <c r="I60" i="12"/>
  <c r="I56" i="12"/>
  <c r="I51" i="12"/>
  <c r="I47" i="12"/>
  <c r="I41" i="12"/>
  <c r="I36" i="12"/>
  <c r="I31" i="12"/>
  <c r="I26" i="12"/>
  <c r="I17" i="12"/>
  <c r="I96" i="12"/>
  <c r="I82" i="12"/>
  <c r="I70" i="12"/>
  <c r="I57" i="12"/>
  <c r="I48" i="12"/>
  <c r="I32" i="12"/>
  <c r="I75" i="12"/>
  <c r="I85" i="12"/>
  <c r="I16" i="12"/>
  <c r="I23" i="12"/>
  <c r="I19" i="12"/>
  <c r="I15" i="12"/>
  <c r="I11" i="12"/>
  <c r="I98" i="12"/>
  <c r="I94" i="12"/>
  <c r="I84" i="12"/>
  <c r="I90" i="12"/>
  <c r="I88" i="12"/>
  <c r="I72" i="12"/>
  <c r="I67" i="12"/>
  <c r="I63" i="12"/>
  <c r="I59" i="12"/>
  <c r="I55" i="12"/>
  <c r="I50" i="12"/>
  <c r="I44" i="12"/>
  <c r="I40" i="12"/>
  <c r="I34" i="12"/>
  <c r="I29" i="12"/>
  <c r="I7" i="12"/>
  <c r="I89" i="12"/>
  <c r="I13" i="12"/>
  <c r="I92" i="12"/>
  <c r="I74" i="12"/>
  <c r="I65" i="12"/>
  <c r="I52" i="12"/>
  <c r="I42" i="12"/>
  <c r="I27" i="12"/>
  <c r="I12" i="12"/>
  <c r="I91" i="12"/>
  <c r="I22" i="12"/>
  <c r="I18" i="12"/>
  <c r="I14" i="12"/>
  <c r="I10" i="12"/>
  <c r="I97" i="12"/>
  <c r="I93" i="12"/>
  <c r="I83" i="12"/>
  <c r="I80" i="12"/>
  <c r="I77" i="12"/>
  <c r="I71" i="12"/>
  <c r="I66" i="12"/>
  <c r="I62" i="12"/>
  <c r="I58" i="12"/>
  <c r="I53" i="12"/>
  <c r="I49" i="12"/>
  <c r="I43" i="12"/>
  <c r="I39" i="12"/>
  <c r="I33" i="12"/>
  <c r="I28" i="12"/>
  <c r="I30" i="12"/>
  <c r="N7" i="78"/>
  <c r="H8" i="70"/>
  <c r="C10" i="12"/>
  <c r="C14" i="12"/>
  <c r="C18" i="12"/>
  <c r="C22" i="12"/>
  <c r="C28" i="12"/>
  <c r="C32" i="12"/>
  <c r="C38" i="12"/>
  <c r="C42" i="12"/>
  <c r="C48" i="12"/>
  <c r="C52" i="12"/>
  <c r="C57" i="12"/>
  <c r="C61" i="12"/>
  <c r="C65" i="12"/>
  <c r="C70" i="12"/>
  <c r="C74" i="12"/>
  <c r="C79" i="12"/>
  <c r="C83" i="12"/>
  <c r="C88" i="12"/>
  <c r="C92" i="12"/>
  <c r="C96" i="12"/>
  <c r="C7" i="12"/>
  <c r="C77" i="12"/>
  <c r="C90" i="12"/>
  <c r="C98" i="12"/>
  <c r="C9" i="12"/>
  <c r="C17" i="12"/>
  <c r="C27" i="12"/>
  <c r="C36" i="12"/>
  <c r="C47" i="12"/>
  <c r="C51" i="12"/>
  <c r="C60" i="12"/>
  <c r="C68" i="12"/>
  <c r="C73" i="12"/>
  <c r="C82" i="12"/>
  <c r="C91" i="12"/>
  <c r="C95" i="12"/>
  <c r="C11" i="12"/>
  <c r="C15" i="12"/>
  <c r="C19" i="12"/>
  <c r="C23" i="12"/>
  <c r="C29" i="12"/>
  <c r="C33" i="12"/>
  <c r="C39" i="12"/>
  <c r="C43" i="12"/>
  <c r="C49" i="12"/>
  <c r="C53" i="12"/>
  <c r="C58" i="12"/>
  <c r="C62" i="12"/>
  <c r="C66" i="12"/>
  <c r="C71" i="12"/>
  <c r="C75" i="12"/>
  <c r="C80" i="12"/>
  <c r="C84" i="12"/>
  <c r="C89" i="12"/>
  <c r="C93" i="12"/>
  <c r="C97" i="12"/>
  <c r="C72" i="12"/>
  <c r="C85" i="12"/>
  <c r="C94" i="12"/>
  <c r="C12" i="12"/>
  <c r="C16" i="12"/>
  <c r="C20" i="12"/>
  <c r="C26" i="12"/>
  <c r="C30" i="12"/>
  <c r="C34" i="12"/>
  <c r="C40" i="12"/>
  <c r="C44" i="12"/>
  <c r="C50" i="12"/>
  <c r="C55" i="12"/>
  <c r="C59" i="12"/>
  <c r="C63" i="12"/>
  <c r="C67" i="12"/>
  <c r="C81" i="12"/>
  <c r="C13" i="12"/>
  <c r="C21" i="12"/>
  <c r="C31" i="12"/>
  <c r="C41" i="12"/>
  <c r="C56" i="12"/>
  <c r="C64" i="12"/>
  <c r="C78" i="12"/>
  <c r="C86" i="12"/>
  <c r="C8" i="12"/>
  <c r="C35" i="78"/>
  <c r="E35" i="78" s="1"/>
  <c r="C45" i="78"/>
  <c r="E45" i="78" s="1"/>
  <c r="C24" i="78"/>
  <c r="E24" i="78" s="1"/>
  <c r="C98" i="78"/>
  <c r="E98" i="78" s="1"/>
  <c r="C94" i="78"/>
  <c r="E94" i="78" s="1"/>
  <c r="C90" i="78"/>
  <c r="E90" i="78" s="1"/>
  <c r="C85" i="78"/>
  <c r="E85" i="78" s="1"/>
  <c r="C81" i="78"/>
  <c r="E81" i="78" s="1"/>
  <c r="C77" i="78"/>
  <c r="E77" i="78" s="1"/>
  <c r="C72" i="78"/>
  <c r="E72" i="78" s="1"/>
  <c r="C67" i="78"/>
  <c r="E67" i="78" s="1"/>
  <c r="C63" i="78"/>
  <c r="E63" i="78" s="1"/>
  <c r="C59" i="78"/>
  <c r="E59" i="78" s="1"/>
  <c r="C55" i="78"/>
  <c r="E55" i="78" s="1"/>
  <c r="C50" i="78"/>
  <c r="E50" i="78" s="1"/>
  <c r="C44" i="78"/>
  <c r="E44" i="78" s="1"/>
  <c r="C40" i="78"/>
  <c r="E40" i="78" s="1"/>
  <c r="C34" i="78"/>
  <c r="E34" i="78" s="1"/>
  <c r="C30" i="78"/>
  <c r="E30" i="78" s="1"/>
  <c r="C26" i="78"/>
  <c r="E26" i="78" s="1"/>
  <c r="C20" i="78"/>
  <c r="E20" i="78" s="1"/>
  <c r="C16" i="78"/>
  <c r="E16" i="78" s="1"/>
  <c r="C12" i="78"/>
  <c r="E12" i="78" s="1"/>
  <c r="C9" i="78"/>
  <c r="E9" i="78" s="1"/>
  <c r="C97" i="78"/>
  <c r="E97" i="78" s="1"/>
  <c r="C93" i="78"/>
  <c r="E93" i="78" s="1"/>
  <c r="C89" i="78"/>
  <c r="E89" i="78" s="1"/>
  <c r="C84" i="78"/>
  <c r="E84" i="78" s="1"/>
  <c r="C80" i="78"/>
  <c r="E80" i="78" s="1"/>
  <c r="C75" i="78"/>
  <c r="E75" i="78" s="1"/>
  <c r="C71" i="78"/>
  <c r="E71" i="78" s="1"/>
  <c r="C66" i="78"/>
  <c r="E66" i="78" s="1"/>
  <c r="C62" i="78"/>
  <c r="E62" i="78" s="1"/>
  <c r="C58" i="78"/>
  <c r="E58" i="78" s="1"/>
  <c r="C53" i="78"/>
  <c r="E53" i="78" s="1"/>
  <c r="C49" i="78"/>
  <c r="E49" i="78" s="1"/>
  <c r="C43" i="78"/>
  <c r="E43" i="78" s="1"/>
  <c r="C39" i="78"/>
  <c r="E39" i="78" s="1"/>
  <c r="C33" i="78"/>
  <c r="E33" i="78" s="1"/>
  <c r="C29" i="78"/>
  <c r="E29" i="78" s="1"/>
  <c r="C23" i="78"/>
  <c r="E23" i="78" s="1"/>
  <c r="C19" i="78"/>
  <c r="E19" i="78" s="1"/>
  <c r="C15" i="78"/>
  <c r="E15" i="78" s="1"/>
  <c r="C11" i="78"/>
  <c r="E11" i="78" s="1"/>
  <c r="C7" i="78"/>
  <c r="E7" i="78" s="1"/>
  <c r="C96" i="78"/>
  <c r="E96" i="78" s="1"/>
  <c r="C92" i="78"/>
  <c r="E92" i="78" s="1"/>
  <c r="C88" i="78"/>
  <c r="E88" i="78" s="1"/>
  <c r="C83" i="78"/>
  <c r="E83" i="78" s="1"/>
  <c r="C79" i="78"/>
  <c r="E79" i="78" s="1"/>
  <c r="C74" i="78"/>
  <c r="E74" i="78" s="1"/>
  <c r="C70" i="78"/>
  <c r="E70" i="78" s="1"/>
  <c r="C65" i="78"/>
  <c r="E65" i="78" s="1"/>
  <c r="C61" i="78"/>
  <c r="E61" i="78" s="1"/>
  <c r="C57" i="78"/>
  <c r="E57" i="78" s="1"/>
  <c r="C52" i="78"/>
  <c r="E52" i="78" s="1"/>
  <c r="C48" i="78"/>
  <c r="E48" i="78" s="1"/>
  <c r="C42" i="78"/>
  <c r="E42" i="78" s="1"/>
  <c r="C38" i="78"/>
  <c r="E38" i="78" s="1"/>
  <c r="C32" i="78"/>
  <c r="E32" i="78" s="1"/>
  <c r="C28" i="78"/>
  <c r="E28" i="78" s="1"/>
  <c r="C22" i="78"/>
  <c r="E22" i="78" s="1"/>
  <c r="C18" i="78"/>
  <c r="E18" i="78" s="1"/>
  <c r="C14" i="78"/>
  <c r="E14" i="78" s="1"/>
  <c r="C10" i="78"/>
  <c r="E10" i="78" s="1"/>
  <c r="C95" i="78"/>
  <c r="E95" i="78" s="1"/>
  <c r="C91" i="78"/>
  <c r="E91" i="78" s="1"/>
  <c r="C86" i="78"/>
  <c r="E86" i="78" s="1"/>
  <c r="C82" i="78"/>
  <c r="E82" i="78" s="1"/>
  <c r="C78" i="78"/>
  <c r="E78" i="78" s="1"/>
  <c r="C73" i="78"/>
  <c r="E73" i="78" s="1"/>
  <c r="C68" i="78"/>
  <c r="E68" i="78" s="1"/>
  <c r="C64" i="78"/>
  <c r="E64" i="78" s="1"/>
  <c r="C60" i="78"/>
  <c r="E60" i="78" s="1"/>
  <c r="C56" i="78"/>
  <c r="E56" i="78" s="1"/>
  <c r="C51" i="78"/>
  <c r="E51" i="78" s="1"/>
  <c r="C47" i="78"/>
  <c r="E47" i="78" s="1"/>
  <c r="C41" i="78"/>
  <c r="E41" i="78" s="1"/>
  <c r="C36" i="78"/>
  <c r="E36" i="78" s="1"/>
  <c r="C31" i="78"/>
  <c r="E31" i="78" s="1"/>
  <c r="C27" i="78"/>
  <c r="E27" i="78" s="1"/>
  <c r="C21" i="78"/>
  <c r="E21" i="78" s="1"/>
  <c r="C17" i="78"/>
  <c r="E17" i="78" s="1"/>
  <c r="C13" i="78"/>
  <c r="E13" i="78" s="1"/>
  <c r="C8" i="78"/>
  <c r="E8" i="78" s="1"/>
  <c r="H17" i="12" l="1"/>
  <c r="H56" i="12"/>
  <c r="D56" i="12" s="1"/>
  <c r="B56" i="12" s="1"/>
  <c r="H18" i="12"/>
  <c r="H57" i="12"/>
  <c r="D57" i="12" s="1"/>
  <c r="B57" i="12" s="1"/>
  <c r="H15" i="12"/>
  <c r="H13" i="12"/>
  <c r="H31" i="12"/>
  <c r="H51" i="12"/>
  <c r="D51" i="12" s="1"/>
  <c r="B51" i="12" s="1"/>
  <c r="H68" i="12"/>
  <c r="H86" i="12"/>
  <c r="D86" i="12" s="1"/>
  <c r="B86" i="12" s="1"/>
  <c r="H14" i="12"/>
  <c r="H32" i="12"/>
  <c r="D32" i="12" s="1"/>
  <c r="B32" i="12" s="1"/>
  <c r="H52" i="12"/>
  <c r="H70" i="12"/>
  <c r="D70" i="12" s="1"/>
  <c r="B70" i="12" s="1"/>
  <c r="H88" i="12"/>
  <c r="D88" i="12" s="1"/>
  <c r="B88" i="12" s="1"/>
  <c r="H11" i="12"/>
  <c r="D11" i="12" s="1"/>
  <c r="B11" i="12" s="1"/>
  <c r="H29" i="12"/>
  <c r="D29" i="12" s="1"/>
  <c r="B29" i="12" s="1"/>
  <c r="H49" i="12"/>
  <c r="D49" i="12" s="1"/>
  <c r="B49" i="12" s="1"/>
  <c r="H66" i="12"/>
  <c r="H84" i="12"/>
  <c r="D84" i="12" s="1"/>
  <c r="B84" i="12" s="1"/>
  <c r="H9" i="12"/>
  <c r="H26" i="12"/>
  <c r="D26" i="12" s="1"/>
  <c r="B26" i="12" s="1"/>
  <c r="H44" i="12"/>
  <c r="H63" i="12"/>
  <c r="D63" i="12" s="1"/>
  <c r="B63" i="12" s="1"/>
  <c r="H81" i="12"/>
  <c r="H98" i="12"/>
  <c r="D98" i="12" s="1"/>
  <c r="B98" i="12" s="1"/>
  <c r="H24" i="12"/>
  <c r="D24" i="12" s="1"/>
  <c r="B24" i="12" s="1"/>
  <c r="H36" i="12"/>
  <c r="D36" i="12" s="1"/>
  <c r="B36" i="12" s="1"/>
  <c r="H73" i="12"/>
  <c r="D73" i="12" s="1"/>
  <c r="B73" i="12" s="1"/>
  <c r="H38" i="12"/>
  <c r="D38" i="12" s="1"/>
  <c r="B38" i="12" s="1"/>
  <c r="H92" i="12"/>
  <c r="D92" i="12" s="1"/>
  <c r="B92" i="12" s="1"/>
  <c r="H33" i="12"/>
  <c r="D33" i="12" s="1"/>
  <c r="B33" i="12" s="1"/>
  <c r="H71" i="12"/>
  <c r="D71" i="12" s="1"/>
  <c r="B71" i="12" s="1"/>
  <c r="H12" i="12"/>
  <c r="H50" i="12"/>
  <c r="D50" i="12" s="1"/>
  <c r="B50" i="12" s="1"/>
  <c r="H67" i="12"/>
  <c r="D67" i="12" s="1"/>
  <c r="B67" i="12" s="1"/>
  <c r="H21" i="12"/>
  <c r="H60" i="12"/>
  <c r="D60" i="12" s="1"/>
  <c r="B60" i="12" s="1"/>
  <c r="H78" i="12"/>
  <c r="D78" i="12" s="1"/>
  <c r="B78" i="12" s="1"/>
  <c r="H22" i="12"/>
  <c r="D22" i="12" s="1"/>
  <c r="B22" i="12" s="1"/>
  <c r="H61" i="12"/>
  <c r="D61" i="12" s="1"/>
  <c r="B61" i="12" s="1"/>
  <c r="H96" i="12"/>
  <c r="D96" i="12" s="1"/>
  <c r="B96" i="12" s="1"/>
  <c r="H19" i="12"/>
  <c r="D19" i="12" s="1"/>
  <c r="B19" i="12" s="1"/>
  <c r="H75" i="12"/>
  <c r="D75" i="12" s="1"/>
  <c r="B75" i="12" s="1"/>
  <c r="H45" i="12"/>
  <c r="D45" i="12" s="1"/>
  <c r="B45" i="12" s="1"/>
  <c r="H91" i="12"/>
  <c r="D91" i="12" s="1"/>
  <c r="B91" i="12" s="1"/>
  <c r="H74" i="12"/>
  <c r="D74" i="12" s="1"/>
  <c r="B74" i="12" s="1"/>
  <c r="H53" i="12"/>
  <c r="H89" i="12"/>
  <c r="H30" i="12"/>
  <c r="D30" i="12" s="1"/>
  <c r="B30" i="12" s="1"/>
  <c r="H85" i="12"/>
  <c r="D85" i="12" s="1"/>
  <c r="B85" i="12" s="1"/>
  <c r="H41" i="12"/>
  <c r="H95" i="12"/>
  <c r="H42" i="12"/>
  <c r="H79" i="12"/>
  <c r="D79" i="12" s="1"/>
  <c r="B79" i="12" s="1"/>
  <c r="H39" i="12"/>
  <c r="H58" i="12"/>
  <c r="D58" i="12" s="1"/>
  <c r="B58" i="12" s="1"/>
  <c r="H93" i="12"/>
  <c r="D93" i="12" s="1"/>
  <c r="B93" i="12" s="1"/>
  <c r="H16" i="12"/>
  <c r="D16" i="12" s="1"/>
  <c r="B16" i="12" s="1"/>
  <c r="H34" i="12"/>
  <c r="D34" i="12" s="1"/>
  <c r="B34" i="12" s="1"/>
  <c r="H55" i="12"/>
  <c r="D55" i="12" s="1"/>
  <c r="B55" i="12" s="1"/>
  <c r="H72" i="12"/>
  <c r="D72" i="12" s="1"/>
  <c r="B72" i="12" s="1"/>
  <c r="H90" i="12"/>
  <c r="D90" i="12" s="1"/>
  <c r="B90" i="12" s="1"/>
  <c r="H8" i="12"/>
  <c r="D8" i="12" s="1"/>
  <c r="B8" i="12" s="1"/>
  <c r="H27" i="12"/>
  <c r="D27" i="12" s="1"/>
  <c r="B27" i="12" s="1"/>
  <c r="H47" i="12"/>
  <c r="D47" i="12" s="1"/>
  <c r="B47" i="12" s="1"/>
  <c r="H64" i="12"/>
  <c r="D64" i="12" s="1"/>
  <c r="B64" i="12" s="1"/>
  <c r="H82" i="12"/>
  <c r="H10" i="12"/>
  <c r="D10" i="12" s="1"/>
  <c r="B10" i="12" s="1"/>
  <c r="H28" i="12"/>
  <c r="D28" i="12" s="1"/>
  <c r="B28" i="12" s="1"/>
  <c r="H48" i="12"/>
  <c r="D48" i="12" s="1"/>
  <c r="B48" i="12" s="1"/>
  <c r="H65" i="12"/>
  <c r="D65" i="12" s="1"/>
  <c r="B65" i="12" s="1"/>
  <c r="H83" i="12"/>
  <c r="D83" i="12" s="1"/>
  <c r="B83" i="12" s="1"/>
  <c r="H7" i="12"/>
  <c r="H23" i="12"/>
  <c r="H43" i="12"/>
  <c r="D43" i="12" s="1"/>
  <c r="B43" i="12" s="1"/>
  <c r="H62" i="12"/>
  <c r="H80" i="12"/>
  <c r="D80" i="12" s="1"/>
  <c r="B80" i="12" s="1"/>
  <c r="H97" i="12"/>
  <c r="D97" i="12" s="1"/>
  <c r="B97" i="12" s="1"/>
  <c r="H20" i="12"/>
  <c r="D20" i="12" s="1"/>
  <c r="B20" i="12" s="1"/>
  <c r="H40" i="12"/>
  <c r="D40" i="12" s="1"/>
  <c r="B40" i="12" s="1"/>
  <c r="H59" i="12"/>
  <c r="H77" i="12"/>
  <c r="D77" i="12" s="1"/>
  <c r="B77" i="12" s="1"/>
  <c r="H94" i="12"/>
  <c r="H35" i="12"/>
  <c r="D35" i="12" s="1"/>
  <c r="B35" i="12" s="1"/>
  <c r="D59" i="12"/>
  <c r="B59" i="12" s="1"/>
  <c r="D81" i="12"/>
  <c r="B81" i="12" s="1"/>
  <c r="D15" i="12"/>
  <c r="B15" i="12" s="1"/>
  <c r="D21" i="12"/>
  <c r="B21" i="12" s="1"/>
  <c r="D62" i="12"/>
  <c r="B62" i="12" s="1"/>
  <c r="D68" i="12"/>
  <c r="B68" i="12" s="1"/>
  <c r="D13" i="12"/>
  <c r="B13" i="12" s="1"/>
  <c r="D41" i="12"/>
  <c r="B41" i="12" s="1"/>
  <c r="D12" i="12"/>
  <c r="B12" i="12" s="1"/>
  <c r="D53" i="12"/>
  <c r="B53" i="12" s="1"/>
  <c r="D94" i="12"/>
  <c r="B94" i="12" s="1"/>
  <c r="D17" i="12"/>
  <c r="B17" i="12" s="1"/>
  <c r="D39" i="12"/>
  <c r="B39" i="12" s="1"/>
  <c r="D42" i="12"/>
  <c r="B42" i="12" s="1"/>
  <c r="D82" i="12"/>
  <c r="B82" i="12" s="1"/>
  <c r="D23" i="12"/>
  <c r="B23" i="12" s="1"/>
  <c r="D95" i="12"/>
  <c r="B95" i="12" s="1"/>
  <c r="D31" i="12"/>
  <c r="B31" i="12" s="1"/>
  <c r="D14" i="12"/>
  <c r="B14" i="12" s="1"/>
  <c r="D52" i="12"/>
  <c r="B52" i="12" s="1"/>
  <c r="D66" i="12"/>
  <c r="B66" i="12" s="1"/>
  <c r="D9" i="12"/>
  <c r="B9" i="12" s="1"/>
  <c r="D44" i="12"/>
  <c r="B44" i="12" s="1"/>
  <c r="D18" i="12"/>
  <c r="B18" i="12" s="1"/>
  <c r="D89" i="12"/>
  <c r="B89" i="12" s="1"/>
  <c r="D7" i="12" l="1"/>
  <c r="B7" i="12" s="1"/>
</calcChain>
</file>

<file path=xl/sharedStrings.xml><?xml version="1.0" encoding="utf-8"?>
<sst xmlns="http://schemas.openxmlformats.org/spreadsheetml/2006/main" count="3810" uniqueCount="683">
  <si>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</si>
  <si>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</si>
  <si>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</si>
  <si>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</si>
  <si>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</si>
  <si>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</si>
  <si>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</si>
  <si>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</si>
  <si>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</si>
  <si>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</si>
  <si>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</si>
  <si>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</si>
  <si>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</si>
  <si>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</si>
  <si>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</si>
  <si>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</si>
  <si>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</si>
  <si>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</si>
  <si>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</si>
  <si>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</si>
  <si>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</si>
  <si>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</si>
  <si>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</si>
  <si>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</si>
  <si>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</si>
  <si>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</si>
  <si>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</si>
  <si>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</si>
  <si>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</si>
  <si>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</si>
  <si>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</si>
  <si>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</si>
  <si>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</si>
  <si>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</si>
  <si>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</si>
  <si>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</si>
  <si>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</si>
  <si>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</si>
  <si>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</si>
  <si>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</si>
  <si>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</si>
  <si>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</si>
  <si>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</si>
  <si>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</si>
  <si>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</si>
  <si>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</si>
  <si>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</si>
  <si>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</si>
  <si>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</si>
  <si>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</si>
  <si>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</si>
  <si>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</si>
  <si>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</si>
  <si>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</si>
  <si>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</si>
  <si>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</si>
  <si>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</si>
  <si>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</si>
  <si>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</si>
  <si>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</si>
  <si>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</si>
  <si>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</si>
  <si>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</si>
  <si>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</si>
  <si>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</si>
  <si>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</si>
  <si>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</si>
  <si>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</si>
  <si>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</si>
  <si>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</si>
  <si>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</si>
  <si>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</si>
  <si>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</si>
  <si>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</si>
  <si>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</si>
  <si>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</si>
  <si>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</si>
  <si>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</si>
  <si>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</si>
  <si>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</si>
  <si>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</si>
  <si>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</si>
  <si>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</si>
  <si>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</si>
  <si>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</si>
  <si>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</si>
  <si>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</si>
  <si>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</si>
  <si>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</si>
  <si>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</si>
  <si>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Вопросы и варианты ответов</t>
  </si>
  <si>
    <t>Баллы</t>
  </si>
  <si>
    <t>Понижающие коэффициенты</t>
  </si>
  <si>
    <t>Республика Крым</t>
  </si>
  <si>
    <t>Наименование субъекта                                                  Российской Федерации</t>
  </si>
  <si>
    <t>Итого</t>
  </si>
  <si>
    <t>баллы</t>
  </si>
  <si>
    <t>Наименование субъекта                                               Российской Федерации</t>
  </si>
  <si>
    <t>К1</t>
  </si>
  <si>
    <t>Нет, не содержится или не отвечает требованиям</t>
  </si>
  <si>
    <t>Да, содержится</t>
  </si>
  <si>
    <t>75% и более</t>
  </si>
  <si>
    <t>1.1</t>
  </si>
  <si>
    <t>1.2</t>
  </si>
  <si>
    <t>1.3</t>
  </si>
  <si>
    <t>1.4</t>
  </si>
  <si>
    <t>1.5</t>
  </si>
  <si>
    <t>Оценка показателя 1.2</t>
  </si>
  <si>
    <t>Оценка показателя 1.3</t>
  </si>
  <si>
    <t>Оценка показателя 1.4</t>
  </si>
  <si>
    <t xml:space="preserve">Нет, не содержится </t>
  </si>
  <si>
    <t>Итого по разделу 1</t>
  </si>
  <si>
    <t>Максимальное количество баллов</t>
  </si>
  <si>
    <t>%</t>
  </si>
  <si>
    <t>% от максимального количества баллов по разделу 1</t>
  </si>
  <si>
    <t xml:space="preserve">№ п/п </t>
  </si>
  <si>
    <t>К2</t>
  </si>
  <si>
    <t xml:space="preserve">Да, размещен </t>
  </si>
  <si>
    <t>Нет, в установленные сроки не размещен</t>
  </si>
  <si>
    <t>Номер закона</t>
  </si>
  <si>
    <t>-</t>
  </si>
  <si>
    <t>Оценка показателя 1.1</t>
  </si>
  <si>
    <t>Дата подписания закона</t>
  </si>
  <si>
    <t>Ссылка на источник данных</t>
  </si>
  <si>
    <t>Сайт финоргана или страница, где публикуются бюджетные данные, на сайте исполнительных органов власти</t>
  </si>
  <si>
    <t>Специализированный портал для публикации бюджетных данных</t>
  </si>
  <si>
    <t>Оценка показателя 1.5</t>
  </si>
  <si>
    <t>нет данных</t>
  </si>
  <si>
    <t>Да</t>
  </si>
  <si>
    <t>Нет</t>
  </si>
  <si>
    <t>http://dtf.avo.ru/zakony-vladimirskoj-oblasti</t>
  </si>
  <si>
    <t>http://budget.mosreg.ru/byudzhet-dlya-grazhdan/zakon-o-byudzhete-mo/</t>
  </si>
  <si>
    <t>http://dfei.adm-nao.ru/zakony-o-byudzhete/</t>
  </si>
  <si>
    <t>http://minfin.kalmregion.ru/deyatelnost/byudzhet-respubliki-kalmykiya/</t>
  </si>
  <si>
    <t>https://minfin.astrobl.ru/site-page/zakony-o-byudzhete-ao</t>
  </si>
  <si>
    <t>http://mf.nnov.ru/index.php?option=com_k2&amp;view=item&amp;id=1509:zakony-ob-oblastnom-byudzhete-na-ocherednoj-finansovyj-god-i-na-planovyj-period&amp;Itemid=553</t>
  </si>
  <si>
    <t>http://finance.pnzreg.ru/docs/bpo/osnzakon.php</t>
  </si>
  <si>
    <t>http://www.minfin74.ru/mBudget/law/</t>
  </si>
  <si>
    <t xml:space="preserve">Дата подписания закона </t>
  </si>
  <si>
    <t>Комментарий</t>
  </si>
  <si>
    <t>для общего объема субсидий</t>
  </si>
  <si>
    <t>для распределенных субсидий</t>
  </si>
  <si>
    <t xml:space="preserve">Республика Ингушетия </t>
  </si>
  <si>
    <t>Номер приложения</t>
  </si>
  <si>
    <t xml:space="preserve">Комментарий </t>
  </si>
  <si>
    <t>Номер статьи</t>
  </si>
  <si>
    <t>В случае размещения закона о бюджете в неструктурированном виде применяется понижающий коэффициент (что не исключает других случаев применения понижающих коэффициентов).</t>
  </si>
  <si>
    <t>Да, содержатся</t>
  </si>
  <si>
    <t>В целях составления рейтинга надлежащей практикой считается размещение в открытом доступе закона о бюджете в течение десяти рабочих дней с даты его подписания. В случае если указанное требование не выполняется, оценка показателя принимает значение 0 баллов.</t>
  </si>
  <si>
    <t>РАЗДЕЛ 1.    ПЕРВОНАЧАЛЬНО УТВЕРЖДЕННЫЙ БЮДЖЕТ</t>
  </si>
  <si>
    <t>http://df.ivanovoobl.ru/regionalnye-finansy/zakon-ob-oblastnom-byudzhete/</t>
  </si>
  <si>
    <t>https://dvinaland.ru/budget/zakon/</t>
  </si>
  <si>
    <t>https://minfin39.ru/budget/process/current/</t>
  </si>
  <si>
    <t>http://budget.lenobl.ru/documents/?page=0&amp;sortOrder=&amp;type=&amp;sortName=&amp;sortDate=</t>
  </si>
  <si>
    <t>http://minfin.krskstate.ru/openbudget/law</t>
  </si>
  <si>
    <t>1, 2</t>
  </si>
  <si>
    <t>3, 4</t>
  </si>
  <si>
    <t>5, 6</t>
  </si>
  <si>
    <t>6, 7</t>
  </si>
  <si>
    <t>1-4</t>
  </si>
  <si>
    <t>4, 5</t>
  </si>
  <si>
    <t>1, 3</t>
  </si>
  <si>
    <t>13, 14</t>
  </si>
  <si>
    <t>10, 11</t>
  </si>
  <si>
    <t>9, 10</t>
  </si>
  <si>
    <t>8, 9</t>
  </si>
  <si>
    <t>10-13</t>
  </si>
  <si>
    <t>7, 8</t>
  </si>
  <si>
    <t>12, 13</t>
  </si>
  <si>
    <t>Детализация бюджетных ассигнований</t>
  </si>
  <si>
    <t>19, 20</t>
  </si>
  <si>
    <t>6 (таблицы 1.1, 1.2)</t>
  </si>
  <si>
    <t>11, 12</t>
  </si>
  <si>
    <t>14, 15</t>
  </si>
  <si>
    <t>18, 20</t>
  </si>
  <si>
    <t>7</t>
  </si>
  <si>
    <t>8</t>
  </si>
  <si>
    <t>18-19</t>
  </si>
  <si>
    <t>12-15</t>
  </si>
  <si>
    <t>указано в законе</t>
  </si>
  <si>
    <t>расчет по ВР 520</t>
  </si>
  <si>
    <t>нет</t>
  </si>
  <si>
    <t>http://minfinrd.ru/svedeniya_ob_ispolzovanii_vydelyaemykh_byudzhetnykh_sredstv</t>
  </si>
  <si>
    <t>5, 5.1</t>
  </si>
  <si>
    <t xml:space="preserve">Дата размещения закона </t>
  </si>
  <si>
    <t xml:space="preserve">Примечания: </t>
  </si>
  <si>
    <t>1, 1а</t>
  </si>
  <si>
    <t>1, 1.1</t>
  </si>
  <si>
    <t>4, 4(1)</t>
  </si>
  <si>
    <t>9, 9а</t>
  </si>
  <si>
    <t>7, 7.1</t>
  </si>
  <si>
    <t xml:space="preserve">К1   </t>
  </si>
  <si>
    <t>поиск не проводился</t>
  </si>
  <si>
    <t xml:space="preserve">http://bryanskoblfin.ru/Show/Category/10?ItemId=4 </t>
  </si>
  <si>
    <t>http://ufin48.ru/Show/Tag/Бюджет</t>
  </si>
  <si>
    <t>https://minfin.tularegion.ru/documents/?SECTION=1579</t>
  </si>
  <si>
    <t>https://dfto.ru/razdel/zakon-o-budgete/zakon-o-byudjete</t>
  </si>
  <si>
    <t>https://www.yarregion.ru/depts/depfin/tmpPages/docs.aspx</t>
  </si>
  <si>
    <t>https://budget.mos.ru/BudgetAttachements_2020_2022</t>
  </si>
  <si>
    <t>https://minfin.gov-murman.ru/open-budget/regional_budget/law_of_budget/</t>
  </si>
  <si>
    <t>http://minfin01-maykop.ru/Show/Category/7?ItemId=55</t>
  </si>
  <si>
    <t>https://mfri.ru/index.php/open-budget/pervonachalno-utverzhdennyj-byudzhet</t>
  </si>
  <si>
    <t>https://pravitelstvo.kbr.ru/oigv/minfin/npi/zakonodatelstva_i_podzakonnye_normativnye_akty.php</t>
  </si>
  <si>
    <t>http://www.minfinchr.ru/respublikanskij-byudzhet/zakon-chechenskoj-respubliki-o-respublikanskom-byudzhete-s-prilozheniyami-v-aktualnoj-redaktsii</t>
  </si>
  <si>
    <t>http://www.mfsk.ru/law/z_sk</t>
  </si>
  <si>
    <t>http://minfin.orb.ru/закон-об-областном-бюджете/</t>
  </si>
  <si>
    <t>переадресация на СП: http://ufo.ulntc.ru/index.php?mgf=budget/open_budget&amp;slep=net</t>
  </si>
  <si>
    <t>https://minfin.midural.ru/document/category/20%20-%20document_list#document_list</t>
  </si>
  <si>
    <t>http://mfnso.nso.ru/page/3777</t>
  </si>
  <si>
    <t>https://openbudget.mfnso.ru/formirovanie-budgeta/zakon-o-byudzhete-i-proekt-zakona-o-byudzhete/2020-zakonbudget/zakon-ob-oblastnom-byudzhete-2020-god</t>
  </si>
  <si>
    <t>https://minfin.75.ru/byudzhet/konsolidirovannyy-kraevoy-byudzhet/zakony-o-byudzhete</t>
  </si>
  <si>
    <t>https://primorsky.ru/authorities/executive-agencies/departments/finance/laws.php</t>
  </si>
  <si>
    <t>переадресация на СП: https://www.fin.amurobl.ru/pages/normativno-pravovye-akty/regionalnyy-uroven/zakony-ao/</t>
  </si>
  <si>
    <t>переадресация на СП: http://sakhminfin.ru/</t>
  </si>
  <si>
    <t>переадресация на СП: http://чукотка.рф/vlast/organy-vlasti/depfin/</t>
  </si>
  <si>
    <t>113-ЗКО </t>
  </si>
  <si>
    <t>33</t>
  </si>
  <si>
    <t>347</t>
  </si>
  <si>
    <t>6-9</t>
  </si>
  <si>
    <t>49-З</t>
  </si>
  <si>
    <t>130-ОЗ</t>
  </si>
  <si>
    <t>100-ОЗ</t>
  </si>
  <si>
    <t>https://fincom.gov.spb.ru/budget/info/acts/1</t>
  </si>
  <si>
    <t>Для оценки показателя, как минимум, должны быть представлены сведения с детализацией по статьям доходов для 1, 3, 5, 6 и 7 подгрупп 1 группы и для 2 подгруппы 2 группы классификации доходов бюджетов. Если указанные требования не выполняются, оценка показателя принимает значение 0 баллов. Допускается не детализировать по статьям сведения о доходах 5 и 7 подгрупп 1 группы классификации доходов бюджета в случае, если доля доходов соответствующей подгруппы составляет менее 5% налоговых и неналоговых доходов бюджета.</t>
  </si>
  <si>
    <t>Менее 50% или расчет показателя затруднен</t>
  </si>
  <si>
    <t>прил.18</t>
  </si>
  <si>
    <t>прил.20</t>
  </si>
  <si>
    <t>ст.10</t>
  </si>
  <si>
    <t>ст.14</t>
  </si>
  <si>
    <t>прил.23</t>
  </si>
  <si>
    <t>прил.24</t>
  </si>
  <si>
    <t>прил.21</t>
  </si>
  <si>
    <t>прил.11</t>
  </si>
  <si>
    <t>ст.7</t>
  </si>
  <si>
    <t>ст.18</t>
  </si>
  <si>
    <t>прил.16</t>
  </si>
  <si>
    <t>16-21</t>
  </si>
  <si>
    <t>ст.8</t>
  </si>
  <si>
    <t>прил.15</t>
  </si>
  <si>
    <t>прил.13</t>
  </si>
  <si>
    <t>ст.3</t>
  </si>
  <si>
    <t>прил.19</t>
  </si>
  <si>
    <t>прил.22</t>
  </si>
  <si>
    <t>ст.12</t>
  </si>
  <si>
    <t>прил.14</t>
  </si>
  <si>
    <t>прил.17</t>
  </si>
  <si>
    <t>ст.16</t>
  </si>
  <si>
    <t>ст.9</t>
  </si>
  <si>
    <t>прил.27</t>
  </si>
  <si>
    <t>прил.10</t>
  </si>
  <si>
    <t>прил.12.1</t>
  </si>
  <si>
    <t>20, 21</t>
  </si>
  <si>
    <t>ст.13</t>
  </si>
  <si>
    <t>прил.12</t>
  </si>
  <si>
    <t>11-12</t>
  </si>
  <si>
    <t>ст.11</t>
  </si>
  <si>
    <t>ст.6</t>
  </si>
  <si>
    <t>11-12, 14-15</t>
  </si>
  <si>
    <t>ст.19</t>
  </si>
  <si>
    <t>прил.30</t>
  </si>
  <si>
    <t>прил.21, 24</t>
  </si>
  <si>
    <t>7, 22</t>
  </si>
  <si>
    <t>9, 11-14</t>
  </si>
  <si>
    <t>ст.2</t>
  </si>
  <si>
    <t>прил.22 (отд.табл.)</t>
  </si>
  <si>
    <t>K1</t>
  </si>
  <si>
    <t>22-23</t>
  </si>
  <si>
    <t>5, 9</t>
  </si>
  <si>
    <t>50% и более</t>
  </si>
  <si>
    <t>нет портала</t>
  </si>
  <si>
    <t>Дата подписания</t>
  </si>
  <si>
    <t>Общий объем субсидий, тыс. рублей</t>
  </si>
  <si>
    <t>Доля субсидий, распределенных по муниципальным образованиям законом о бюджете, %</t>
  </si>
  <si>
    <t xml:space="preserve">Способ получения сведений об общем объеме субсидий местным бюджетам </t>
  </si>
  <si>
    <t>Объем субсидий, распределенных по муниципальным образованиям законом о бюджете, тыс. рублей **</t>
  </si>
  <si>
    <t>да</t>
  </si>
  <si>
    <t>- *</t>
  </si>
  <si>
    <t>Оценка не осуществляется, произодится корректировка максимального количества баллов</t>
  </si>
  <si>
    <t>* Для городов федерального значения в соответствии с Методикой составления рейтинга оценка показателя не осуществляется, производится корректировка максимального количества баллов.</t>
  </si>
  <si>
    <t>** В целях оценки показателя из объема распределенных по муниципальным образованиям субсидий исключены нераспределенные средства (резервы).</t>
  </si>
  <si>
    <t>6, 9</t>
  </si>
  <si>
    <t>прил.17 (отдельные табл.)</t>
  </si>
  <si>
    <t>Не соблюдается последовательность представления данных по формам МБТ в приложении 20 (К1).</t>
  </si>
  <si>
    <t>Не соблюдается последовательность представления данных по формам МБТ в приложении 12 (К1).</t>
  </si>
  <si>
    <t>Не соблюдается последовательность представления сведений по формам МБТ в приложении 13 (К1).</t>
  </si>
  <si>
    <t>Нет сведений о налоговых и неналоговых доходах.</t>
  </si>
  <si>
    <t>Нет детализации налоговых и неналоговых доходов.</t>
  </si>
  <si>
    <t>Нет данных по налоговым и неналоговым доходам.</t>
  </si>
  <si>
    <t xml:space="preserve">Примечание: </t>
  </si>
  <si>
    <t>Для оценки показателей раздела используется первоначально принятый закон субъекта Российской Федерации о бюджете на 2021 год и на плановый период 2022 и 2023 годов. Иные документы и материалы в целях оценки показателей раздела не учитываются.</t>
  </si>
  <si>
    <t>Размещен ли первоначально принятый закон о бюджете на 2021 год и на плановый период 2022 и 2023 годов в открытом доступе на сайте, предназначенном для размещения бюджетных данных?</t>
  </si>
  <si>
    <t>В целях оценки показателя учитывается размещение закона о бюджете в полном объеме, включая текстовую часть и все приложения к закону. В случае если указанное требование не выполняется (размещены отдельные составляющие закона), оценка показателя принимает значение 0 баллов. Допускается размещение текстовой части закона в графическом формате.</t>
  </si>
  <si>
    <t>Содержится ли в составе закона о бюджете приложение о прогнозируемых объемах поступлений по видам доходов на 2021 год и на плановый период 2022 и 2023 годов?</t>
  </si>
  <si>
    <t>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2021 год и на плановый период 2022 и 2023 годов?</t>
  </si>
  <si>
    <t>Содержатся ли в составе закона о бюджете сведения об общем объеме межбюджетных трансфертов, предусмотренных местным бюджетам на 2021 год и на плановый период 2022 и 2023 годов, с детализацией по формам межбюджетных трансфертов?</t>
  </si>
  <si>
    <t>При использовании неоднозначных формулировок или при выявлении недостоверных данных оценка показателя принимает значение 0 баллов.</t>
  </si>
  <si>
    <t>Проведение расчетов с использованием отдельных видов межбюджетных трансфертов или видов расходов классификации расходов бюджетов в целях оценки показателя не осуществляется.</t>
  </si>
  <si>
    <t>Если в законе о бюджете сведения об общем объеме межбюджетных трансфертов, предусмотренных местным бюджетам с детализацией по формам межбюджетных трансфертов, содержатся только в составе ведомственной, программной или функциональной структуры расходов, применяется понижающий коэффициент, используемый в связи с затрудненным поиском бюджетных данных.</t>
  </si>
  <si>
    <t>Нет, не содержатся, или не дают однозначного понимания, что это общий объем предусмотренных местным бюджетам межбюджетных трансфертов, или сведения недостоверны</t>
  </si>
  <si>
    <t>Какая доля субсидий местным бюджетам на 2021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2021 год)?</t>
  </si>
  <si>
    <t xml:space="preserve">В целях оценки показателя учитываются субсидии, распределение которых по муниципальным образованиям утверждено законом о бюджете отдельными приложениями (приложением). Сводные данные о распределении субсидий по муниципальным образованиям без детализации по их конкретным видам (в том числе консолидированные субсидии) в целях оценки показателя не учитываются. Сведения о распределении субсидий по отдельным муниципальным образованиям, содержащиеся в текстовой части закона, ведомственной, программной или функциональной структуре расходов, а также в распределении ассигнований на бюджетные инвестиции, в целях оценки показателя не учитываются. </t>
  </si>
  <si>
    <t xml:space="preserve">В целях оценки показателя для определения общего объема субсидий, предусмотренных местным бюджетам на 2021 год, используются сведения об общем объеме субсидий местным бюджетам на 2020 год, непосредственно содержащиеся в текстовой части закона о бюджете и (или) приложении к нему, или осуществляется расчет по ведомственной структуре расходов с использованием вида расходов 520 или 521, 522 и 523 (если такая детализация имеется). В случае осуществления расчета для определения общего объема субсидий применяется понижающий коэффициент, используемый в связи с затрудненным поиском бюджетных данных. В случае если определить общий объем субсидий местным бюджетам на 2021 год указанными способами не представляется возможным, оценка показателя принимает значение 0 баллов. </t>
  </si>
  <si>
    <t>В случае если законом о бюджете субъекта Российской Федерации (за исключением городов федерального значения) субсидии местным бюджетам на 2021 год не предусмотрены, для соответствующего субъекта Российской Федерации оценка показателя принимает значение 0 баллов. Для городов федерального значения оценка показателя не осуществляется, производится корректировка максимального количества баллов.</t>
  </si>
  <si>
    <t>Исходные данные и оценка показателя "1.1 Размещен ли первоначально принятый закон о бюджете на 2021 год и на плановый период 2022 и 2023 годов в открытом доступе на сайте, предназначенном для размещения бюджетных данных?"</t>
  </si>
  <si>
    <t>1.1 Размещен ли первоначально принятый закон о бюджете на 2021 год и на плановый период 2022 и 2023 годов в открытом доступе на сайте, предназначенном для размещения бюджетных данных?</t>
  </si>
  <si>
    <t>1.2 Содержится ли в составе закона о бюджете приложение о прогнозируемых объемах поступлений по видам доходов на 2021 год и на плановый период 2022 и 2023 годов?</t>
  </si>
  <si>
    <t>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2021 год и на плановый период 2022 и 2023 годов?</t>
  </si>
  <si>
    <t>1.4 Содержатся ли в составе закона о бюджете сведения об общем объеме межбюджетных трансфертов, предусмотренных местным бюджетам на 2021 год и на плановый период 2022 и 2023 годов, с детализацией по формам межбюджетных трансфертов?</t>
  </si>
  <si>
    <t>Исходные данные и оценка показателя "1.2 Содержится ли в составе закона о бюджете приложение о прогнозируемых объемах поступлений по видам доходов на 2021 год и на плановый период 2022 и 2023 годов?"</t>
  </si>
  <si>
    <t>Источник данных: Закон субъекта РФ о бюджете на 2021 год и на плановый период 2022 и 2023 годов</t>
  </si>
  <si>
    <t>Исходные данные и оценка показателя "1.3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2021 год и на плановый период 2022 и 2023 годов?"</t>
  </si>
  <si>
    <t>Исходные данные и оценка показателя "1.4 Содержатся ли в составе закона о бюджете сведения об общем объеме межбюджетных трансфертов, предусмотренных местным бюджетам на 2021 год и на плановый период 2022 и 2023 годов, с детализацией по формам межбюджетных трансфертов?"</t>
  </si>
  <si>
    <t>Исходные данные и оценка показателя "1.5  Какая доля субсидий местным бюджетам на 2021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2021 год)?"</t>
  </si>
  <si>
    <t>http://beldepfin.ru/dokumenty/vse-dokumenty/zakon-belgorodskoj-oblasti-ot-26-dekabrya-2020-god/</t>
  </si>
  <si>
    <t>105-З</t>
  </si>
  <si>
    <t>https://www.govvrn.ru/npafin?p_p_id=Foldersanddocuments_WAR_foldersanddocumentsportlet&amp;p_p_lifecycle=0&amp;p_p_state=normal&amp;p_p_mode=view&amp;folderId=6999490</t>
  </si>
  <si>
    <t>129-ОЗ</t>
  </si>
  <si>
    <t>89-ОЗ</t>
  </si>
  <si>
    <t>http://admoblkaluga.ru/main/work/finances/budget/2021-2023(obl).php</t>
  </si>
  <si>
    <t>27-ОЗ</t>
  </si>
  <si>
    <t>http://depfin.adm44.ru/Budget/Zakon/Zakon21/</t>
  </si>
  <si>
    <t xml:space="preserve"> 37-7-ЗКО</t>
  </si>
  <si>
    <t>http://adm.rkursk.ru/index.php?id=693&amp;mat_id=114325</t>
  </si>
  <si>
    <t>http://minfin.karelia.ru/2021-2023-gody-2/</t>
  </si>
  <si>
    <t>470-ОЗ</t>
  </si>
  <si>
    <t xml:space="preserve">не размещено: http://mef.mosreg.ru </t>
  </si>
  <si>
    <t>251/2020-ОЗ</t>
  </si>
  <si>
    <t>https://orel-region.ru/index.php?head=20&amp;part=25&amp;in=131</t>
  </si>
  <si>
    <t>2537-ОЗ</t>
  </si>
  <si>
    <t>https://minfin.ryazangov.ru/documents/documents_RO/zakony-ob-oblastnom-byudzhete-ryazanskoy-oblasti/index.php</t>
  </si>
  <si>
    <t>http://www.finsmol.ru/zbudget/a0oAg38SSXRf</t>
  </si>
  <si>
    <t>165-з</t>
  </si>
  <si>
    <t>1, 20-24</t>
  </si>
  <si>
    <t>https://fin.tmbreg.ru/6347/2010/9650.html</t>
  </si>
  <si>
    <t>580-З</t>
  </si>
  <si>
    <t>http://portal.tverfin.ru/portal/Menu/Page/642</t>
  </si>
  <si>
    <t>84-ЗО</t>
  </si>
  <si>
    <t>105-ЗТО</t>
  </si>
  <si>
    <t>100-з</t>
  </si>
  <si>
    <t xml:space="preserve">не размещено: https://www.mos.ru/findep/ </t>
  </si>
  <si>
    <t>2528-ЗРК</t>
  </si>
  <si>
    <t>https://minfin.rkomi.ru/deyatelnost/byudjet/zakony-respubliki-komi-proekty-zakonov-o-respublikanskom-byudjete-respubliki-komi-i-vnesenii-izmeneniy-v-nego/byudjet-na-2021-2023-gody</t>
  </si>
  <si>
    <t xml:space="preserve"> 93-РЗ</t>
  </si>
  <si>
    <t>363-22-ОЗ</t>
  </si>
  <si>
    <t>4822-ОЗ</t>
  </si>
  <si>
    <t>https://df.gov35.ru/otkrytyy-byudzhet/zakony-ob-oblastnom-byudzhete/2021/index.php?ELEMENT_ID=12690</t>
  </si>
  <si>
    <t>https://finance.lenobl.ru/ru/pravovaya-baza/oblastnoe-zakondatelstvo/byudzhet-lo/ob2021/</t>
  </si>
  <si>
    <t>143-оз</t>
  </si>
  <si>
    <t>2585-01-ЗМО</t>
  </si>
  <si>
    <t>9, 9.1</t>
  </si>
  <si>
    <t>https://minfin.novreg.ru/2021-god-1.html</t>
  </si>
  <si>
    <t>не размещено: http://portal.novkfo.ru/Menu/Page/79</t>
  </si>
  <si>
    <t xml:space="preserve"> 666-ОЗ</t>
  </si>
  <si>
    <t>2140-ОЗ</t>
  </si>
  <si>
    <t xml:space="preserve"> 29.12.2020</t>
  </si>
  <si>
    <t>не размещено: http://finance.pskov.ru/doc/documents</t>
  </si>
  <si>
    <t>не размещено: http://bks.pskov.ru/ebudget/Show/Category/10?ItemId=257</t>
  </si>
  <si>
    <t>549-114</t>
  </si>
  <si>
    <t xml:space="preserve"> 232-ОЗ</t>
  </si>
  <si>
    <t>146-VI-З</t>
  </si>
  <si>
    <t>139-ЗРК/2020</t>
  </si>
  <si>
    <t>https://minfin.rk.gov.ru/ru/structure/2020_12_23_14_49_zakon_respubliki_krym_o_biudzhete_respubliki_krym_na_2021_god_i_na_planovyi_period_2022_i_2023_godov</t>
  </si>
  <si>
    <t>4380-КЗ</t>
  </si>
  <si>
    <t>https://minfinkubani.ru/budget_execution/detail.php?ID=88427&amp;IBLOCK_ID=31&amp;str_date=24.12.2020</t>
  </si>
  <si>
    <t>15</t>
  </si>
  <si>
    <t>113/2020-ОЗ</t>
  </si>
  <si>
    <t>113-ОД</t>
  </si>
  <si>
    <t>http://volgafin.volgograd.ru/norms/acts/17251/</t>
  </si>
  <si>
    <t>https://minfin.donland.ru/documents/active/56632/</t>
  </si>
  <si>
    <t>418-ЗС</t>
  </si>
  <si>
    <t>https://fin.sev.gov.ru/pravovye-aktu/regionalnye-npa/regionalnye-npa-2020/</t>
  </si>
  <si>
    <t>https://ob.sev.gov.ru/dokumenty/zakon-o-byudzhete/2021-i-planovyj-period-2022-2023-gg</t>
  </si>
  <si>
    <t>621-ЗС</t>
  </si>
  <si>
    <t>15-18</t>
  </si>
  <si>
    <t>https://minfin.bashkortostan.ru/documents/active/328209/</t>
  </si>
  <si>
    <t>6-7, 9</t>
  </si>
  <si>
    <t>54-РЗ</t>
  </si>
  <si>
    <t>57-РЗ</t>
  </si>
  <si>
    <t>не размещено: http://portal.minfinrd.ru/Menu/Page/115</t>
  </si>
  <si>
    <t>113-РЗ</t>
  </si>
  <si>
    <t>http://minfin09.ru/category/load/%d0%b1%d1%8e%d0%b4%d0%b6%d0%b5%d1%82-%d1%80%d0%b5%d1%81%d0%bf%d1%83%d0%b1%d0%bb%d0%b8%d0%ba%d0%b8/2021/</t>
  </si>
  <si>
    <t>105-РЗ</t>
  </si>
  <si>
    <t>http://minfin.alania.gov.ru/pages/668</t>
  </si>
  <si>
    <t>75-РЗ</t>
  </si>
  <si>
    <t>http://forcitizens.ru/ob/dokumenty/zakon-o-byudzhete/2021-god</t>
  </si>
  <si>
    <t>Сайт финансового органа: графический формат (К2)</t>
  </si>
  <si>
    <t>144-кз</t>
  </si>
  <si>
    <t>https://openbudsk.ru/zakon-o-byudzhete-na-2021-god-i-planovyy-period-2022-i-2023-godov</t>
  </si>
  <si>
    <t>350-з</t>
  </si>
  <si>
    <t>http://mari-el.gov.ru/minfin/DocLib20/2020%20%D0%B3%D0%BE%D0%B4/zakonobudgete2021-2023.aspx</t>
  </si>
  <si>
    <t>90-З</t>
  </si>
  <si>
    <t>https://www.minfinrm.ru/norm-akty-new/zakony/norm-prav-akty/budget-2021/index.php</t>
  </si>
  <si>
    <t>78-ЗРТ</t>
  </si>
  <si>
    <t>https://minfin.tatarstan.ru/byudzhet-2021.htm?pub_id=2596986</t>
  </si>
  <si>
    <t>https://www.mfur.ru/budjet/formirovanie/2021/zakon/zakon-2021-2023.php</t>
  </si>
  <si>
    <t>85-РЗ</t>
  </si>
  <si>
    <t>19-22</t>
  </si>
  <si>
    <t>http://www.minfin.cap.ru/action/activity/byudzhet/respublikanskij-byudzhet-chuvashskoj-respubliki/2021-god</t>
  </si>
  <si>
    <t>https://budget.cap.ru/Show/Category/290?ItemId=897</t>
  </si>
  <si>
    <t>582-ПК</t>
  </si>
  <si>
    <t>https://mfin.permkrai.ru/execution/docbud/2020/</t>
  </si>
  <si>
    <t>не размещено: http://budget.permkrai.ru/</t>
  </si>
  <si>
    <t>http://www.minfin.kirov.ru/otkrytyy-byudzhet/dlya-spetsialistov/oblastnoy-byudzhet/%d0%9f%d0%bb%d0%b0%d0%bd%d0%b8%d1%80%d0%be%d0%b2%d0%b0%d0%bd%d0%b8%d0%b5%20%d0%b1%d1%8e%d0%b4%d0%b6%d0%b5%d1%82%d0%b0/</t>
  </si>
  <si>
    <t>434-ЗО</t>
  </si>
  <si>
    <t>155-З</t>
  </si>
  <si>
    <t>18-24</t>
  </si>
  <si>
    <t>2558/716-VI-ОЗ</t>
  </si>
  <si>
    <t>3595-ЗПО</t>
  </si>
  <si>
    <t>https://minfin-samara.ru/2021-2023/</t>
  </si>
  <si>
    <t>137-ГД</t>
  </si>
  <si>
    <t>переадресация на СП: http://saratov.gov.ru/gov/auth/minfin/</t>
  </si>
  <si>
    <t>https://minfin.saratov.gov.ru/budget/zakon-o-byudzhete/zakon-ob-oblastnom-byudzhete/zakon-ob-oblastnom-byudzhete-2021-2023-g</t>
  </si>
  <si>
    <t>141-ЗСО</t>
  </si>
  <si>
    <t>http://ufo.ulntc.ru:8080/dokumenty/utverzhdennyj-zakon-o-byudzhete/2021-god</t>
  </si>
  <si>
    <t>141-ЗО</t>
  </si>
  <si>
    <t>http://www.finupr.kurganobl.ru/index.php?test=bud21</t>
  </si>
  <si>
    <t>144-ОЗ</t>
  </si>
  <si>
    <t>https://admtyumen.ru/ogv_ru/finance/finance/bugjet/more.htm?id=11884344@cmsArticle</t>
  </si>
  <si>
    <t>294-ЗО</t>
  </si>
  <si>
    <t>106-оз</t>
  </si>
  <si>
    <t>https://depfin.admhmao.ru/otkrytyy-byudzhet/planirovanie-byudzheta/zakony-o-byudzhete-avtonomnogo-okruga/na-2021-god-i-na-planovyy-period-2022-i-2023-godov/4939060/zakon-khanty-mansiyskogo-avtonomnogo-okruga-yugry-ot-26-11-2020-goda-106-oz-o-byudzhete-khanty-mansi</t>
  </si>
  <si>
    <t>125-ЗАО</t>
  </si>
  <si>
    <t>https://www.yamalfin.ru/index.php?option=com_content&amp;view=article&amp;id=3824:2020-11-27-10-01-57&amp;catid=176:2020-11-27-09-55-31&amp;Itemid=131</t>
  </si>
  <si>
    <t>https://www.minfin-altai.ru/deyatelnost/proekt-byudzheta-zakony-o-byudzhete-zakony-ob-ispolnenii-byudzheta/2021-2023/zakon-o-byudzhete.php</t>
  </si>
  <si>
    <t>74-РЗ</t>
  </si>
  <si>
    <t>677-ЗРТ</t>
  </si>
  <si>
    <t>https://minfin.rtyva.ru/node/15198/</t>
  </si>
  <si>
    <t>88-ЗРХ</t>
  </si>
  <si>
    <t>https://r-19.ru/authorities/ministry-of-finance-of-the-republic-of-khakassia/docs/7701/110069.html</t>
  </si>
  <si>
    <t>http://minfin.alregn.ru/bud/z2021/</t>
  </si>
  <si>
    <t>100-ЗС</t>
  </si>
  <si>
    <t>10-4538</t>
  </si>
  <si>
    <t>https://irkobl.ru/sites/minfin/activity/obl/</t>
  </si>
  <si>
    <t>114-ОЗ</t>
  </si>
  <si>
    <t>12-13, 15</t>
  </si>
  <si>
    <t>https://www.ofukem.ru/budget/law2021-2023/15602/</t>
  </si>
  <si>
    <t>160-ОЗ</t>
  </si>
  <si>
    <t>45-ОЗ</t>
  </si>
  <si>
    <t>13-17</t>
  </si>
  <si>
    <t>2333-ОЗ</t>
  </si>
  <si>
    <t>http://mf.omskportal.ru/oiv/mf/otrasl/otkrbudg/obl-budget/2021-2023/1</t>
  </si>
  <si>
    <t>https://depfin.tomsk.gov.ru/documents/front/view/id/64503</t>
  </si>
  <si>
    <t>180-ОЗ</t>
  </si>
  <si>
    <t>1292-VI</t>
  </si>
  <si>
    <t>https://egov-buryatia.ru/minfin/activities/directions/respublikanskiy-byudzhet/zakony-o-byudzhete/</t>
  </si>
  <si>
    <t>https://minfin.sakha.gov.ru/zakony-o-bjudzhete/2021-2023-gg/perv-utverzhdennyj-zakon</t>
  </si>
  <si>
    <t>2265-З N 441-VI</t>
  </si>
  <si>
    <t>1899-ЗЗК</t>
  </si>
  <si>
    <t>27-28</t>
  </si>
  <si>
    <t>https://www.kamgov.ru/minfin/budzet-2021</t>
  </si>
  <si>
    <t xml:space="preserve"> 969-КЗ</t>
  </si>
  <si>
    <t>https://minfin.khabkrai.ru/portal/Show/Content/3643?ParentItemId=227</t>
  </si>
  <si>
    <t>651-ОЗ</t>
  </si>
  <si>
    <t>http://ob.fin.amurobl.ru/dokumenty/zakon/pervon_redakcia/2021</t>
  </si>
  <si>
    <t>не размещено: https://minfin.49gov.ru/documents/</t>
  </si>
  <si>
    <t>2561-ОЗ</t>
  </si>
  <si>
    <t>не размещено: http://iis.minfin.49gov.ru/ebudget/Menu/Page/1</t>
  </si>
  <si>
    <t>В сроки надлежащей практики (по состоянию на 19.03.2021) не размещен.</t>
  </si>
  <si>
    <t>В сроки надлежащей практики (по состоянию на 01.04.2021) не размещен.</t>
  </si>
  <si>
    <t>94-ЗО</t>
  </si>
  <si>
    <t>https://openbudget.sakhminfin.ru/Menu/Page/585</t>
  </si>
  <si>
    <t>661-ОЗ</t>
  </si>
  <si>
    <t>не размещено: http://www.eao.ru/isp-vlast/finansovoe-upravlenie-pravitelstva/byudzhet/?sphrase_id=21692</t>
  </si>
  <si>
    <t>74-ОЗ</t>
  </si>
  <si>
    <t>не размещено: http://chaogov.ru/otkrytyy-byudzhet/zakon-o-byudzhete.php</t>
  </si>
  <si>
    <t>прил.15 (табл.2.1-2.39)</t>
  </si>
  <si>
    <t>прил.15 (табл.4-30)</t>
  </si>
  <si>
    <t>прил.20 (табл.2-64)</t>
  </si>
  <si>
    <t>прил.19 (табл.3-27)</t>
  </si>
  <si>
    <t>прил.20 (табл.20-39)</t>
  </si>
  <si>
    <t>ст.35</t>
  </si>
  <si>
    <t>ст.21</t>
  </si>
  <si>
    <t>прил.12 (табл.19-20, 22-34, 36-69)</t>
  </si>
  <si>
    <t>прил.20 (табл.7-22)</t>
  </si>
  <si>
    <t>прил.20 (табл.3-33, 59-61, 63-66)</t>
  </si>
  <si>
    <t>прил.13 (табл.11-36)</t>
  </si>
  <si>
    <t>прил.12 (табл.1-26, 28-31)</t>
  </si>
  <si>
    <t>прил.13 (табл.2-12)</t>
  </si>
  <si>
    <t>прил.17 (табл.1-13, 15-32, 34-66, 68-70)</t>
  </si>
  <si>
    <t>прил.23 (табл.1, 2-63, 65, 67-70, 72, 74-75)</t>
  </si>
  <si>
    <t>прил.11 (табл.1-21, 23)</t>
  </si>
  <si>
    <t>прил.21 (табл.1-26, 28-50, 52-63)</t>
  </si>
  <si>
    <t>прил.14 (табл.2)</t>
  </si>
  <si>
    <t>прил.13 (табл.17-33)</t>
  </si>
  <si>
    <t>ст. 13</t>
  </si>
  <si>
    <t>прил.18 (табл.16-17, 19-21)</t>
  </si>
  <si>
    <t>Не соблюдается последовательность представления данных по формам МБТ в приложении 18 (К1).</t>
  </si>
  <si>
    <t>прил.28</t>
  </si>
  <si>
    <t>прил.11 (табл.24-29, 31-38)</t>
  </si>
  <si>
    <t>прил.13 (табл.3-23, 53-55)</t>
  </si>
  <si>
    <t>прил.17 (табл.1-3, 5-16, 18-33, 35)</t>
  </si>
  <si>
    <t>прил.14 (табл.1-35)</t>
  </si>
  <si>
    <t>ст.20</t>
  </si>
  <si>
    <t>прил.17 (табл.1-17, 20-33, 36-75)</t>
  </si>
  <si>
    <t>прил.14 (табл.1-16, 17.1-17.15, 18-24, 26-29)</t>
  </si>
  <si>
    <t>Не соблюдается последовательность представления данных по формам МБТ в приложении 13 (К1).</t>
  </si>
  <si>
    <t>Не соблюдается последовательность представления сведений по формам МБТ в приложении 14 (К1).</t>
  </si>
  <si>
    <t>прил.14 (табл.43-54, 56-70, 72-75, 77-81, 88-91)</t>
  </si>
  <si>
    <t>прил.12.1 (табл. П1-П23, П25-П33, П35-П-45, П47-П64)</t>
  </si>
  <si>
    <t>прил.12, прил.13 (табл.4-9, 11-31, 53-63, 65-68, 70-73, 79)</t>
  </si>
  <si>
    <t>прил.15 (табл.3-30, 34-54, 61-96, 147-151, 153-157)</t>
  </si>
  <si>
    <t>прил.19 (табл.3-23)</t>
  </si>
  <si>
    <t>прил.45-51, 53-57, 59-67</t>
  </si>
  <si>
    <t>прил.13 (табл.1, 4-9, 11-15, 18-23, 25-32, 34-42, 44-53, 55, 58-59)</t>
  </si>
  <si>
    <t>прил.14 (табл.1-59)</t>
  </si>
  <si>
    <t>прил.16 (табл.29-72, 79-84, 94-104)</t>
  </si>
  <si>
    <t>прил.43 (табл.2.1-2.71)</t>
  </si>
  <si>
    <t>прил.16 (табл.1-3, 5, 7-9)</t>
  </si>
  <si>
    <t>прил.15 (табл.4-51)</t>
  </si>
  <si>
    <t>ст.7 п.7</t>
  </si>
  <si>
    <t>прил.40-63, 65-68, 70-77, 79-91, 93</t>
  </si>
  <si>
    <t>прил.17 (табл.20-23, 25-28, 30-35)</t>
  </si>
  <si>
    <t>прил.17 (табл.20-39)</t>
  </si>
  <si>
    <t>прил.8</t>
  </si>
  <si>
    <t>прил.15 (табл.13)</t>
  </si>
  <si>
    <t>прил.19 (табл.19-26, 28-29, 32)</t>
  </si>
  <si>
    <t>Не соблюдается последовательность представления данных по формам МБТ в приложении 19 (К1).</t>
  </si>
  <si>
    <t>ст.9 п.9</t>
  </si>
  <si>
    <t>прил.29</t>
  </si>
  <si>
    <t>прил.20 (табл.60-80)</t>
  </si>
  <si>
    <t>прил.20 (табл.3-51)</t>
  </si>
  <si>
    <t>прил.17-19</t>
  </si>
  <si>
    <t>прил.13-19</t>
  </si>
  <si>
    <t>прил.17 (табл.1-8, 10-51, 53-57, 59, 61-75)</t>
  </si>
  <si>
    <t>прил.13 (табл.1-2, 4-8, 10-23, 25-26, 29-32, 35, 37-39)</t>
  </si>
  <si>
    <t>ст.13, прил.22 (табл.3-29, 31-50, 52-57)</t>
  </si>
  <si>
    <t>Не соблюдается последовательность представления сведений по формам МБТ в приложении 15 (К1).</t>
  </si>
  <si>
    <t>Не соблюдается последовательность представления сведений по формам МБТ в приложении 16 (К1).</t>
  </si>
  <si>
    <r>
      <t xml:space="preserve">Результаты оценки уровня открытости бюджетных данных субъектов Российской Федерации по разделу 1 "Первоначально утвержденный бюджет" за 2021 год </t>
    </r>
    <r>
      <rPr>
        <sz val="9"/>
        <rFont val="Times New Roman"/>
        <family val="1"/>
        <charset val="204"/>
      </rPr>
      <t>(группировка по федеральным округам)</t>
    </r>
  </si>
  <si>
    <t>после 01.04.2021</t>
  </si>
  <si>
    <t xml:space="preserve">В сроки надлежащей практики (по состоянию на 01.04.2021) не размещен. </t>
  </si>
  <si>
    <t>Закон размещен после срока надлежащей практики (после 01.04.2021).</t>
  </si>
  <si>
    <t>нет (отсутствует приложение 33)</t>
  </si>
  <si>
    <t xml:space="preserve">http://www.tverfin.ru/np-baza/regionalnye-normativnye-pravovye-akty/ </t>
  </si>
  <si>
    <t>Закон размещен частично, отсутствует приложение 33.</t>
  </si>
  <si>
    <t>Наименование приложения 22 указано некорректно: распределены межбюджетные трансферты разных форм, а не только дотации на выравнивание.</t>
  </si>
  <si>
    <t>портал не работает: http://nb44.ru/</t>
  </si>
  <si>
    <t>На специализированном портале имеется раздел "Документы", подраздел "Закон обюджете", в котором данные не обновляются с 2016 года; рекомендуется указать, что сведения размещаются в другом месте, или удалить раздел "Документы".</t>
  </si>
  <si>
    <t>портал не работает: http://depfin.orel-region.ru:8096/ebudget/Menu/Page/36</t>
  </si>
  <si>
    <t>Используется только графический формат, нет структуры документа (К2). Открывается только часть 1, часть 2 загружена с ошибкой.</t>
  </si>
  <si>
    <t>Отсутствуют наименования приложений, отражающие содержание (К2).</t>
  </si>
  <si>
    <t xml:space="preserve">В составе закона представлено распределение бюджетных ассигнований по разделам и подразделам; к закону не имеет прямого отношения. </t>
  </si>
  <si>
    <t>Первоначально принятый закон о бюджете размещен в полном объеме (постановляющая часть и приложения)</t>
  </si>
  <si>
    <t>Формат данных соответствует требованиям (используется не только графический формат)</t>
  </si>
  <si>
    <t>Закон представлен в структурированном виде</t>
  </si>
  <si>
    <t>Указаны наименования приложений, отражающие содержание</t>
  </si>
  <si>
    <t>Комментарий к оценке показателя и применению понижающих коэффициентов</t>
  </si>
  <si>
    <t>Не соблюдается хронологическая последовательность представления данных на странице.</t>
  </si>
  <si>
    <t>Используется только графический формат, нет стрктуры документа (К2).</t>
  </si>
  <si>
    <t>Учтен закон, размещенный на специализированном портале, на сайте финансового органа закон размещен в графическом формате в неструктурированном виде.</t>
  </si>
  <si>
    <t>На сайте финансового органа имеется раздел "Бюджет", подраздел "Республиканский бюджет", в котором размещались законы о бюджете до 2016 года; рекомендуется указать, что начиная с 2017 года законы о бюджете размещаются в ином месте.</t>
  </si>
  <si>
    <t xml:space="preserve">Размещен в разделе "Проект закона о бюджете - 2021", наименование не соответствует содержанию (К1). Ипользуется только графический формат, нет структуры документа (К2). </t>
  </si>
  <si>
    <t xml:space="preserve">Используется только графический формат, нет структуры документа (К2). В формате word по состоянию на 25.03.2021 размещен проект закона, наименования приложений, отражающие содержание, отсутствуют. Версия закона в формате word с указанием наименований приложений размещена после установленного срока (после 25.03.2021). </t>
  </si>
  <si>
    <t>Используется только графический формат, нет структуры документа (К2).</t>
  </si>
  <si>
    <t xml:space="preserve">Отсутствуют наименования приложений, отражающие содержание (К2). </t>
  </si>
  <si>
    <t>На сайте финансового органа указана ссылка для перехода на специализированный портла, однако переход по ней не осуществляется. На специализированном портале: 1) нарушена хронологическая последовательность представления данных; в наименованиях ссылок на файлы формата word используется непонятный набор символов "2110мм1".</t>
  </si>
  <si>
    <t>Используется только графический формат, не указаны наименования приложений, отражающие содержание (К2).</t>
  </si>
  <si>
    <t>Учтен закон, размещенный на специализированном портале, на сайте финансового органа отсутствуют наименования приложений, отражающие содержание.</t>
  </si>
  <si>
    <t>Сведения отсутствуют.</t>
  </si>
  <si>
    <t>6-10</t>
  </si>
  <si>
    <t>8-10</t>
  </si>
  <si>
    <t>Налоги на совокупный доход составляю менее 5 % в налоговых и налоговых дохода бюджета (по данным годового отчета за 2020 год).</t>
  </si>
  <si>
    <t>Рекомендуется указывать вид дохода по подгруппе 3 группы 1 до уровня статьи (акцизы).</t>
  </si>
  <si>
    <t>Нет (частично)</t>
  </si>
  <si>
    <t>Детализация по безвозмездным поступлениям от других бюджетов бюджетной системы (для 2 подгруппы 2 группы классификации доходов)</t>
  </si>
  <si>
    <t>Детализация по основным налоговым доходам (по статьям доходов для 1, 3, 5, 6 и 7 подгрупп 1 группы классификации доходов)</t>
  </si>
  <si>
    <t>Детализации налоговых доходов представлена до уровня подгруппы, нет детализации по статьям; недостаточно для оценки показателя.</t>
  </si>
  <si>
    <t>Налоги на совокупный доход зачисляются в бюджеты муниципальных образований (по данным годового отчета за 2020 год). Рекомендуется указывать вид дохода по подгруппе 3 группы 1 до уровня статьи (акцизы).</t>
  </si>
  <si>
    <t>Рекомендуется указывать виды доходов по подгруппе 5 группы 1 до уровня статей (по данным годового отчета за 2020 год - налог, взимаемый в связи с применением упрощенной системы налогообложения, налог на профессиональный доход); доля налогов на совокупный доход на 2021 год составляет 7,1% в налоговых и неналоговых доходах бюджета.</t>
  </si>
  <si>
    <t>Налоги, сборы и регулярные платежи за пользование природными ресурсами зачисляются в бюджеты мунициальных образований (по данным годового отчета за 2020 год).</t>
  </si>
  <si>
    <t>Транспортный налог передан муниципалитетам (см. Закон Саратовской области №76-ЗСО от 30.06.2020).</t>
  </si>
  <si>
    <t>Транспортный налог передан муниципалитетам (см. Закон Ростовской области №834-ЗС от 26.12.2016).</t>
  </si>
  <si>
    <t>Налоги на совокупный доход переданы муниципалитетам (см. приложение 2 к закону о бюджете).</t>
  </si>
  <si>
    <t>Транспортный налог передан муниципалитетам (см. Закон Сахалинской области №99-ЗО от 22.10.2013).</t>
  </si>
  <si>
    <t>Налоги на совокупный доход переданы муниципалитетам (см. приложение 12 к закону о бюджете).</t>
  </si>
  <si>
    <t>по разделам</t>
  </si>
  <si>
    <t>по подразделам</t>
  </si>
  <si>
    <t>В целях оценки показателя учитываются сведения об общем объеме межбюджетных трансфертов, содержащиеся в текстовой части закона о бюджете и (или) в приложении (приложениях) к закону о бюджете, которые непосредственно указывают общий объем межбюджетных трансфертов, в том числе дотаций, субсидий, субвенций, иных межбюджетных трансфертов, предусмотренных местным бюджетам на 2021 год и на плановый период 2022 и 2023 годов.</t>
  </si>
  <si>
    <t>дотаций</t>
  </si>
  <si>
    <t>субсидий</t>
  </si>
  <si>
    <t>субвенций</t>
  </si>
  <si>
    <t>иных МБТ</t>
  </si>
  <si>
    <t>в том числе по формам:</t>
  </si>
  <si>
    <t>нет (частично)</t>
  </si>
  <si>
    <t>19</t>
  </si>
  <si>
    <t xml:space="preserve">Используется неоднозначная формулировка: "Утвердить распределение межбюджетных трансфертов, предоставляемых бюджетам муниципальных районов и городских округов…", непонятно, идет речь обо всех преусмотренных МБТ или только о МБТ, распределенных по муниципальным образованиям. Однозначно указан общий объем в части субсидий в приложении 19. </t>
  </si>
  <si>
    <t>Представлены сведения на 2021 год и на плановый период 2022 и 2023 годов</t>
  </si>
  <si>
    <t>Используемые формулировки должны однозначно указывать, что речь идет об общем объеме межбюджетных трансфертов, предусмотренных местным бюджетам.</t>
  </si>
  <si>
    <t>требуется суммирование</t>
  </si>
  <si>
    <t>Отсутствует сведения об общем объеме дотаций, общем объеме иных МБТ.</t>
  </si>
  <si>
    <t>Отсутствуют сведения об общем объеме МБТ местным бюджетам, об общем объеме дотаций, субвенций (субвенции включают в себя субвенции федеральному бюджету).</t>
  </si>
  <si>
    <t>Указаны сведения об общем объеме бюджетам бюджетной системы РФ, для определения общего объема МБТ местным бюджетам требуется проихзводить расчет. Рекомендуется указывать общий объем МБТ местным бюджетам.</t>
  </si>
  <si>
    <t>3</t>
  </si>
  <si>
    <t>В статье 11 закона указаны недостоверные данные на 2022 год: общий объем МБТ местным бюджетам меньше суммы составляющих по формам МБТ на 133 695 900 рублей.</t>
  </si>
  <si>
    <t>Наличие в законе о бюджете сведений об общем объеме межбюджетных трансфертов, предусмотренных местным бюджетам</t>
  </si>
  <si>
    <t>нет (неоднозначная формулировка)</t>
  </si>
  <si>
    <t xml:space="preserve">Рекомендуется указывать общий объем МБТ местным бюджетам. </t>
  </si>
  <si>
    <t>нет (недостоверные данные на 2022 год)</t>
  </si>
  <si>
    <t>Отсутствуют сведения об общем объеме МБТ местным бюджетам, в итоге невозможно сделать вывод о полноте представленных сведений в разрезе форм МБТ.</t>
  </si>
  <si>
    <t>Иные МБТ местным бюджетам не предусмотрены.</t>
  </si>
  <si>
    <t>22</t>
  </si>
  <si>
    <t>В наименовании приложения используется: "…, предоставляемых другим бюджетам бюджетной системы РФ…", при этом представлены сведения только о МБТ местным бюджетам; рекомендуется использовать более четкую формулировку.</t>
  </si>
  <si>
    <t>Отсутствуют сведения об общем объеме МБТ местным бюджетам и об общем объеме иных МБТ местным бюджетам.</t>
  </si>
  <si>
    <t>Отсутствуют сведения об общем объеме МБТ местным бюджетам, общем объеме дотаций местным бюжетам. В части субсидий, субвенций и иных МБТ используются неоднозначные формулировки (в приложениях используется "Распределение…").</t>
  </si>
  <si>
    <t>Отсутствуют сведения об общем объеме МБТ местным бюджетам, об общем объеме дотаций местным бюджетам. В отношений субсидий, субвенций и иных МБТ используются неднозначные формулировки (не указано, каким бюджетам предусмотрены соответствующие МБТ).</t>
  </si>
  <si>
    <t>Отсутствуют сведения об общем объеме МБТ местным бюджетам, а также об общем объеме дотаций, субвенций и иных МБТ местным бюджетам.</t>
  </si>
  <si>
    <t>Отсутствуют сведения об общем объеме дотаций, субсидий, субвенций, иных МБТ местным бюджетам.</t>
  </si>
  <si>
    <t xml:space="preserve">Отсутствуют сведения об общем объеме МБТ местным бюджетам, об общем объеме дотаций, субвенций и иных МБТ местным бюджетам. </t>
  </si>
  <si>
    <t>Отсутствуют сведения об общем объеме МБТ местным бюджетам, а также об общем объеме дотаций и иных МБТ местным бюджетам.</t>
  </si>
  <si>
    <t>Рекомендуется указывать общий объем дотаций местным бюджетам.</t>
  </si>
  <si>
    <t>недостоверные данные в части дотаций</t>
  </si>
  <si>
    <t>недостоверные данные</t>
  </si>
  <si>
    <t>нет (частично, недостоверные данные в части дотаций)</t>
  </si>
  <si>
    <t xml:space="preserve">Отсутствуют сведения об общем объеме МБТ местным бюджетам, а также об общем объеме дотаций, субвенций и иных МБТ местным бюджетам. </t>
  </si>
  <si>
    <t>Отсутствуют сведения об общем объеме МБТ местным бюджетам, а также об общем объеме дотаций  местным бюджетам.</t>
  </si>
  <si>
    <t>Отсутствуют сведения об общем объеме дотаций, указаны в статье 14 не все дотации, предусмотренные местным бюджетам.</t>
  </si>
  <si>
    <t xml:space="preserve">Рекомендуется использовать формулировку: "Утвердить общий объем межбюджетных трансфертов, предоставляемых из окружного бюджета местным бюджетам в автономном округе, и их распределение …". </t>
  </si>
  <si>
    <t>15, 16</t>
  </si>
  <si>
    <t>Кемеровская область - Кузбасс</t>
  </si>
  <si>
    <t>требуется расчет</t>
  </si>
  <si>
    <t>8, 15</t>
  </si>
  <si>
    <t>18, 19</t>
  </si>
  <si>
    <t>В пункте 1 статьи 15 используется формулировка: "общий объем межбюджетных трансфертов" без уточнения, что они предназначены местным бюджетам (неоднозначная формулировка). Сведения об общем объеме дотаций местным бюджетам, общем объеме иных МБТ местным бюджетам отсутствуют.</t>
  </si>
  <si>
    <t>Комментарий по оценке показателя и применению понижающих коэффициентов</t>
  </si>
  <si>
    <t>11, 11а, 12, 12а, 12.1, 12.1а, 12.2</t>
  </si>
  <si>
    <t>Рекомендуется указывать общий объем МБТ местным бюджетам. Иные МБТ местным бюджетам на плановый период 2022 и 2023 годов не предусмотрены.</t>
  </si>
  <si>
    <t>Сведения представлены в полном объеме, одназначно указано, что речь идет об общем объеме межбюджетных трансфертов, предусмотренных местным бюджетам</t>
  </si>
  <si>
    <t>да (частично)</t>
  </si>
  <si>
    <t>Рекомендуется указывать общий объем МБТ местным бюджетам. Предусмотрена одна дотация. Учтено с учетом анализа расходов бюджета на предоставление МБТ общего характера, указанных в приложении 7.</t>
  </si>
  <si>
    <t>Рекомендуется указывать общий объем межбюджетных трансфертов местным бюджетам, общий объем дотаций местным бюджетам. Учтено с учетом указания общего объема межбюджетных трансфертов, предоставляемых бюджетам бюджетной системы РФ, и всех составляющих.</t>
  </si>
  <si>
    <t xml:space="preserve">Рекомендуется указывать общий объем дотаций местным бюджетам. </t>
  </si>
  <si>
    <t>требуется суммирование (указаны четыре вида дотаций)</t>
  </si>
  <si>
    <t>требуется суммирование (указаны две позиции)</t>
  </si>
  <si>
    <t>требуется суммирование (указаны пять видов дотаций)</t>
  </si>
  <si>
    <t>требуется суммирование (указаны два вида дотаций)</t>
  </si>
  <si>
    <t>требуется производить расчет исходя из общей суммы МБТ местным бюджетам за вычетом субсидий, субвенций и иных МБТ местным бюджетам</t>
  </si>
  <si>
    <t>требуется суммирование (указаны три вида дотации)</t>
  </si>
  <si>
    <t>требуется проверка полноты указанных сведений</t>
  </si>
  <si>
    <t>требуется расчет (указаны три вида дотаций, также следует исключить часть дотации, замененной нормативами)</t>
  </si>
  <si>
    <t>требуется суммирование (указаны три вида дотаций)</t>
  </si>
  <si>
    <t xml:space="preserve">Рекомендуется указывать общий объем дотаций местным бюджетам. Иные дотации и иные МБТ местным бюджетам предусмотрены только на 2021 год. </t>
  </si>
  <si>
    <t>Рекомендуется указывать общий объем межбюджетных трансфертов местным бюджетам, общий объем дотаций местным бюджетам. Учтено с учетом расчета объема дотаций местным бюджетам на основе функциональной структуры расходов.</t>
  </si>
  <si>
    <t>нет (недостоверные данные)</t>
  </si>
  <si>
    <t>Сведения в приложении 11 и в приложении 8 в части дотаций местным бюджетам различаются. Общий объем дотаций местным бюджетам, указанный в приложении 11, на 100 тыс. рублей больше, чем указано в приложении 8 к закону о бюджете (см. раздел 14 бюджетной классификации) в 2021, 2022 и 2023 годах. Отсутствуют сведения об общем объеме МБТ местным бюджетам и об общем объеме иных МБТ местным бюджетам.</t>
  </si>
  <si>
    <t>нет (частично, неоднозначные формулировки)</t>
  </si>
  <si>
    <t xml:space="preserve">г. Москва </t>
  </si>
  <si>
    <t>г. Санкт-Петербург</t>
  </si>
  <si>
    <t>г. Севастополь</t>
  </si>
  <si>
    <t>прил.19, 21-24</t>
  </si>
  <si>
    <t xml:space="preserve">Сведения о распределении субсидий по муниципальным образованиям в законе о бюджете отсутствуют. Для определения общего объема субсидий произведен расчет с использованием ВР 520 (К1). </t>
  </si>
  <si>
    <t xml:space="preserve">Сведения о распределении субсидий по муниципальным образованиям в законе о бюджете отсутствуют. </t>
  </si>
  <si>
    <t>Не учтена субсидия из таблицы 60, непонятно, на какой год она предусмотрена.</t>
  </si>
  <si>
    <t xml:space="preserve">В расчете учтены только те субсидии, для которых однозначно определена форма межбюджетного трансферта. </t>
  </si>
  <si>
    <t>Не учтена субсидия из таблицы 17, непонятно, на какой год она предусмотрена.</t>
  </si>
  <si>
    <t>В таблице 28 не указаны годы.</t>
  </si>
  <si>
    <t>Сведения о распределении субсидий по муниципальным образованиям в законе о бюджете отсутствуют. Также в законе о бюджете нет данных об общем объеме субсидий местным бюджетам, предусмотренных на 2021 год; в ведомственной структуре расходов используется ВР с детализацией по группам (ВР 500).</t>
  </si>
  <si>
    <t>Для определения общего объема субсидий произведен расчет с использованием ВР 520, не соблюдается последовательность представления данных по формам МБТ в приложении 15 (К1).</t>
  </si>
  <si>
    <t>прил.67, 69-70, 72, 74-76, 78-81, 83, 85, 87-88, 90, 92-94, 96, 98.</t>
  </si>
  <si>
    <t>Рекомендуется указывать общие объемы субсидий по видам.</t>
  </si>
  <si>
    <t>Отсутствуют сведения об общем объеме МБТ местным бюджетам, общем объеме дотаций местным бюджетам, общем  объеме субвенций местным бюджетам (используется неоднозначная формулировка: не указано, каким бюджетам предназначены субвенции). Проверка сведений невозможна из-за отсутствия конкретных наименований межбюджетных трансфертов приложениях о структуре расходов.</t>
  </si>
  <si>
    <t>прил.29 (табл.2-16), ст. 10, п.4, пп.2</t>
  </si>
  <si>
    <t>Сведения о субсидиях отдельным муниципальным образованиям, предусмотренные статьей 10 закона о бюджете на общую сумму 631 968,8 тыс руб., в соответствии с методикой не учтены в целях оценки показателя. Рекомендуется сведения о распределении субсидий по муниципальным образованиям указывать комплексно в одном приложении.</t>
  </si>
  <si>
    <t>Рекомендуется указывать наименование субсидии, а не целевой статьи.</t>
  </si>
  <si>
    <t>Номер статьи, приложения</t>
  </si>
  <si>
    <t xml:space="preserve">В законе о бюджете нет данных об общем объеме субсидий местным бюджетам, предусмотренных на 2021 год. В ведомственной структуре расходов используется ВР с детализацией по группам (ВР 500).  Из-за отсутствия данных об общем объеме субсидий и возможности его расчета показатель оценивается в 0 баллов. </t>
  </si>
  <si>
    <t xml:space="preserve">В законе о бюджете нет данных об общем объеме субсидий местным бюджетам, предусмотренных на 2021 год; в приложении 42 указаны отдельные  субсидии местным бюджетам. В ведомственной структуре расходов используется ВР с детализацией по группам (ВР 500). Из-за отсутствия данных об общем объеме субсидий и возможности его расчета показатель оценивается в 0 баллов. </t>
  </si>
  <si>
    <t xml:space="preserve">В законе о бюджете нет данных об общем объеме субсидий местным бюджетам, предусмотренных на 2021 год. В ведомственной структуре расходов используется ВР с детализацией по группам (ВР 500). Из-за отсутствия данных об общем объеме субсидий и возможности его расчета показатель оценивается в 0 баллов. </t>
  </si>
  <si>
    <t>Рекомендуется указывать общий объем субсидий, предусмотренных местным бюджетам, а также общие объемы субсидий, распределенных по муниципальным образованиям.</t>
  </si>
  <si>
    <t>Сведения о распределении субсидий по муниципальным образованиям в законе о бюджете отсутствуют.</t>
  </si>
  <si>
    <t>6, 6 (1)</t>
  </si>
  <si>
    <t>1.5 Какая доля субсидий местным бюджетам на 2021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2021 год)? *</t>
  </si>
  <si>
    <t>г. Москва</t>
  </si>
  <si>
    <t>* Для городов федерального значения в соответствии с Методикой составления рейтинга оценка показателя 1.5 не осуществляется, производится корректировка максимального количества баллов.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</si>
  <si>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</si>
  <si>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</si>
  <si>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</si>
  <si>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</si>
  <si>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Мониторинг и оценка показателей раздела 1 проведены в период с 9 марта по 28 мая 2021 года.</t>
  </si>
  <si>
    <t>Мониторинг и оценка показателя проведены в период с 9 марта по 28 мая 2021 г.</t>
  </si>
  <si>
    <t>Мониторинг и оценка показателя проведены в период с 1 апреля по 28 мая 2021 года.</t>
  </si>
  <si>
    <t>Мониторинг и оценка показателя проведены в период с 9 марта по 28 мая 2021 года.</t>
  </si>
  <si>
    <t>АНКЕТА ДЛЯ СОСТАВЛЕНИЯ РЕЙТИНГА СУБЪЕКТОВ РОССИЙСКОЙ ФЕДЕРАЦИИ ПО УРОВНЮ ОТКРЫТОСТИ БЮДЖЕТНЫХ ДАННЫХ ЗА 2021 ГОД</t>
  </si>
  <si>
    <t xml:space="preserve">Результаты оценки уровня открытости бюджетных данных субъектов Российской Федерации по разделу 1 "Первоначально утвержденный бюджет" за 2021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</si>
</sst>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0.0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9"/>
      <color rgb="FFC0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34998626667073579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9" fillId="0" borderId="0"/>
    <xf numFmtId="164" fontId="6" fillId="0" borderId="0" applyFont="0" applyFill="0" applyBorder="0" applyAlignment="0" applyProtection="0"/>
  </cellStyleXfs>
  <cellXfs count="300">
    <xf numFmtId="0" fontId="0" fillId="0" borderId="0" xfId="0"/>
    <xf numFmtId="0" fontId="11" fillId="0" borderId="0" xfId="0" applyFont="1"/>
    <xf numFmtId="0" fontId="12" fillId="0" borderId="0" xfId="0" applyFont="1"/>
    <xf numFmtId="0" fontId="13" fillId="0" borderId="0" xfId="0" applyFont="1"/>
    <xf numFmtId="4" fontId="13" fillId="0" borderId="0" xfId="0" applyNumberFormat="1" applyFont="1"/>
    <xf numFmtId="0" fontId="14" fillId="0" borderId="0" xfId="0" applyFont="1"/>
    <xf numFmtId="4" fontId="14" fillId="0" borderId="0" xfId="0" applyNumberFormat="1" applyFont="1"/>
    <xf numFmtId="0" fontId="15" fillId="0" borderId="0" xfId="0" applyFont="1"/>
    <xf numFmtId="0" fontId="0" fillId="0" borderId="0" xfId="0"/>
    <xf numFmtId="0" fontId="10" fillId="0" borderId="0" xfId="0" applyFont="1"/>
    <xf numFmtId="0" fontId="0" fillId="0" borderId="0" xfId="0" applyFill="1"/>
    <xf numFmtId="0" fontId="15" fillId="0" borderId="0" xfId="0" applyFont="1" applyFill="1"/>
    <xf numFmtId="49" fontId="0" fillId="0" borderId="0" xfId="0" applyNumberFormat="1"/>
    <xf numFmtId="0" fontId="13" fillId="0" borderId="0" xfId="0" applyFont="1" applyAlignment="1">
      <alignment wrapText="1"/>
    </xf>
    <xf numFmtId="4" fontId="13" fillId="0" borderId="0" xfId="0" applyNumberFormat="1" applyFont="1" applyAlignment="1">
      <alignment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" fontId="14" fillId="0" borderId="0" xfId="0" applyNumberFormat="1" applyFont="1" applyAlignment="1">
      <alignment horizontal="center"/>
    </xf>
    <xf numFmtId="0" fontId="13" fillId="2" borderId="0" xfId="0" applyFont="1" applyFill="1"/>
    <xf numFmtId="0" fontId="16" fillId="0" borderId="0" xfId="0" applyFont="1" applyAlignment="1">
      <alignment wrapText="1"/>
    </xf>
    <xf numFmtId="0" fontId="0" fillId="0" borderId="0" xfId="0" applyFill="1" applyAlignment="1"/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166" fontId="2" fillId="0" borderId="1" xfId="3" applyNumberFormat="1" applyFont="1" applyFill="1" applyBorder="1" applyAlignment="1">
      <alignment horizontal="center" vertical="center"/>
    </xf>
    <xf numFmtId="0" fontId="0" fillId="0" borderId="0" xfId="0"/>
    <xf numFmtId="0" fontId="12" fillId="0" borderId="0" xfId="0" applyFont="1" applyAlignment="1">
      <alignment horizontal="center"/>
    </xf>
    <xf numFmtId="166" fontId="5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0" fillId="0" borderId="0" xfId="0" applyFont="1" applyFill="1"/>
    <xf numFmtId="0" fontId="13" fillId="0" borderId="0" xfId="0" applyFont="1" applyAlignment="1">
      <alignment horizontal="center" wrapText="1"/>
    </xf>
    <xf numFmtId="4" fontId="19" fillId="0" borderId="0" xfId="0" applyNumberFormat="1" applyFont="1"/>
    <xf numFmtId="0" fontId="19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166" fontId="5" fillId="3" borderId="1" xfId="0" applyNumberFormat="1" applyFont="1" applyFill="1" applyBorder="1" applyAlignment="1">
      <alignment vertical="center" wrapText="1"/>
    </xf>
    <xf numFmtId="165" fontId="5" fillId="3" borderId="1" xfId="0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6" fontId="2" fillId="3" borderId="1" xfId="3" applyNumberFormat="1" applyFont="1" applyFill="1" applyBorder="1" applyAlignment="1">
      <alignment horizontal="center" vertical="center"/>
    </xf>
    <xf numFmtId="166" fontId="0" fillId="0" borderId="0" xfId="0" applyNumberFormat="1"/>
    <xf numFmtId="0" fontId="15" fillId="0" borderId="0" xfId="0" applyFont="1" applyFill="1" applyAlignment="1"/>
    <xf numFmtId="49" fontId="12" fillId="0" borderId="0" xfId="0" applyNumberFormat="1" applyFont="1"/>
    <xf numFmtId="4" fontId="0" fillId="0" borderId="0" xfId="0" applyNumberFormat="1"/>
    <xf numFmtId="0" fontId="2" fillId="0" borderId="0" xfId="0" applyFont="1" applyFill="1" applyBorder="1" applyAlignment="1">
      <alignment vertical="center"/>
    </xf>
    <xf numFmtId="0" fontId="0" fillId="0" borderId="0" xfId="0" applyFont="1" applyFill="1"/>
    <xf numFmtId="0" fontId="10" fillId="0" borderId="0" xfId="0" applyFont="1" applyFill="1" applyAlignment="1"/>
    <xf numFmtId="0" fontId="0" fillId="0" borderId="0" xfId="0" applyFont="1"/>
    <xf numFmtId="0" fontId="0" fillId="0" borderId="0" xfId="0" applyFont="1" applyFill="1" applyAlignment="1"/>
    <xf numFmtId="0" fontId="0" fillId="0" borderId="0" xfId="0" applyFont="1" applyAlignment="1"/>
    <xf numFmtId="0" fontId="0" fillId="2" borderId="0" xfId="0" applyFont="1" applyFill="1" applyAlignment="1"/>
    <xf numFmtId="0" fontId="17" fillId="0" borderId="0" xfId="0" applyFont="1" applyAlignment="1"/>
    <xf numFmtId="0" fontId="2" fillId="0" borderId="3" xfId="0" applyFont="1" applyFill="1" applyBorder="1" applyAlignment="1">
      <alignment vertical="center"/>
    </xf>
    <xf numFmtId="0" fontId="17" fillId="0" borderId="0" xfId="0" applyFont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165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166" fontId="5" fillId="0" borderId="3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left" vertical="center"/>
    </xf>
    <xf numFmtId="2" fontId="2" fillId="0" borderId="3" xfId="1" applyNumberFormat="1" applyFont="1" applyFill="1" applyBorder="1" applyAlignment="1">
      <alignment horizontal="left" vertical="center"/>
    </xf>
    <xf numFmtId="166" fontId="2" fillId="0" borderId="3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center" vertical="center"/>
    </xf>
    <xf numFmtId="166" fontId="5" fillId="3" borderId="3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66" fontId="2" fillId="3" borderId="3" xfId="0" applyNumberFormat="1" applyFont="1" applyFill="1" applyBorder="1" applyAlignment="1">
      <alignment horizontal="left" vertical="center"/>
    </xf>
    <xf numFmtId="2" fontId="2" fillId="3" borderId="3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1" fillId="3" borderId="3" xfId="0" applyFont="1" applyFill="1" applyBorder="1"/>
    <xf numFmtId="0" fontId="5" fillId="3" borderId="3" xfId="0" applyFont="1" applyFill="1" applyBorder="1" applyAlignment="1">
      <alignment horizontal="center" vertical="center"/>
    </xf>
    <xf numFmtId="3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vertical="center"/>
    </xf>
    <xf numFmtId="2" fontId="5" fillId="3" borderId="3" xfId="0" applyNumberFormat="1" applyFont="1" applyFill="1" applyBorder="1" applyAlignment="1">
      <alignment horizontal="center" vertical="center"/>
    </xf>
    <xf numFmtId="4" fontId="5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 indent="1"/>
    </xf>
    <xf numFmtId="0" fontId="13" fillId="0" borderId="0" xfId="0" applyFont="1" applyAlignment="1">
      <alignment horizontal="left" indent="1"/>
    </xf>
    <xf numFmtId="4" fontId="13" fillId="0" borderId="0" xfId="0" applyNumberFormat="1" applyFont="1" applyAlignment="1">
      <alignment horizontal="left" indent="1"/>
    </xf>
    <xf numFmtId="0" fontId="20" fillId="3" borderId="3" xfId="0" applyFont="1" applyFill="1" applyBorder="1" applyAlignment="1">
      <alignment horizontal="left" vertical="center"/>
    </xf>
    <xf numFmtId="14" fontId="20" fillId="3" borderId="3" xfId="0" applyNumberFormat="1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center" vertical="center"/>
    </xf>
    <xf numFmtId="3" fontId="20" fillId="0" borderId="3" xfId="0" applyNumberFormat="1" applyFont="1" applyFill="1" applyBorder="1" applyAlignment="1">
      <alignment horizontal="center" vertical="center"/>
    </xf>
    <xf numFmtId="164" fontId="0" fillId="0" borderId="0" xfId="5" applyFont="1" applyFill="1" applyAlignment="1"/>
    <xf numFmtId="0" fontId="17" fillId="0" borderId="3" xfId="0" applyFont="1" applyFill="1" applyBorder="1" applyAlignment="1"/>
    <xf numFmtId="0" fontId="17" fillId="0" borderId="3" xfId="1" applyNumberFormat="1" applyFont="1" applyFill="1" applyBorder="1" applyAlignment="1">
      <alignment horizontal="left" vertical="center"/>
    </xf>
    <xf numFmtId="165" fontId="2" fillId="0" borderId="3" xfId="5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3" borderId="3" xfId="0" applyNumberFormat="1" applyFont="1" applyFill="1" applyBorder="1" applyAlignment="1">
      <alignment horizontal="left" vertical="center"/>
    </xf>
    <xf numFmtId="49" fontId="25" fillId="0" borderId="2" xfId="0" applyNumberFormat="1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left" vertical="center"/>
    </xf>
    <xf numFmtId="4" fontId="2" fillId="0" borderId="3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" fillId="0" borderId="3" xfId="0" quotePrefix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1" fillId="0" borderId="0" xfId="0" applyFont="1" applyFill="1" applyAlignment="1"/>
    <xf numFmtId="4" fontId="5" fillId="3" borderId="3" xfId="0" applyNumberFormat="1" applyFont="1" applyFill="1" applyBorder="1" applyAlignment="1">
      <alignment horizontal="left" vertical="center"/>
    </xf>
    <xf numFmtId="1" fontId="5" fillId="3" borderId="3" xfId="0" applyNumberFormat="1" applyFont="1" applyFill="1" applyBorder="1" applyAlignment="1">
      <alignment horizontal="left" vertical="center"/>
    </xf>
    <xf numFmtId="165" fontId="5" fillId="3" borderId="3" xfId="0" applyNumberFormat="1" applyFont="1" applyFill="1" applyBorder="1" applyAlignment="1">
      <alignment horizontal="left" vertical="center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left"/>
    </xf>
    <xf numFmtId="0" fontId="21" fillId="3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vertical="center"/>
    </xf>
    <xf numFmtId="0" fontId="13" fillId="0" borderId="0" xfId="0" applyNumberFormat="1" applyFont="1"/>
    <xf numFmtId="0" fontId="2" fillId="2" borderId="3" xfId="0" applyFont="1" applyFill="1" applyBorder="1" applyAlignment="1">
      <alignment horizontal="left" vertical="center"/>
    </xf>
    <xf numFmtId="3" fontId="5" fillId="2" borderId="3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14" fillId="0" borderId="0" xfId="0" applyFont="1" applyFill="1" applyAlignment="1">
      <alignment horizontal="center"/>
    </xf>
    <xf numFmtId="0" fontId="13" fillId="0" borderId="0" xfId="0" applyNumberFormat="1" applyFont="1" applyFill="1"/>
    <xf numFmtId="0" fontId="14" fillId="0" borderId="0" xfId="0" applyFont="1" applyFill="1"/>
    <xf numFmtId="4" fontId="14" fillId="0" borderId="0" xfId="0" applyNumberFormat="1" applyFont="1" applyFill="1"/>
    <xf numFmtId="49" fontId="20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vertical="center"/>
    </xf>
    <xf numFmtId="0" fontId="20" fillId="3" borderId="3" xfId="0" applyNumberFormat="1" applyFont="1" applyFill="1" applyBorder="1" applyAlignment="1">
      <alignment horizontal="left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3" xfId="0" applyFont="1" applyFill="1" applyBorder="1" applyAlignment="1"/>
    <xf numFmtId="0" fontId="17" fillId="0" borderId="3" xfId="0" applyFont="1" applyFill="1" applyBorder="1" applyAlignment="1">
      <alignment vertical="center"/>
    </xf>
    <xf numFmtId="0" fontId="20" fillId="3" borderId="3" xfId="0" applyFont="1" applyFill="1" applyBorder="1" applyAlignment="1">
      <alignment horizontal="center" vertical="center"/>
    </xf>
    <xf numFmtId="3" fontId="20" fillId="3" borderId="3" xfId="0" applyNumberFormat="1" applyFont="1" applyFill="1" applyBorder="1" applyAlignment="1">
      <alignment horizontal="center" vertical="center"/>
    </xf>
    <xf numFmtId="3" fontId="17" fillId="3" borderId="3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 wrapText="1"/>
    </xf>
    <xf numFmtId="49" fontId="20" fillId="3" borderId="3" xfId="0" applyNumberFormat="1" applyFont="1" applyFill="1" applyBorder="1" applyAlignment="1">
      <alignment vertical="center"/>
    </xf>
    <xf numFmtId="0" fontId="17" fillId="0" borderId="3" xfId="0" applyFont="1" applyFill="1" applyBorder="1" applyAlignment="1">
      <alignment horizontal="left" vertical="center"/>
    </xf>
    <xf numFmtId="165" fontId="20" fillId="0" borderId="3" xfId="0" applyNumberFormat="1" applyFont="1" applyFill="1" applyBorder="1" applyAlignment="1">
      <alignment horizontal="center" vertical="center"/>
    </xf>
    <xf numFmtId="0" fontId="17" fillId="0" borderId="3" xfId="0" applyNumberFormat="1" applyFont="1" applyFill="1" applyBorder="1" applyAlignment="1">
      <alignment vertical="center"/>
    </xf>
    <xf numFmtId="14" fontId="17" fillId="0" borderId="3" xfId="0" applyNumberFormat="1" applyFont="1" applyBorder="1" applyAlignment="1">
      <alignment horizontal="left" vertical="center"/>
    </xf>
    <xf numFmtId="49" fontId="17" fillId="0" borderId="3" xfId="0" applyNumberFormat="1" applyFont="1" applyFill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left" vertical="center"/>
    </xf>
    <xf numFmtId="0" fontId="10" fillId="0" borderId="0" xfId="0" applyFont="1" applyFill="1" applyBorder="1"/>
    <xf numFmtId="0" fontId="29" fillId="0" borderId="0" xfId="0" applyFont="1"/>
    <xf numFmtId="0" fontId="28" fillId="0" borderId="0" xfId="0" applyFont="1"/>
    <xf numFmtId="0" fontId="28" fillId="0" borderId="0" xfId="0" applyFont="1" applyFill="1"/>
    <xf numFmtId="14" fontId="2" fillId="0" borderId="3" xfId="0" quotePrefix="1" applyNumberFormat="1" applyFont="1" applyFill="1" applyBorder="1" applyAlignment="1">
      <alignment horizontal="left" vertical="center"/>
    </xf>
    <xf numFmtId="14" fontId="2" fillId="0" borderId="3" xfId="0" applyNumberFormat="1" applyFont="1" applyFill="1" applyBorder="1" applyAlignment="1">
      <alignment horizontal="left" vertical="center"/>
    </xf>
    <xf numFmtId="14" fontId="2" fillId="3" borderId="3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2" borderId="3" xfId="0" applyNumberFormat="1" applyFont="1" applyFill="1" applyBorder="1" applyAlignment="1">
      <alignment horizontal="left" vertical="center"/>
    </xf>
    <xf numFmtId="3" fontId="2" fillId="3" borderId="3" xfId="0" applyNumberFormat="1" applyFont="1" applyFill="1" applyBorder="1" applyAlignment="1">
      <alignment horizontal="left" vertical="center"/>
    </xf>
    <xf numFmtId="14" fontId="5" fillId="3" borderId="3" xfId="0" applyNumberFormat="1" applyFont="1" applyFill="1" applyBorder="1" applyAlignment="1">
      <alignment horizontal="left" vertical="center"/>
    </xf>
    <xf numFmtId="0" fontId="22" fillId="0" borderId="3" xfId="0" applyFont="1" applyFill="1" applyBorder="1" applyAlignment="1">
      <alignment vertical="center"/>
    </xf>
    <xf numFmtId="0" fontId="30" fillId="0" borderId="0" xfId="0" applyFont="1"/>
    <xf numFmtId="0" fontId="18" fillId="0" borderId="3" xfId="0" applyFont="1" applyFill="1" applyBorder="1" applyAlignment="1">
      <alignment horizontal="left" vertical="center" wrapText="1"/>
    </xf>
    <xf numFmtId="0" fontId="28" fillId="0" borderId="0" xfId="0" applyFont="1" applyFill="1" applyAlignment="1"/>
    <xf numFmtId="0" fontId="28" fillId="0" borderId="0" xfId="0" applyFont="1" applyAlignment="1"/>
    <xf numFmtId="49" fontId="17" fillId="0" borderId="3" xfId="0" applyNumberFormat="1" applyFont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justify" vertical="top" wrapText="1"/>
    </xf>
    <xf numFmtId="0" fontId="25" fillId="0" borderId="2" xfId="0" applyFont="1" applyBorder="1" applyAlignment="1">
      <alignment horizontal="justify" vertical="top" wrapText="1"/>
    </xf>
    <xf numFmtId="0" fontId="25" fillId="0" borderId="6" xfId="0" applyFont="1" applyBorder="1" applyAlignment="1">
      <alignment horizontal="justify" vertical="top" wrapText="1"/>
    </xf>
    <xf numFmtId="0" fontId="25" fillId="0" borderId="7" xfId="0" applyFont="1" applyBorder="1" applyAlignment="1">
      <alignment horizontal="justify" vertical="top" wrapText="1"/>
    </xf>
    <xf numFmtId="0" fontId="25" fillId="0" borderId="8" xfId="0" applyFont="1" applyBorder="1" applyAlignment="1">
      <alignment horizontal="justify" vertical="top" wrapText="1"/>
    </xf>
    <xf numFmtId="0" fontId="27" fillId="0" borderId="8" xfId="0" applyFont="1" applyBorder="1" applyAlignment="1">
      <alignment horizontal="justify" vertical="top" wrapText="1"/>
    </xf>
    <xf numFmtId="165" fontId="17" fillId="0" borderId="3" xfId="0" applyNumberFormat="1" applyFont="1" applyFill="1" applyBorder="1" applyAlignment="1">
      <alignment horizontal="left" vertical="center"/>
    </xf>
    <xf numFmtId="14" fontId="17" fillId="0" borderId="3" xfId="0" applyNumberFormat="1" applyFont="1" applyFill="1" applyBorder="1" applyAlignment="1">
      <alignment horizontal="left" vertical="center"/>
    </xf>
    <xf numFmtId="3" fontId="17" fillId="3" borderId="3" xfId="0" applyNumberFormat="1" applyFont="1" applyFill="1" applyBorder="1" applyAlignment="1">
      <alignment horizontal="left" vertical="center"/>
    </xf>
    <xf numFmtId="1" fontId="20" fillId="3" borderId="3" xfId="0" applyNumberFormat="1" applyFont="1" applyFill="1" applyBorder="1" applyAlignment="1">
      <alignment horizontal="left" vertical="center"/>
    </xf>
    <xf numFmtId="49" fontId="20" fillId="3" borderId="3" xfId="0" applyNumberFormat="1" applyFont="1" applyFill="1" applyBorder="1" applyAlignment="1">
      <alignment horizontal="left" vertical="center"/>
    </xf>
    <xf numFmtId="14" fontId="17" fillId="3" borderId="3" xfId="0" applyNumberFormat="1" applyFont="1" applyFill="1" applyBorder="1" applyAlignment="1">
      <alignment horizontal="left" vertical="center"/>
    </xf>
    <xf numFmtId="49" fontId="17" fillId="3" borderId="3" xfId="0" applyNumberFormat="1" applyFont="1" applyFill="1" applyBorder="1" applyAlignment="1">
      <alignment horizontal="left" vertical="center"/>
    </xf>
    <xf numFmtId="0" fontId="17" fillId="0" borderId="0" xfId="0" applyFont="1" applyFill="1" applyAlignment="1"/>
    <xf numFmtId="0" fontId="22" fillId="0" borderId="0" xfId="0" applyFont="1" applyFill="1" applyAlignment="1"/>
    <xf numFmtId="0" fontId="31" fillId="0" borderId="0" xfId="0" applyFont="1" applyFill="1" applyAlignment="1"/>
    <xf numFmtId="0" fontId="2" fillId="0" borderId="0" xfId="0" applyFont="1" applyFill="1" applyAlignment="1"/>
    <xf numFmtId="0" fontId="26" fillId="0" borderId="2" xfId="0" applyFont="1" applyBorder="1" applyAlignment="1">
      <alignment horizontal="left" vertical="top" wrapText="1" indent="1"/>
    </xf>
    <xf numFmtId="1" fontId="17" fillId="0" borderId="3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" fontId="32" fillId="3" borderId="3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Alignment="1"/>
    <xf numFmtId="165" fontId="15" fillId="0" borderId="0" xfId="0" applyNumberFormat="1" applyFont="1" applyFill="1" applyAlignment="1"/>
    <xf numFmtId="165" fontId="0" fillId="0" borderId="0" xfId="0" applyNumberFormat="1" applyFill="1" applyAlignment="1"/>
    <xf numFmtId="4" fontId="0" fillId="0" borderId="0" xfId="0" applyNumberFormat="1" applyFill="1" applyAlignment="1"/>
    <xf numFmtId="0" fontId="33" fillId="0" borderId="0" xfId="0" applyFont="1"/>
    <xf numFmtId="0" fontId="33" fillId="0" borderId="0" xfId="0" applyFont="1" applyFill="1" applyAlignment="1"/>
    <xf numFmtId="49" fontId="33" fillId="0" borderId="10" xfId="0" applyNumberFormat="1" applyFon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horizontal="left" vertical="center"/>
    </xf>
    <xf numFmtId="14" fontId="20" fillId="3" borderId="3" xfId="0" applyNumberFormat="1" applyFont="1" applyFill="1" applyBorder="1" applyAlignment="1">
      <alignment horizontal="left" vertical="center"/>
    </xf>
    <xf numFmtId="0" fontId="20" fillId="0" borderId="3" xfId="0" applyFont="1" applyBorder="1" applyAlignment="1"/>
    <xf numFmtId="166" fontId="5" fillId="0" borderId="3" xfId="0" applyNumberFormat="1" applyFont="1" applyFill="1" applyBorder="1" applyAlignment="1">
      <alignment horizontal="left" vertical="center"/>
    </xf>
    <xf numFmtId="49" fontId="20" fillId="0" borderId="3" xfId="0" applyNumberFormat="1" applyFont="1" applyBorder="1" applyAlignment="1">
      <alignment horizontal="left" vertical="center"/>
    </xf>
    <xf numFmtId="0" fontId="20" fillId="0" borderId="3" xfId="0" applyNumberFormat="1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21" fillId="0" borderId="0" xfId="0" applyFont="1"/>
    <xf numFmtId="0" fontId="34" fillId="0" borderId="0" xfId="0" applyFont="1"/>
    <xf numFmtId="165" fontId="2" fillId="0" borderId="3" xfId="0" applyNumberFormat="1" applyFont="1" applyFill="1" applyBorder="1" applyAlignment="1">
      <alignment horizontal="right" vertical="center"/>
    </xf>
    <xf numFmtId="165" fontId="2" fillId="3" borderId="3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9" fontId="18" fillId="2" borderId="3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/>
    <xf numFmtId="0" fontId="1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1" fontId="17" fillId="0" borderId="3" xfId="0" applyNumberFormat="1" applyFont="1" applyFill="1" applyBorder="1" applyAlignment="1">
      <alignment horizontal="left" vertical="center"/>
    </xf>
    <xf numFmtId="49" fontId="20" fillId="0" borderId="3" xfId="0" applyNumberFormat="1" applyFont="1" applyFill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5" fillId="3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65" fontId="17" fillId="0" borderId="3" xfId="5" applyNumberFormat="1" applyFont="1" applyFill="1" applyBorder="1" applyAlignment="1">
      <alignment horizontal="center" vertical="center"/>
    </xf>
    <xf numFmtId="165" fontId="17" fillId="0" borderId="3" xfId="0" applyNumberFormat="1" applyFont="1" applyFill="1" applyBorder="1" applyAlignment="1">
      <alignment horizontal="right" vertical="center"/>
    </xf>
    <xf numFmtId="165" fontId="17" fillId="0" borderId="3" xfId="0" applyNumberFormat="1" applyFont="1" applyFill="1" applyBorder="1" applyAlignment="1">
      <alignment horizontal="center" vertical="center"/>
    </xf>
    <xf numFmtId="49" fontId="25" fillId="0" borderId="2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Alignment="1"/>
    <xf numFmtId="0" fontId="17" fillId="0" borderId="3" xfId="0" applyFont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left" vertical="center" wrapText="1"/>
    </xf>
    <xf numFmtId="0" fontId="17" fillId="2" borderId="16" xfId="0" applyFont="1" applyFill="1" applyBorder="1" applyAlignment="1">
      <alignment horizontal="left" vertical="center"/>
    </xf>
    <xf numFmtId="0" fontId="17" fillId="0" borderId="16" xfId="0" applyFont="1" applyBorder="1" applyAlignment="1">
      <alignment horizontal="left"/>
    </xf>
    <xf numFmtId="49" fontId="17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2" borderId="3" xfId="0" applyNumberFormat="1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/>
    <xf numFmtId="49" fontId="2" fillId="0" borderId="3" xfId="0" applyNumberFormat="1" applyFont="1" applyFill="1" applyBorder="1" applyAlignment="1">
      <alignment horizontal="center" vertical="center" wrapText="1"/>
    </xf>
    <xf numFmtId="9" fontId="17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6">
    <cellStyle name="Гиперссылка" xfId="1" builtinId="8"/>
    <cellStyle name="Гиперссылка 2" xfId="2" xr:uid="{00000000-0005-0000-0000-000001000000}"/>
    <cellStyle name="Обычный" xfId="0" builtinId="0"/>
    <cellStyle name="Обычный 2" xfId="3" xr:uid="{00000000-0005-0000-0000-000003000000}"/>
    <cellStyle name="Обычный 3" xfId="4" xr:uid="{00000000-0005-0000-0000-000004000000}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portal.minfinrd.ru/Menu/Page/115" TargetMode="External"/><Relationship Id="rId21" Type="http://schemas.openxmlformats.org/officeDocument/2006/relationships/hyperlink" Target="http://dfei.adm-nao.ru/zakony-o-byudzhete/" TargetMode="External"/><Relationship Id="rId42" Type="http://schemas.openxmlformats.org/officeDocument/2006/relationships/hyperlink" Target="https://www.fin.amurobl.ru/pages/normativno-pravovye-akty/regionalnyy-uroven/zakony-ao/" TargetMode="External"/><Relationship Id="rId47" Type="http://schemas.openxmlformats.org/officeDocument/2006/relationships/hyperlink" Target="http://chaogov.ru/otkrytyy-byudzhet/zakon-o-byudzhete.php" TargetMode="External"/><Relationship Id="rId63" Type="http://schemas.openxmlformats.org/officeDocument/2006/relationships/hyperlink" Target="http://portal.novkfo.ru/Menu/Page/79" TargetMode="External"/><Relationship Id="rId68" Type="http://schemas.openxmlformats.org/officeDocument/2006/relationships/hyperlink" Target="https://fin.sev.gov.ru/pravovye-aktu/regionalnye-npa/regionalnye-npa-2020/" TargetMode="External"/><Relationship Id="rId84" Type="http://schemas.openxmlformats.org/officeDocument/2006/relationships/hyperlink" Target="https://minfin-samara.ru/2021-2023/" TargetMode="External"/><Relationship Id="rId89" Type="http://schemas.openxmlformats.org/officeDocument/2006/relationships/hyperlink" Target="https://admtyumen.ru/ogv_ru/finance/finance/bugjet/more.htm?id=11884344@cmsArticle" TargetMode="External"/><Relationship Id="rId16" Type="http://schemas.openxmlformats.org/officeDocument/2006/relationships/hyperlink" Target="http://budget.lenobl.ru/documents/?page=0&amp;sortOrder=&amp;type=&amp;sortName=&amp;sortDate=" TargetMode="External"/><Relationship Id="rId11" Type="http://schemas.openxmlformats.org/officeDocument/2006/relationships/hyperlink" Target="https://dfto.ru/razdel/zakon-o-budgete/zakon-o-byudjete" TargetMode="External"/><Relationship Id="rId32" Type="http://schemas.openxmlformats.org/officeDocument/2006/relationships/hyperlink" Target="http://minfin.orb.ru/&#1079;&#1072;&#1082;&#1086;&#1085;-&#1086;&#1073;-&#1086;&#1073;&#1083;&#1072;&#1089;&#1090;&#1085;&#1086;&#1084;-&#1073;&#1102;&#1076;&#1078;&#1077;&#1090;&#1077;/" TargetMode="External"/><Relationship Id="rId37" Type="http://schemas.openxmlformats.org/officeDocument/2006/relationships/hyperlink" Target="http://minfin.krskstate.ru/openbudget/law" TargetMode="External"/><Relationship Id="rId53" Type="http://schemas.openxmlformats.org/officeDocument/2006/relationships/hyperlink" Target="http://minfin.karelia.ru/2021-2023-gody-2/" TargetMode="External"/><Relationship Id="rId58" Type="http://schemas.openxmlformats.org/officeDocument/2006/relationships/hyperlink" Target="https://budget.mos.ru/BudgetAttachements_2020_2022" TargetMode="External"/><Relationship Id="rId74" Type="http://schemas.openxmlformats.org/officeDocument/2006/relationships/hyperlink" Target="http://forcitizens.ru/ob/dokumenty/zakon-o-byudzhete/2021-god" TargetMode="External"/><Relationship Id="rId79" Type="http://schemas.openxmlformats.org/officeDocument/2006/relationships/hyperlink" Target="https://www.mfur.ru/budjet/formirovanie/2021/zakon/zakon-2021-2023.php" TargetMode="External"/><Relationship Id="rId102" Type="http://schemas.openxmlformats.org/officeDocument/2006/relationships/hyperlink" Target="http://ob.fin.amurobl.ru/dokumenty/zakon/pervon_redakcia/2021" TargetMode="External"/><Relationship Id="rId5" Type="http://schemas.openxmlformats.org/officeDocument/2006/relationships/hyperlink" Target="http://budget.mosreg.ru/byudzhet-dlya-grazhdan/zakon-o-byudzhete-mo/" TargetMode="External"/><Relationship Id="rId90" Type="http://schemas.openxmlformats.org/officeDocument/2006/relationships/hyperlink" Target="https://www.yamalfin.ru/index.php?option=com_content&amp;view=article&amp;id=3824:2020-11-27-10-01-57&amp;catid=176:2020-11-27-09-55-31&amp;Itemid=131" TargetMode="External"/><Relationship Id="rId95" Type="http://schemas.openxmlformats.org/officeDocument/2006/relationships/hyperlink" Target="https://irkobl.ru/sites/minfin/activity/obl/" TargetMode="External"/><Relationship Id="rId22" Type="http://schemas.openxmlformats.org/officeDocument/2006/relationships/hyperlink" Target="http://minfin01-maykop.ru/Show/Category/7?ItemId=55" TargetMode="External"/><Relationship Id="rId27" Type="http://schemas.openxmlformats.org/officeDocument/2006/relationships/hyperlink" Target="https://mfri.ru/index.php/open-budget/pervonachalno-utverzhdennyj-byudzhet" TargetMode="External"/><Relationship Id="rId43" Type="http://schemas.openxmlformats.org/officeDocument/2006/relationships/hyperlink" Target="https://minfin.49gov.ru/documents/" TargetMode="External"/><Relationship Id="rId48" Type="http://schemas.openxmlformats.org/officeDocument/2006/relationships/hyperlink" Target="http://beldepfin.ru/dokumenty/vse-dokumenty/zakon-belgorodskoj-oblasti-ot-26-dekabrya-2020-god/" TargetMode="External"/><Relationship Id="rId64" Type="http://schemas.openxmlformats.org/officeDocument/2006/relationships/hyperlink" Target="https://minfin.rk.gov.ru/ru/structure/2020_12_23_14_49_zakon_respubliki_krym_o_biudzhete_respubliki_krym_na_2021_god_i_na_planovyi_period_2022_i_2023_godov" TargetMode="External"/><Relationship Id="rId69" Type="http://schemas.openxmlformats.org/officeDocument/2006/relationships/hyperlink" Target="https://ob.sev.gov.ru/dokumenty/zakon-o-byudzhete/2021-i-planovyj-period-2022-2023-gg" TargetMode="External"/><Relationship Id="rId80" Type="http://schemas.openxmlformats.org/officeDocument/2006/relationships/hyperlink" Target="http://www.minfin.cap.ru/action/activity/byudzhet/respublikanskij-byudzhet-chuvashskoj-respubliki/2021-god" TargetMode="External"/><Relationship Id="rId85" Type="http://schemas.openxmlformats.org/officeDocument/2006/relationships/hyperlink" Target="http://saratov.gov.ru/gov/auth/minfin/" TargetMode="External"/><Relationship Id="rId12" Type="http://schemas.openxmlformats.org/officeDocument/2006/relationships/hyperlink" Target="https://www.yarregion.ru/depts/depfin/tmpPages/docs.aspx" TargetMode="External"/><Relationship Id="rId17" Type="http://schemas.openxmlformats.org/officeDocument/2006/relationships/hyperlink" Target="https://minfin.gov-murman.ru/open-budget/regional_budget/law_of_budget/" TargetMode="External"/><Relationship Id="rId33" Type="http://schemas.openxmlformats.org/officeDocument/2006/relationships/hyperlink" Target="http://finance.pnzreg.ru/docs/bpo/osnzakon.php" TargetMode="External"/><Relationship Id="rId38" Type="http://schemas.openxmlformats.org/officeDocument/2006/relationships/hyperlink" Target="http://mfnso.nso.ru/page/3777" TargetMode="External"/><Relationship Id="rId59" Type="http://schemas.openxmlformats.org/officeDocument/2006/relationships/hyperlink" Target="https://minfin.rkomi.ru/deyatelnost/byudjet/zakony-respubliki-komi-proekty-zakonov-o-respublikanskom-byudjete-respubliki-komi-i-vnesenii-izmeneniy-v-nego/byudjet-na-2021-2023-gody" TargetMode="External"/><Relationship Id="rId103" Type="http://schemas.openxmlformats.org/officeDocument/2006/relationships/hyperlink" Target="http://iis.minfin.49gov.ru/ebudget/Menu/Page/1" TargetMode="External"/><Relationship Id="rId20" Type="http://schemas.openxmlformats.org/officeDocument/2006/relationships/hyperlink" Target="https://fincom.gov.spb.ru/budget/info/acts/1" TargetMode="External"/><Relationship Id="rId41" Type="http://schemas.openxmlformats.org/officeDocument/2006/relationships/hyperlink" Target="https://primorsky.ru/authorities/executive-agencies/departments/finance/laws.php" TargetMode="External"/><Relationship Id="rId54" Type="http://schemas.openxmlformats.org/officeDocument/2006/relationships/hyperlink" Target="https://minfin.ryazangov.ru/documents/documents_RO/zakony-ob-oblastnom-byudzhete-ryazanskoy-oblasti/index.php" TargetMode="External"/><Relationship Id="rId62" Type="http://schemas.openxmlformats.org/officeDocument/2006/relationships/hyperlink" Target="https://minfin.novreg.ru/2021-god-1.html" TargetMode="External"/><Relationship Id="rId70" Type="http://schemas.openxmlformats.org/officeDocument/2006/relationships/hyperlink" Target="https://minfin.bashkortostan.ru/documents/active/328209/" TargetMode="External"/><Relationship Id="rId75" Type="http://schemas.openxmlformats.org/officeDocument/2006/relationships/hyperlink" Target="https://openbudsk.ru/zakon-o-byudzhete-na-2021-god-i-planovyy-period-2022-i-2023-godov" TargetMode="External"/><Relationship Id="rId83" Type="http://schemas.openxmlformats.org/officeDocument/2006/relationships/hyperlink" Target="http://www.minfin.kirov.ru/otkrytyy-byudzhet/dlya-spetsialistov/oblastnoy-byudzhet/%d0%9f%d0%bb%d0%b0%d0%bd%d0%b8%d1%80%d0%be%d0%b2%d0%b0%d0%bd%d0%b8%d0%b5%20%d0%b1%d1%8e%d0%b4%d0%b6%d0%b5%d1%82%d0%b0/" TargetMode="External"/><Relationship Id="rId88" Type="http://schemas.openxmlformats.org/officeDocument/2006/relationships/hyperlink" Target="http://www.finupr.kurganobl.ru/index.php?test=bud21" TargetMode="External"/><Relationship Id="rId91" Type="http://schemas.openxmlformats.org/officeDocument/2006/relationships/hyperlink" Target="https://www.minfin-altai.ru/deyatelnost/proekt-byudzheta-zakony-o-byudzhete-zakony-ob-ispolnenii-byudzheta/2021-2023/zakon-o-byudzhete.php" TargetMode="External"/><Relationship Id="rId96" Type="http://schemas.openxmlformats.org/officeDocument/2006/relationships/hyperlink" Target="https://www.ofukem.ru/budget/law2021-2023/15602/" TargetMode="External"/><Relationship Id="rId1" Type="http://schemas.openxmlformats.org/officeDocument/2006/relationships/hyperlink" Target="http://dtf.avo.ru/zakony-vladimirskoj-oblasti" TargetMode="External"/><Relationship Id="rId6" Type="http://schemas.openxmlformats.org/officeDocument/2006/relationships/hyperlink" Target="http://ufin48.ru/Show/Tag/&#1041;&#1102;&#1076;&#1078;&#1077;&#1090;" TargetMode="External"/><Relationship Id="rId15" Type="http://schemas.openxmlformats.org/officeDocument/2006/relationships/hyperlink" Target="https://minfin39.ru/budget/process/current/" TargetMode="External"/><Relationship Id="rId23" Type="http://schemas.openxmlformats.org/officeDocument/2006/relationships/hyperlink" Target="http://minfin.kalmregion.ru/deyatelnost/byudzhet-respubliki-kalmykiya/" TargetMode="External"/><Relationship Id="rId28" Type="http://schemas.openxmlformats.org/officeDocument/2006/relationships/hyperlink" Target="https://pravitelstvo.kbr.ru/oigv/minfin/npi/zakonodatelstva_i_podzakonnye_normativnye_akty.php" TargetMode="External"/><Relationship Id="rId36" Type="http://schemas.openxmlformats.org/officeDocument/2006/relationships/hyperlink" Target="http://www.minfin74.ru/mBudget/law/" TargetMode="External"/><Relationship Id="rId49" Type="http://schemas.openxmlformats.org/officeDocument/2006/relationships/hyperlink" Target="https://www.govvrn.ru/npafin?p_p_id=Foldersanddocuments_WAR_foldersanddocumentsportlet&amp;p_p_lifecycle=0&amp;p_p_state=normal&amp;p_p_mode=view&amp;folderId=6999490" TargetMode="External"/><Relationship Id="rId57" Type="http://schemas.openxmlformats.org/officeDocument/2006/relationships/hyperlink" Target="http://portal.tverfin.ru/portal/Menu/Page/642" TargetMode="External"/><Relationship Id="rId10" Type="http://schemas.openxmlformats.org/officeDocument/2006/relationships/hyperlink" Target="https://minfin.tularegion.ru/documents/?SECTION=1579" TargetMode="External"/><Relationship Id="rId31" Type="http://schemas.openxmlformats.org/officeDocument/2006/relationships/hyperlink" Target="http://mf.nnov.ru/index.php?option=com_k2&amp;view=item&amp;id=1509:zakony-ob-oblastnom-byudzhete-na-ocherednoj-finansovyj-god-i-na-planovyj-period&amp;Itemid=553" TargetMode="External"/><Relationship Id="rId44" Type="http://schemas.openxmlformats.org/officeDocument/2006/relationships/hyperlink" Target="http://sakhminfin.ru/" TargetMode="External"/><Relationship Id="rId52" Type="http://schemas.openxmlformats.org/officeDocument/2006/relationships/hyperlink" Target="http://adm.rkursk.ru/index.php?id=693&amp;mat_id=114325" TargetMode="External"/><Relationship Id="rId60" Type="http://schemas.openxmlformats.org/officeDocument/2006/relationships/hyperlink" Target="https://df.gov35.ru/otkrytyy-byudzhet/zakony-ob-oblastnom-byudzhete/2021/index.php?ELEMENT_ID=12690" TargetMode="External"/><Relationship Id="rId65" Type="http://schemas.openxmlformats.org/officeDocument/2006/relationships/hyperlink" Target="https://minfinkubani.ru/budget_execution/detail.php?ID=88427&amp;IBLOCK_ID=31&amp;str_date=24.12.2020" TargetMode="External"/><Relationship Id="rId73" Type="http://schemas.openxmlformats.org/officeDocument/2006/relationships/hyperlink" Target="http://www.minfinchr.ru/respublikanskij-byudzhet/zakon-chechenskoj-respubliki-o-respublikanskom-byudzhete-s-prilozheniyami-v-aktualnoj-redaktsii" TargetMode="External"/><Relationship Id="rId78" Type="http://schemas.openxmlformats.org/officeDocument/2006/relationships/hyperlink" Target="https://minfin.tatarstan.ru/byudzhet-2021.htm?pub_id=2596986" TargetMode="External"/><Relationship Id="rId81" Type="http://schemas.openxmlformats.org/officeDocument/2006/relationships/hyperlink" Target="https://budget.cap.ru/Show/Category/290?ItemId=897" TargetMode="External"/><Relationship Id="rId86" Type="http://schemas.openxmlformats.org/officeDocument/2006/relationships/hyperlink" Target="https://minfin.saratov.gov.ru/budget/zakon-o-byudzhete/zakon-ob-oblastnom-byudzhete/zakon-ob-oblastnom-byudzhete-2021-2023-g" TargetMode="External"/><Relationship Id="rId94" Type="http://schemas.openxmlformats.org/officeDocument/2006/relationships/hyperlink" Target="http://minfin.alregn.ru/bud/z2021/" TargetMode="External"/><Relationship Id="rId99" Type="http://schemas.openxmlformats.org/officeDocument/2006/relationships/hyperlink" Target="https://egov-buryatia.ru/minfin/activities/directions/respublikanskiy-byudzhet/zakony-o-byudzhete/" TargetMode="External"/><Relationship Id="rId101" Type="http://schemas.openxmlformats.org/officeDocument/2006/relationships/hyperlink" Target="https://minfin.khabkrai.ru/portal/Show/Content/3643?ParentItemId=227" TargetMode="External"/><Relationship Id="rId4" Type="http://schemas.openxmlformats.org/officeDocument/2006/relationships/hyperlink" Target="http://df.ivanovoobl.ru/regionalnye-finansy/zakon-ob-oblastnom-byudzhete/" TargetMode="External"/><Relationship Id="rId9" Type="http://schemas.openxmlformats.org/officeDocument/2006/relationships/hyperlink" Target="http://depfin.orel-region.ru:8096/ebudget/Menu/Page/36" TargetMode="External"/><Relationship Id="rId13" Type="http://schemas.openxmlformats.org/officeDocument/2006/relationships/hyperlink" Target="https://www.mos.ru/findep/" TargetMode="External"/><Relationship Id="rId18" Type="http://schemas.openxmlformats.org/officeDocument/2006/relationships/hyperlink" Target="http://finance.pskov.ru/doc/documents" TargetMode="External"/><Relationship Id="rId39" Type="http://schemas.openxmlformats.org/officeDocument/2006/relationships/hyperlink" Target="https://openbudget.mfnso.ru/formirovanie-budgeta/zakon-o-byudzhete-i-proekt-zakona-o-byudzhete/2020-zakonbudget/zakon-ob-oblastnom-byudzhete-2020-god" TargetMode="External"/><Relationship Id="rId34" Type="http://schemas.openxmlformats.org/officeDocument/2006/relationships/hyperlink" Target="http://ufo.ulntc.ru/index.php?mgf=budget/open_budget&amp;slep=net" TargetMode="External"/><Relationship Id="rId50" Type="http://schemas.openxmlformats.org/officeDocument/2006/relationships/hyperlink" Target="http://admoblkaluga.ru/main/work/finances/budget/2021-2023(obl).php" TargetMode="External"/><Relationship Id="rId55" Type="http://schemas.openxmlformats.org/officeDocument/2006/relationships/hyperlink" Target="http://www.finsmol.ru/zbudget/a0oAg38SSXRf" TargetMode="External"/><Relationship Id="rId76" Type="http://schemas.openxmlformats.org/officeDocument/2006/relationships/hyperlink" Target="http://mari-el.gov.ru/minfin/DocLib20/2020%20%D0%B3%D0%BE%D0%B4/zakonobudgete2021-2023.aspx" TargetMode="External"/><Relationship Id="rId97" Type="http://schemas.openxmlformats.org/officeDocument/2006/relationships/hyperlink" Target="http://mf.omskportal.ru/oiv/mf/otrasl/otkrbudg/obl-budget/2021-2023/1" TargetMode="External"/><Relationship Id="rId104" Type="http://schemas.openxmlformats.org/officeDocument/2006/relationships/hyperlink" Target="https://openbudget.sakhminfin.ru/Menu/Page/585" TargetMode="External"/><Relationship Id="rId7" Type="http://schemas.openxmlformats.org/officeDocument/2006/relationships/hyperlink" Target="http://mef.mosreg.ru/" TargetMode="External"/><Relationship Id="rId71" Type="http://schemas.openxmlformats.org/officeDocument/2006/relationships/hyperlink" Target="http://minfin09.ru/category/load/%d0%b1%d1%8e%d0%b4%d0%b6%d0%b5%d1%82-%d1%80%d0%b5%d1%81%d0%bf%d1%83%d0%b1%d0%bb%d0%b8%d0%ba%d0%b8/2021/" TargetMode="External"/><Relationship Id="rId92" Type="http://schemas.openxmlformats.org/officeDocument/2006/relationships/hyperlink" Target="https://minfin.rtyva.ru/node/15198/" TargetMode="External"/><Relationship Id="rId2" Type="http://schemas.openxmlformats.org/officeDocument/2006/relationships/hyperlink" Target="http://www.tverfin.ru/np-baza/regionalnye-normativnye-pravovye-akty/" TargetMode="External"/><Relationship Id="rId29" Type="http://schemas.openxmlformats.org/officeDocument/2006/relationships/hyperlink" Target="http://www.mfsk.ru/law/z_sk" TargetMode="External"/><Relationship Id="rId24" Type="http://schemas.openxmlformats.org/officeDocument/2006/relationships/hyperlink" Target="https://minfin.astrobl.ru/site-page/zakony-o-byudzhete-ao" TargetMode="External"/><Relationship Id="rId40" Type="http://schemas.openxmlformats.org/officeDocument/2006/relationships/hyperlink" Target="https://minfin.75.ru/byudzhet/konsolidirovannyy-kraevoy-byudzhet/zakony-o-byudzhete" TargetMode="External"/><Relationship Id="rId45" Type="http://schemas.openxmlformats.org/officeDocument/2006/relationships/hyperlink" Target="http://www.eao.ru/isp-vlast/finansovoe-upravlenie-pravitelstva/byudzhet/?sphrase_id=21692" TargetMode="External"/><Relationship Id="rId66" Type="http://schemas.openxmlformats.org/officeDocument/2006/relationships/hyperlink" Target="http://volgafin.volgograd.ru/norms/acts/17251/" TargetMode="External"/><Relationship Id="rId87" Type="http://schemas.openxmlformats.org/officeDocument/2006/relationships/hyperlink" Target="http://ufo.ulntc.ru:8080/dokumenty/utverzhdennyj-zakon-o-byudzhete/2021-god" TargetMode="External"/><Relationship Id="rId61" Type="http://schemas.openxmlformats.org/officeDocument/2006/relationships/hyperlink" Target="https://finance.lenobl.ru/ru/pravovaya-baza/oblastnoe-zakondatelstvo/byudzhet-lo/ob2021/" TargetMode="External"/><Relationship Id="rId82" Type="http://schemas.openxmlformats.org/officeDocument/2006/relationships/hyperlink" Target="https://mfin.permkrai.ru/execution/docbud/2020/" TargetMode="External"/><Relationship Id="rId19" Type="http://schemas.openxmlformats.org/officeDocument/2006/relationships/hyperlink" Target="http://bks.pskov.ru/ebudget/Show/Category/10?ItemId=257" TargetMode="External"/><Relationship Id="rId14" Type="http://schemas.openxmlformats.org/officeDocument/2006/relationships/hyperlink" Target="https://dvinaland.ru/budget/zakon/" TargetMode="External"/><Relationship Id="rId30" Type="http://schemas.openxmlformats.org/officeDocument/2006/relationships/hyperlink" Target="http://budget.permkrai.ru/" TargetMode="External"/><Relationship Id="rId35" Type="http://schemas.openxmlformats.org/officeDocument/2006/relationships/hyperlink" Target="https://minfin.midural.ru/document/category/20%20-%20document_list" TargetMode="External"/><Relationship Id="rId56" Type="http://schemas.openxmlformats.org/officeDocument/2006/relationships/hyperlink" Target="https://fin.tmbreg.ru/6347/2010/9650.html" TargetMode="External"/><Relationship Id="rId77" Type="http://schemas.openxmlformats.org/officeDocument/2006/relationships/hyperlink" Target="https://www.minfinrm.ru/norm-akty-new/zakony/norm-prav-akty/budget-2021/index.php" TargetMode="External"/><Relationship Id="rId100" Type="http://schemas.openxmlformats.org/officeDocument/2006/relationships/hyperlink" Target="https://minfin.sakha.gov.ru/zakony-o-bjudzhete/2021-2023-gg/perv-utverzhdennyj-zakon" TargetMode="External"/><Relationship Id="rId105" Type="http://schemas.openxmlformats.org/officeDocument/2006/relationships/printerSettings" Target="../printerSettings/printerSettings4.bin"/><Relationship Id="rId8" Type="http://schemas.openxmlformats.org/officeDocument/2006/relationships/hyperlink" Target="https://orel-region.ru/index.php?head=20&amp;part=25&amp;in=131" TargetMode="External"/><Relationship Id="rId51" Type="http://schemas.openxmlformats.org/officeDocument/2006/relationships/hyperlink" Target="http://depfin.adm44.ru/Budget/Zakon/Zakon21/" TargetMode="External"/><Relationship Id="rId72" Type="http://schemas.openxmlformats.org/officeDocument/2006/relationships/hyperlink" Target="http://minfin.alania.gov.ru/pages/668" TargetMode="External"/><Relationship Id="rId93" Type="http://schemas.openxmlformats.org/officeDocument/2006/relationships/hyperlink" Target="https://r-19.ru/authorities/ministry-of-finance-of-the-republic-of-khakassia/docs/7701/110069.html" TargetMode="External"/><Relationship Id="rId98" Type="http://schemas.openxmlformats.org/officeDocument/2006/relationships/hyperlink" Target="https://depfin.tomsk.gov.ru/documents/front/view/id/64503" TargetMode="External"/><Relationship Id="rId3" Type="http://schemas.openxmlformats.org/officeDocument/2006/relationships/hyperlink" Target="http://bryanskoblfin.ru/Show/Category/10?ItemId=4" TargetMode="External"/><Relationship Id="rId25" Type="http://schemas.openxmlformats.org/officeDocument/2006/relationships/hyperlink" Target="http://minfinrd.ru/svedeniya_ob_ispolzovanii_vydelyaemykh_byudzhetnykh_sredstv" TargetMode="External"/><Relationship Id="rId46" Type="http://schemas.openxmlformats.org/officeDocument/2006/relationships/hyperlink" Target="http://&#1095;&#1091;&#1082;&#1086;&#1090;&#1082;&#1072;.&#1088;&#1092;/vlast/organy-vlasti/depfin/" TargetMode="External"/><Relationship Id="rId67" Type="http://schemas.openxmlformats.org/officeDocument/2006/relationships/hyperlink" Target="https://minfin.donland.ru/documents/active/56632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34F56-BA7F-D048-9ECB-207AE982CBF4}">
  <sheetPr>
    <pageSetUpPr fitToPage="1"/>
  </sheetPr>
  <dimension ref="A1:I97"/>
  <sheetViews>
    <sheetView zoomScaleNormal="100" zoomScalePageLayoutView="80" workbookViewId="0">
      <pane ySplit="4" topLeftCell="A5" activePane="bottomLeft" state="frozen"/>
      <selection activeCell="G33" sqref="G33:G2385"/>
      <selection pane="bottomLeft" activeCell="A2" sqref="A2"/>
    </sheetView>
  </sheetViews>
  <sheetFormatPr baseColWidth="10" defaultColWidth="8.83203125" defaultRowHeight="15" x14ac:dyDescent="0.2"/>
  <cols>
    <col min="1" max="1" width="24.6640625" style="26" customWidth="1"/>
    <col min="2" max="2" width="12.83203125" style="26" customWidth="1"/>
    <col min="3" max="3" width="12.5" style="26" customWidth="1"/>
    <col min="4" max="4" width="9.1640625" style="26" customWidth="1"/>
    <col min="5" max="5" width="19.1640625" style="26" customWidth="1"/>
    <col min="6" max="6" width="16.6640625" style="26" customWidth="1"/>
    <col min="7" max="7" width="21.1640625" style="26" customWidth="1"/>
    <col min="8" max="8" width="23.1640625" style="26" customWidth="1"/>
    <col min="9" max="9" width="21.1640625" style="26" customWidth="1"/>
    <col min="10" max="16384" width="8.83203125" style="26"/>
  </cols>
  <sheetData>
    <row r="1" spans="1:9" ht="19.5" customHeight="1" x14ac:dyDescent="0.2">
      <c r="A1" s="128" t="s">
        <v>682</v>
      </c>
      <c r="B1" s="129"/>
      <c r="C1" s="129"/>
      <c r="D1" s="129"/>
      <c r="E1" s="129"/>
      <c r="F1" s="129"/>
      <c r="G1" s="129"/>
      <c r="H1" s="129"/>
      <c r="I1" s="129"/>
    </row>
    <row r="2" spans="1:9" ht="15" customHeight="1" x14ac:dyDescent="0.2">
      <c r="A2" s="130" t="s">
        <v>677</v>
      </c>
      <c r="B2" s="131"/>
      <c r="C2" s="131"/>
      <c r="D2" s="131"/>
      <c r="E2" s="131"/>
      <c r="F2" s="131"/>
      <c r="G2" s="131"/>
      <c r="H2" s="131"/>
      <c r="I2" s="131"/>
    </row>
    <row r="3" spans="1:9" ht="109.5" customHeight="1" x14ac:dyDescent="0.2">
      <c r="A3" s="35" t="s">
        <v>97</v>
      </c>
      <c r="B3" s="36" t="s">
        <v>114</v>
      </c>
      <c r="C3" s="36" t="s">
        <v>112</v>
      </c>
      <c r="D3" s="36" t="s">
        <v>111</v>
      </c>
      <c r="E3" s="21" t="s">
        <v>304</v>
      </c>
      <c r="F3" s="21" t="s">
        <v>305</v>
      </c>
      <c r="G3" s="21" t="s">
        <v>306</v>
      </c>
      <c r="H3" s="21" t="s">
        <v>307</v>
      </c>
      <c r="I3" s="35" t="s">
        <v>670</v>
      </c>
    </row>
    <row r="4" spans="1:9" ht="16" customHeight="1" x14ac:dyDescent="0.2">
      <c r="A4" s="126" t="s">
        <v>87</v>
      </c>
      <c r="B4" s="23" t="s">
        <v>113</v>
      </c>
      <c r="C4" s="23" t="s">
        <v>88</v>
      </c>
      <c r="D4" s="23" t="s">
        <v>88</v>
      </c>
      <c r="E4" s="22" t="s">
        <v>88</v>
      </c>
      <c r="F4" s="24" t="s">
        <v>88</v>
      </c>
      <c r="G4" s="24" t="s">
        <v>88</v>
      </c>
      <c r="H4" s="24" t="s">
        <v>88</v>
      </c>
      <c r="I4" s="24" t="s">
        <v>88</v>
      </c>
    </row>
    <row r="5" spans="1:9" s="19" customFormat="1" ht="15" customHeight="1" x14ac:dyDescent="0.2">
      <c r="A5" s="231" t="s">
        <v>112</v>
      </c>
      <c r="B5" s="37"/>
      <c r="C5" s="37"/>
      <c r="D5" s="38">
        <f>SUM(E5:I5)</f>
        <v>12</v>
      </c>
      <c r="E5" s="39">
        <v>4</v>
      </c>
      <c r="F5" s="40">
        <v>2</v>
      </c>
      <c r="G5" s="40">
        <v>2</v>
      </c>
      <c r="H5" s="40">
        <v>2</v>
      </c>
      <c r="I5" s="40">
        <v>2</v>
      </c>
    </row>
    <row r="6" spans="1:9" s="19" customFormat="1" ht="15" customHeight="1" x14ac:dyDescent="0.2">
      <c r="A6" s="222" t="s">
        <v>673</v>
      </c>
      <c r="B6" s="37"/>
      <c r="C6" s="37"/>
      <c r="D6" s="38"/>
      <c r="E6" s="39"/>
      <c r="F6" s="40"/>
      <c r="G6" s="40"/>
      <c r="H6" s="40"/>
      <c r="I6" s="40"/>
    </row>
    <row r="7" spans="1:9" ht="16" customHeight="1" x14ac:dyDescent="0.2">
      <c r="A7" s="30" t="s">
        <v>2</v>
      </c>
      <c r="B7" s="28">
        <f t="shared" ref="B7:B38" si="0">ROUND(D7/C7*100,1)</f>
        <v>100</v>
      </c>
      <c r="C7" s="28">
        <f t="shared" ref="C7:C38" si="1">$D$5</f>
        <v>12</v>
      </c>
      <c r="D7" s="28">
        <f t="shared" ref="D7:D38" si="2">SUM(E7:I7)</f>
        <v>12</v>
      </c>
      <c r="E7" s="29">
        <f>'1.1'!F8</f>
        <v>4</v>
      </c>
      <c r="F7" s="25">
        <f>'1.2'!C8</f>
        <v>2</v>
      </c>
      <c r="G7" s="25">
        <f>'1.3'!C8</f>
        <v>2</v>
      </c>
      <c r="H7" s="25">
        <f>'1.4'!E8</f>
        <v>2</v>
      </c>
      <c r="I7" s="25">
        <f>'1.5'!E9</f>
        <v>2</v>
      </c>
    </row>
    <row r="8" spans="1:9" ht="16" customHeight="1" x14ac:dyDescent="0.2">
      <c r="A8" s="30" t="s">
        <v>3</v>
      </c>
      <c r="B8" s="28">
        <f t="shared" si="0"/>
        <v>100</v>
      </c>
      <c r="C8" s="28">
        <f t="shared" si="1"/>
        <v>12</v>
      </c>
      <c r="D8" s="28">
        <f t="shared" si="2"/>
        <v>12</v>
      </c>
      <c r="E8" s="29">
        <f>'1.1'!F9</f>
        <v>4</v>
      </c>
      <c r="F8" s="25">
        <f>'1.2'!C9</f>
        <v>2</v>
      </c>
      <c r="G8" s="25">
        <f>'1.3'!C9</f>
        <v>2</v>
      </c>
      <c r="H8" s="25">
        <f>'1.4'!E9</f>
        <v>2</v>
      </c>
      <c r="I8" s="25">
        <f>'1.5'!E10</f>
        <v>2</v>
      </c>
    </row>
    <row r="9" spans="1:9" ht="16" customHeight="1" x14ac:dyDescent="0.2">
      <c r="A9" s="30" t="s">
        <v>4</v>
      </c>
      <c r="B9" s="28">
        <f t="shared" si="0"/>
        <v>100</v>
      </c>
      <c r="C9" s="28">
        <f t="shared" si="1"/>
        <v>12</v>
      </c>
      <c r="D9" s="28">
        <f t="shared" si="2"/>
        <v>12</v>
      </c>
      <c r="E9" s="29">
        <f>'1.1'!F10</f>
        <v>4</v>
      </c>
      <c r="F9" s="25">
        <f>'1.2'!C10</f>
        <v>2</v>
      </c>
      <c r="G9" s="25">
        <f>'1.3'!C10</f>
        <v>2</v>
      </c>
      <c r="H9" s="25">
        <f>'1.4'!E10</f>
        <v>2</v>
      </c>
      <c r="I9" s="25">
        <f>'1.5'!E11</f>
        <v>2</v>
      </c>
    </row>
    <row r="10" spans="1:9" ht="16" customHeight="1" x14ac:dyDescent="0.2">
      <c r="A10" s="30" t="s">
        <v>6</v>
      </c>
      <c r="B10" s="28">
        <f t="shared" si="0"/>
        <v>100</v>
      </c>
      <c r="C10" s="28">
        <f t="shared" si="1"/>
        <v>12</v>
      </c>
      <c r="D10" s="28">
        <f t="shared" si="2"/>
        <v>12</v>
      </c>
      <c r="E10" s="29">
        <f>'1.1'!F12</f>
        <v>4</v>
      </c>
      <c r="F10" s="25">
        <f>'1.2'!C12</f>
        <v>2</v>
      </c>
      <c r="G10" s="25">
        <f>'1.3'!C12</f>
        <v>2</v>
      </c>
      <c r="H10" s="25">
        <f>'1.4'!E12</f>
        <v>2</v>
      </c>
      <c r="I10" s="25">
        <f>'1.5'!E13</f>
        <v>2</v>
      </c>
    </row>
    <row r="11" spans="1:9" ht="16" customHeight="1" x14ac:dyDescent="0.2">
      <c r="A11" s="30" t="s">
        <v>9</v>
      </c>
      <c r="B11" s="28">
        <f t="shared" si="0"/>
        <v>100</v>
      </c>
      <c r="C11" s="28">
        <f t="shared" si="1"/>
        <v>12</v>
      </c>
      <c r="D11" s="28">
        <f t="shared" si="2"/>
        <v>12</v>
      </c>
      <c r="E11" s="29">
        <f>'1.1'!F15</f>
        <v>4</v>
      </c>
      <c r="F11" s="25">
        <f>'1.2'!C15</f>
        <v>2</v>
      </c>
      <c r="G11" s="25">
        <f>'1.3'!C15</f>
        <v>2</v>
      </c>
      <c r="H11" s="25">
        <f>'1.4'!E15</f>
        <v>2</v>
      </c>
      <c r="I11" s="25">
        <f>'1.5'!E16</f>
        <v>2</v>
      </c>
    </row>
    <row r="12" spans="1:9" ht="16" customHeight="1" x14ac:dyDescent="0.2">
      <c r="A12" s="30" t="s">
        <v>10</v>
      </c>
      <c r="B12" s="28">
        <f t="shared" si="0"/>
        <v>100</v>
      </c>
      <c r="C12" s="28">
        <f t="shared" si="1"/>
        <v>12</v>
      </c>
      <c r="D12" s="28">
        <f t="shared" si="2"/>
        <v>12</v>
      </c>
      <c r="E12" s="29">
        <f>'1.1'!F16</f>
        <v>4</v>
      </c>
      <c r="F12" s="25">
        <f>'1.2'!C16</f>
        <v>2</v>
      </c>
      <c r="G12" s="25">
        <f>'1.3'!C16</f>
        <v>2</v>
      </c>
      <c r="H12" s="25">
        <f>'1.4'!E16</f>
        <v>2</v>
      </c>
      <c r="I12" s="25">
        <f>'1.5'!E17</f>
        <v>2</v>
      </c>
    </row>
    <row r="13" spans="1:9" ht="16" customHeight="1" x14ac:dyDescent="0.2">
      <c r="A13" s="30" t="s">
        <v>19</v>
      </c>
      <c r="B13" s="28">
        <f t="shared" si="0"/>
        <v>100</v>
      </c>
      <c r="C13" s="28">
        <f t="shared" si="1"/>
        <v>12</v>
      </c>
      <c r="D13" s="28">
        <f t="shared" si="2"/>
        <v>12</v>
      </c>
      <c r="E13" s="29">
        <f>'1.1'!F26</f>
        <v>4</v>
      </c>
      <c r="F13" s="25">
        <f>'1.2'!C26</f>
        <v>2</v>
      </c>
      <c r="G13" s="25">
        <f>'1.3'!C26</f>
        <v>2</v>
      </c>
      <c r="H13" s="25">
        <f>'1.4'!E26</f>
        <v>2</v>
      </c>
      <c r="I13" s="25">
        <f>'1.5'!E27</f>
        <v>2</v>
      </c>
    </row>
    <row r="14" spans="1:9" s="7" customFormat="1" ht="16" customHeight="1" x14ac:dyDescent="0.2">
      <c r="A14" s="30" t="s">
        <v>22</v>
      </c>
      <c r="B14" s="28">
        <f t="shared" si="0"/>
        <v>100</v>
      </c>
      <c r="C14" s="28">
        <f t="shared" si="1"/>
        <v>12</v>
      </c>
      <c r="D14" s="28">
        <f t="shared" si="2"/>
        <v>12</v>
      </c>
      <c r="E14" s="29">
        <f>'1.1'!F29</f>
        <v>4</v>
      </c>
      <c r="F14" s="25">
        <f>'1.2'!C29</f>
        <v>2</v>
      </c>
      <c r="G14" s="25">
        <f>'1.3'!C29</f>
        <v>2</v>
      </c>
      <c r="H14" s="25">
        <f>'1.4'!E29</f>
        <v>2</v>
      </c>
      <c r="I14" s="25">
        <f>'1.5'!E30</f>
        <v>2</v>
      </c>
    </row>
    <row r="15" spans="1:9" ht="16" customHeight="1" x14ac:dyDescent="0.2">
      <c r="A15" s="30" t="s">
        <v>28</v>
      </c>
      <c r="B15" s="28">
        <f t="shared" si="0"/>
        <v>100</v>
      </c>
      <c r="C15" s="28">
        <f t="shared" si="1"/>
        <v>12</v>
      </c>
      <c r="D15" s="28">
        <f t="shared" si="2"/>
        <v>12</v>
      </c>
      <c r="E15" s="29">
        <f>'1.1'!F36</f>
        <v>4</v>
      </c>
      <c r="F15" s="25">
        <f>'1.2'!C36</f>
        <v>2</v>
      </c>
      <c r="G15" s="25">
        <f>'1.3'!C36</f>
        <v>2</v>
      </c>
      <c r="H15" s="25">
        <f>'1.4'!E36</f>
        <v>2</v>
      </c>
      <c r="I15" s="25">
        <f>'1.5'!E37</f>
        <v>2</v>
      </c>
    </row>
    <row r="16" spans="1:9" ht="16" customHeight="1" x14ac:dyDescent="0.2">
      <c r="A16" s="30" t="s">
        <v>30</v>
      </c>
      <c r="B16" s="28">
        <f t="shared" si="0"/>
        <v>100</v>
      </c>
      <c r="C16" s="28">
        <f t="shared" si="1"/>
        <v>12</v>
      </c>
      <c r="D16" s="28">
        <f t="shared" si="2"/>
        <v>12</v>
      </c>
      <c r="E16" s="29">
        <f>'1.1'!F38</f>
        <v>4</v>
      </c>
      <c r="F16" s="25">
        <f>'1.2'!C38</f>
        <v>2</v>
      </c>
      <c r="G16" s="25">
        <f>'1.3'!C38</f>
        <v>2</v>
      </c>
      <c r="H16" s="25">
        <f>'1.4'!E38</f>
        <v>2</v>
      </c>
      <c r="I16" s="25">
        <f>'1.5'!E39</f>
        <v>2</v>
      </c>
    </row>
    <row r="17" spans="1:9" ht="16" customHeight="1" x14ac:dyDescent="0.2">
      <c r="A17" s="30" t="s">
        <v>31</v>
      </c>
      <c r="B17" s="28">
        <f t="shared" si="0"/>
        <v>100</v>
      </c>
      <c r="C17" s="28">
        <f t="shared" si="1"/>
        <v>12</v>
      </c>
      <c r="D17" s="28">
        <f t="shared" si="2"/>
        <v>12</v>
      </c>
      <c r="E17" s="29">
        <f>'1.1'!F39</f>
        <v>4</v>
      </c>
      <c r="F17" s="25">
        <f>'1.2'!C39</f>
        <v>2</v>
      </c>
      <c r="G17" s="25">
        <f>'1.3'!C39</f>
        <v>2</v>
      </c>
      <c r="H17" s="25">
        <f>'1.4'!E39</f>
        <v>2</v>
      </c>
      <c r="I17" s="25">
        <f>'1.5'!E40</f>
        <v>2</v>
      </c>
    </row>
    <row r="18" spans="1:9" s="7" customFormat="1" ht="16" customHeight="1" x14ac:dyDescent="0.2">
      <c r="A18" s="30" t="s">
        <v>93</v>
      </c>
      <c r="B18" s="28">
        <f t="shared" si="0"/>
        <v>100</v>
      </c>
      <c r="C18" s="28">
        <f t="shared" si="1"/>
        <v>12</v>
      </c>
      <c r="D18" s="28">
        <f t="shared" si="2"/>
        <v>12</v>
      </c>
      <c r="E18" s="29">
        <f>'1.1'!F40</f>
        <v>4</v>
      </c>
      <c r="F18" s="25">
        <f>'1.2'!C40</f>
        <v>2</v>
      </c>
      <c r="G18" s="25">
        <f>'1.3'!C40</f>
        <v>2</v>
      </c>
      <c r="H18" s="25">
        <f>'1.4'!E40</f>
        <v>2</v>
      </c>
      <c r="I18" s="25">
        <f>'1.5'!E41</f>
        <v>2</v>
      </c>
    </row>
    <row r="19" spans="1:9" ht="16" customHeight="1" x14ac:dyDescent="0.2">
      <c r="A19" s="30" t="s">
        <v>35</v>
      </c>
      <c r="B19" s="28">
        <f t="shared" si="0"/>
        <v>100</v>
      </c>
      <c r="C19" s="28">
        <f t="shared" si="1"/>
        <v>12</v>
      </c>
      <c r="D19" s="28">
        <f t="shared" si="2"/>
        <v>12</v>
      </c>
      <c r="E19" s="29">
        <f>'1.1'!F44</f>
        <v>4</v>
      </c>
      <c r="F19" s="25">
        <f>'1.2'!C44</f>
        <v>2</v>
      </c>
      <c r="G19" s="25">
        <f>'1.3'!C44</f>
        <v>2</v>
      </c>
      <c r="H19" s="25">
        <f>'1.4'!E44</f>
        <v>2</v>
      </c>
      <c r="I19" s="25">
        <f>'1.5'!E45</f>
        <v>2</v>
      </c>
    </row>
    <row r="20" spans="1:9" ht="16" customHeight="1" x14ac:dyDescent="0.2">
      <c r="A20" s="30" t="s">
        <v>44</v>
      </c>
      <c r="B20" s="28">
        <f t="shared" si="0"/>
        <v>100</v>
      </c>
      <c r="C20" s="28">
        <f t="shared" si="1"/>
        <v>12</v>
      </c>
      <c r="D20" s="28">
        <f t="shared" si="2"/>
        <v>12</v>
      </c>
      <c r="E20" s="29">
        <f>'1.1'!F55</f>
        <v>4</v>
      </c>
      <c r="F20" s="25">
        <f>'1.2'!C55</f>
        <v>2</v>
      </c>
      <c r="G20" s="25">
        <f>'1.3'!C55</f>
        <v>2</v>
      </c>
      <c r="H20" s="25">
        <f>'1.4'!E55</f>
        <v>2</v>
      </c>
      <c r="I20" s="25">
        <f>'1.5'!E56</f>
        <v>2</v>
      </c>
    </row>
    <row r="21" spans="1:9" ht="16" customHeight="1" x14ac:dyDescent="0.2">
      <c r="A21" s="30" t="s">
        <v>49</v>
      </c>
      <c r="B21" s="28">
        <f t="shared" si="0"/>
        <v>100</v>
      </c>
      <c r="C21" s="28">
        <f t="shared" si="1"/>
        <v>12</v>
      </c>
      <c r="D21" s="28">
        <f t="shared" si="2"/>
        <v>12</v>
      </c>
      <c r="E21" s="29">
        <f>'1.1'!F60</f>
        <v>4</v>
      </c>
      <c r="F21" s="25">
        <f>'1.2'!C60</f>
        <v>2</v>
      </c>
      <c r="G21" s="25">
        <f>'1.3'!C60</f>
        <v>2</v>
      </c>
      <c r="H21" s="25">
        <f>'1.4'!E60</f>
        <v>2</v>
      </c>
      <c r="I21" s="25">
        <f>'1.5'!E61</f>
        <v>2</v>
      </c>
    </row>
    <row r="22" spans="1:9" ht="16" customHeight="1" x14ac:dyDescent="0.2">
      <c r="A22" s="30" t="s">
        <v>52</v>
      </c>
      <c r="B22" s="28">
        <f t="shared" si="0"/>
        <v>100</v>
      </c>
      <c r="C22" s="28">
        <f t="shared" si="1"/>
        <v>12</v>
      </c>
      <c r="D22" s="28">
        <f t="shared" si="2"/>
        <v>12</v>
      </c>
      <c r="E22" s="29">
        <f>'1.1'!F63</f>
        <v>4</v>
      </c>
      <c r="F22" s="25">
        <f>'1.2'!C63</f>
        <v>2</v>
      </c>
      <c r="G22" s="25">
        <f>'1.3'!C63</f>
        <v>2</v>
      </c>
      <c r="H22" s="25">
        <f>'1.4'!E63</f>
        <v>2</v>
      </c>
      <c r="I22" s="25">
        <f>'1.5'!E64</f>
        <v>2</v>
      </c>
    </row>
    <row r="23" spans="1:9" ht="16" customHeight="1" x14ac:dyDescent="0.2">
      <c r="A23" s="30" t="s">
        <v>53</v>
      </c>
      <c r="B23" s="28">
        <f t="shared" si="0"/>
        <v>100</v>
      </c>
      <c r="C23" s="28">
        <f t="shared" si="1"/>
        <v>12</v>
      </c>
      <c r="D23" s="28">
        <f t="shared" si="2"/>
        <v>12</v>
      </c>
      <c r="E23" s="29">
        <f>'1.1'!F64</f>
        <v>4</v>
      </c>
      <c r="F23" s="25">
        <f>'1.2'!C64</f>
        <v>2</v>
      </c>
      <c r="G23" s="25">
        <f>'1.3'!C64</f>
        <v>2</v>
      </c>
      <c r="H23" s="25">
        <f>'1.4'!E64</f>
        <v>2</v>
      </c>
      <c r="I23" s="25">
        <f>'1.5'!E65</f>
        <v>2</v>
      </c>
    </row>
    <row r="24" spans="1:9" ht="16" customHeight="1" x14ac:dyDescent="0.2">
      <c r="A24" s="30" t="s">
        <v>56</v>
      </c>
      <c r="B24" s="28">
        <f t="shared" si="0"/>
        <v>100</v>
      </c>
      <c r="C24" s="28">
        <f t="shared" si="1"/>
        <v>12</v>
      </c>
      <c r="D24" s="28">
        <f t="shared" si="2"/>
        <v>12</v>
      </c>
      <c r="E24" s="29">
        <f>'1.1'!F67</f>
        <v>4</v>
      </c>
      <c r="F24" s="25">
        <f>'1.2'!C67</f>
        <v>2</v>
      </c>
      <c r="G24" s="25">
        <f>'1.3'!C67</f>
        <v>2</v>
      </c>
      <c r="H24" s="25">
        <f>'1.4'!E67</f>
        <v>2</v>
      </c>
      <c r="I24" s="25">
        <f>'1.5'!E68</f>
        <v>2</v>
      </c>
    </row>
    <row r="25" spans="1:9" ht="16" customHeight="1" x14ac:dyDescent="0.2">
      <c r="A25" s="30" t="s">
        <v>63</v>
      </c>
      <c r="B25" s="28">
        <f t="shared" si="0"/>
        <v>100</v>
      </c>
      <c r="C25" s="28">
        <f t="shared" si="1"/>
        <v>12</v>
      </c>
      <c r="D25" s="28">
        <f t="shared" si="2"/>
        <v>12</v>
      </c>
      <c r="E25" s="29">
        <f>'1.1'!F74</f>
        <v>4</v>
      </c>
      <c r="F25" s="25">
        <f>'1.2'!C74</f>
        <v>2</v>
      </c>
      <c r="G25" s="25">
        <f>'1.3'!C74</f>
        <v>2</v>
      </c>
      <c r="H25" s="25">
        <f>'1.4'!E74</f>
        <v>2</v>
      </c>
      <c r="I25" s="25">
        <f>'1.5'!E75</f>
        <v>2</v>
      </c>
    </row>
    <row r="26" spans="1:9" s="7" customFormat="1" ht="16" customHeight="1" x14ac:dyDescent="0.2">
      <c r="A26" s="30" t="s">
        <v>64</v>
      </c>
      <c r="B26" s="28">
        <f t="shared" si="0"/>
        <v>100</v>
      </c>
      <c r="C26" s="28">
        <f t="shared" si="1"/>
        <v>12</v>
      </c>
      <c r="D26" s="28">
        <f t="shared" si="2"/>
        <v>12</v>
      </c>
      <c r="E26" s="29">
        <f>'1.1'!F75</f>
        <v>4</v>
      </c>
      <c r="F26" s="25">
        <f>'1.2'!C75</f>
        <v>2</v>
      </c>
      <c r="G26" s="25">
        <f>'1.3'!C75</f>
        <v>2</v>
      </c>
      <c r="H26" s="25">
        <f>'1.4'!E75</f>
        <v>2</v>
      </c>
      <c r="I26" s="25">
        <f>'1.5'!E76</f>
        <v>2</v>
      </c>
    </row>
    <row r="27" spans="1:9" ht="16" customHeight="1" x14ac:dyDescent="0.2">
      <c r="A27" s="30" t="s">
        <v>66</v>
      </c>
      <c r="B27" s="28">
        <f t="shared" si="0"/>
        <v>100</v>
      </c>
      <c r="C27" s="28">
        <f t="shared" si="1"/>
        <v>12</v>
      </c>
      <c r="D27" s="28">
        <f t="shared" si="2"/>
        <v>12</v>
      </c>
      <c r="E27" s="29">
        <f>'1.1'!F77</f>
        <v>4</v>
      </c>
      <c r="F27" s="25">
        <f>'1.2'!C77</f>
        <v>2</v>
      </c>
      <c r="G27" s="25">
        <f>'1.3'!C77</f>
        <v>2</v>
      </c>
      <c r="H27" s="25">
        <f>'1.4'!E77</f>
        <v>2</v>
      </c>
      <c r="I27" s="25">
        <f>'1.5'!E78</f>
        <v>2</v>
      </c>
    </row>
    <row r="28" spans="1:9" ht="16" customHeight="1" x14ac:dyDescent="0.2">
      <c r="A28" s="30" t="s">
        <v>69</v>
      </c>
      <c r="B28" s="28">
        <f t="shared" si="0"/>
        <v>100</v>
      </c>
      <c r="C28" s="28">
        <f t="shared" si="1"/>
        <v>12</v>
      </c>
      <c r="D28" s="28">
        <f t="shared" si="2"/>
        <v>12</v>
      </c>
      <c r="E28" s="29">
        <f>'1.1'!F79</f>
        <v>4</v>
      </c>
      <c r="F28" s="25">
        <f>'1.2'!C79</f>
        <v>2</v>
      </c>
      <c r="G28" s="25">
        <f>'1.3'!C79</f>
        <v>2</v>
      </c>
      <c r="H28" s="25">
        <f>'1.4'!E79</f>
        <v>2</v>
      </c>
      <c r="I28" s="25">
        <f>'1.5'!E80</f>
        <v>2</v>
      </c>
    </row>
    <row r="29" spans="1:9" ht="16" customHeight="1" x14ac:dyDescent="0.2">
      <c r="A29" s="221" t="s">
        <v>618</v>
      </c>
      <c r="B29" s="28">
        <f t="shared" si="0"/>
        <v>100</v>
      </c>
      <c r="C29" s="28">
        <f t="shared" si="1"/>
        <v>12</v>
      </c>
      <c r="D29" s="28">
        <f t="shared" si="2"/>
        <v>12</v>
      </c>
      <c r="E29" s="29">
        <f>'1.1'!F83</f>
        <v>4</v>
      </c>
      <c r="F29" s="25">
        <f>'1.2'!C83</f>
        <v>2</v>
      </c>
      <c r="G29" s="25">
        <f>'1.3'!C83</f>
        <v>2</v>
      </c>
      <c r="H29" s="25">
        <f>'1.4'!E83</f>
        <v>2</v>
      </c>
      <c r="I29" s="25">
        <f>'1.5'!E84</f>
        <v>2</v>
      </c>
    </row>
    <row r="30" spans="1:9" ht="16" customHeight="1" x14ac:dyDescent="0.2">
      <c r="A30" s="30" t="s">
        <v>67</v>
      </c>
      <c r="B30" s="28">
        <f t="shared" si="0"/>
        <v>100</v>
      </c>
      <c r="C30" s="28">
        <f t="shared" si="1"/>
        <v>12</v>
      </c>
      <c r="D30" s="28">
        <f t="shared" si="2"/>
        <v>12</v>
      </c>
      <c r="E30" s="29">
        <f>'1.1'!F88</f>
        <v>4</v>
      </c>
      <c r="F30" s="25">
        <f>'1.2'!C88</f>
        <v>2</v>
      </c>
      <c r="G30" s="25">
        <f>'1.3'!C88</f>
        <v>2</v>
      </c>
      <c r="H30" s="25">
        <f>'1.4'!E88</f>
        <v>2</v>
      </c>
      <c r="I30" s="25">
        <f>'1.5'!E89</f>
        <v>2</v>
      </c>
    </row>
    <row r="31" spans="1:9" ht="16" customHeight="1" x14ac:dyDescent="0.2">
      <c r="A31" s="30" t="s">
        <v>80</v>
      </c>
      <c r="B31" s="28">
        <f t="shared" si="0"/>
        <v>100</v>
      </c>
      <c r="C31" s="28">
        <f t="shared" si="1"/>
        <v>12</v>
      </c>
      <c r="D31" s="28">
        <f t="shared" si="2"/>
        <v>12</v>
      </c>
      <c r="E31" s="29">
        <f>'1.1'!F92</f>
        <v>4</v>
      </c>
      <c r="F31" s="25">
        <f>'1.2'!C92</f>
        <v>2</v>
      </c>
      <c r="G31" s="25">
        <f>'1.3'!C92</f>
        <v>2</v>
      </c>
      <c r="H31" s="25">
        <f>'1.4'!E92</f>
        <v>2</v>
      </c>
      <c r="I31" s="25">
        <f>'1.5'!E93</f>
        <v>2</v>
      </c>
    </row>
    <row r="32" spans="1:9" s="7" customFormat="1" ht="16" customHeight="1" x14ac:dyDescent="0.2">
      <c r="A32" s="30" t="s">
        <v>82</v>
      </c>
      <c r="B32" s="28">
        <f t="shared" si="0"/>
        <v>100</v>
      </c>
      <c r="C32" s="28">
        <f t="shared" si="1"/>
        <v>12</v>
      </c>
      <c r="D32" s="28">
        <f t="shared" si="2"/>
        <v>12</v>
      </c>
      <c r="E32" s="29">
        <f>'1.1'!F94</f>
        <v>4</v>
      </c>
      <c r="F32" s="25">
        <f>'1.2'!C94</f>
        <v>2</v>
      </c>
      <c r="G32" s="25">
        <f>'1.3'!C94</f>
        <v>2</v>
      </c>
      <c r="H32" s="25">
        <f>'1.4'!E94</f>
        <v>2</v>
      </c>
      <c r="I32" s="25">
        <f>'1.5'!E95</f>
        <v>2</v>
      </c>
    </row>
    <row r="33" spans="1:9" s="7" customFormat="1" ht="16" customHeight="1" x14ac:dyDescent="0.2">
      <c r="A33" s="30" t="s">
        <v>84</v>
      </c>
      <c r="B33" s="28">
        <f t="shared" si="0"/>
        <v>100</v>
      </c>
      <c r="C33" s="28">
        <f t="shared" si="1"/>
        <v>12</v>
      </c>
      <c r="D33" s="28">
        <f t="shared" si="2"/>
        <v>12</v>
      </c>
      <c r="E33" s="29">
        <f>'1.1'!F96</f>
        <v>4</v>
      </c>
      <c r="F33" s="25">
        <f>'1.2'!C96</f>
        <v>2</v>
      </c>
      <c r="G33" s="25">
        <f>'1.3'!C96</f>
        <v>2</v>
      </c>
      <c r="H33" s="25">
        <f>'1.4'!E96</f>
        <v>2</v>
      </c>
      <c r="I33" s="25">
        <f>'1.5'!E97</f>
        <v>2</v>
      </c>
    </row>
    <row r="34" spans="1:9" ht="16" customHeight="1" x14ac:dyDescent="0.2">
      <c r="A34" s="30" t="s">
        <v>5</v>
      </c>
      <c r="B34" s="28">
        <f t="shared" si="0"/>
        <v>91.7</v>
      </c>
      <c r="C34" s="28">
        <f t="shared" si="1"/>
        <v>12</v>
      </c>
      <c r="D34" s="28">
        <f t="shared" si="2"/>
        <v>11</v>
      </c>
      <c r="E34" s="29">
        <f>'1.1'!F11</f>
        <v>4</v>
      </c>
      <c r="F34" s="25">
        <f>'1.2'!C11</f>
        <v>2</v>
      </c>
      <c r="G34" s="25">
        <f>'1.3'!C11</f>
        <v>2</v>
      </c>
      <c r="H34" s="25">
        <f>'1.4'!E11</f>
        <v>2</v>
      </c>
      <c r="I34" s="25">
        <f>'1.5'!E12</f>
        <v>1</v>
      </c>
    </row>
    <row r="35" spans="1:9" ht="16" customHeight="1" x14ac:dyDescent="0.2">
      <c r="A35" s="30" t="s">
        <v>8</v>
      </c>
      <c r="B35" s="28">
        <f t="shared" si="0"/>
        <v>91.7</v>
      </c>
      <c r="C35" s="28">
        <f t="shared" si="1"/>
        <v>12</v>
      </c>
      <c r="D35" s="28">
        <f t="shared" si="2"/>
        <v>11</v>
      </c>
      <c r="E35" s="29">
        <f>'1.1'!F14</f>
        <v>4</v>
      </c>
      <c r="F35" s="25">
        <f>'1.2'!C14</f>
        <v>2</v>
      </c>
      <c r="G35" s="25">
        <f>'1.3'!C14</f>
        <v>2</v>
      </c>
      <c r="H35" s="25">
        <f>'1.4'!E14</f>
        <v>2</v>
      </c>
      <c r="I35" s="25">
        <f>'1.5'!E15</f>
        <v>1</v>
      </c>
    </row>
    <row r="36" spans="1:9" ht="16" customHeight="1" x14ac:dyDescent="0.2">
      <c r="A36" s="30" t="s">
        <v>14</v>
      </c>
      <c r="B36" s="28">
        <f t="shared" si="0"/>
        <v>91.7</v>
      </c>
      <c r="C36" s="28">
        <f t="shared" si="1"/>
        <v>12</v>
      </c>
      <c r="D36" s="28">
        <f t="shared" si="2"/>
        <v>11</v>
      </c>
      <c r="E36" s="29">
        <f>'1.1'!F20</f>
        <v>4</v>
      </c>
      <c r="F36" s="25">
        <f>'1.2'!C20</f>
        <v>2</v>
      </c>
      <c r="G36" s="25">
        <f>'1.3'!C20</f>
        <v>2</v>
      </c>
      <c r="H36" s="25">
        <f>'1.4'!E20</f>
        <v>2</v>
      </c>
      <c r="I36" s="25">
        <f>'1.5'!E21</f>
        <v>1</v>
      </c>
    </row>
    <row r="37" spans="1:9" ht="16" customHeight="1" x14ac:dyDescent="0.2">
      <c r="A37" s="30" t="s">
        <v>16</v>
      </c>
      <c r="B37" s="28">
        <f t="shared" si="0"/>
        <v>91.7</v>
      </c>
      <c r="C37" s="28">
        <f t="shared" si="1"/>
        <v>12</v>
      </c>
      <c r="D37" s="28">
        <f t="shared" si="2"/>
        <v>11</v>
      </c>
      <c r="E37" s="29">
        <f>'1.1'!F22</f>
        <v>4</v>
      </c>
      <c r="F37" s="25">
        <f>'1.2'!C22</f>
        <v>2</v>
      </c>
      <c r="G37" s="25">
        <f>'1.3'!C22</f>
        <v>2</v>
      </c>
      <c r="H37" s="25">
        <f>'1.4'!E22</f>
        <v>2</v>
      </c>
      <c r="I37" s="25">
        <f>'1.5'!E23</f>
        <v>1</v>
      </c>
    </row>
    <row r="38" spans="1:9" ht="16" customHeight="1" x14ac:dyDescent="0.2">
      <c r="A38" s="30" t="s">
        <v>39</v>
      </c>
      <c r="B38" s="28">
        <f t="shared" si="0"/>
        <v>91.7</v>
      </c>
      <c r="C38" s="28">
        <f t="shared" si="1"/>
        <v>12</v>
      </c>
      <c r="D38" s="28">
        <f t="shared" si="2"/>
        <v>11</v>
      </c>
      <c r="E38" s="29">
        <f>'1.1'!F49</f>
        <v>4</v>
      </c>
      <c r="F38" s="25">
        <f>'1.2'!C49</f>
        <v>2</v>
      </c>
      <c r="G38" s="25">
        <f>'1.3'!C49</f>
        <v>2</v>
      </c>
      <c r="H38" s="25">
        <f>'1.4'!E49</f>
        <v>2</v>
      </c>
      <c r="I38" s="25">
        <f>'1.5'!E50</f>
        <v>1</v>
      </c>
    </row>
    <row r="39" spans="1:9" ht="16" customHeight="1" x14ac:dyDescent="0.2">
      <c r="A39" s="30" t="s">
        <v>41</v>
      </c>
      <c r="B39" s="28">
        <f t="shared" ref="B39:B56" si="3">ROUND(D39/C39*100,1)</f>
        <v>91.7</v>
      </c>
      <c r="C39" s="28">
        <f t="shared" ref="C39:C55" si="4">$D$5</f>
        <v>12</v>
      </c>
      <c r="D39" s="28">
        <f t="shared" ref="D39:D56" si="5">SUM(E39:I39)</f>
        <v>11</v>
      </c>
      <c r="E39" s="29">
        <f>'1.1'!F52</f>
        <v>4</v>
      </c>
      <c r="F39" s="25">
        <f>'1.2'!C52</f>
        <v>2</v>
      </c>
      <c r="G39" s="25">
        <f>'1.3'!C52</f>
        <v>2</v>
      </c>
      <c r="H39" s="25">
        <f>'1.4'!E52</f>
        <v>2</v>
      </c>
      <c r="I39" s="25">
        <f>'1.5'!E53</f>
        <v>1</v>
      </c>
    </row>
    <row r="40" spans="1:9" ht="16" customHeight="1" x14ac:dyDescent="0.2">
      <c r="A40" s="30" t="s">
        <v>45</v>
      </c>
      <c r="B40" s="28">
        <f t="shared" si="3"/>
        <v>91.7</v>
      </c>
      <c r="C40" s="28">
        <f t="shared" si="4"/>
        <v>12</v>
      </c>
      <c r="D40" s="28">
        <f t="shared" si="5"/>
        <v>11</v>
      </c>
      <c r="E40" s="29">
        <f>'1.1'!F56</f>
        <v>4</v>
      </c>
      <c r="F40" s="25">
        <f>'1.2'!C56</f>
        <v>2</v>
      </c>
      <c r="G40" s="25">
        <f>'1.3'!C56</f>
        <v>2</v>
      </c>
      <c r="H40" s="25">
        <f>'1.4'!E56</f>
        <v>2</v>
      </c>
      <c r="I40" s="25">
        <f>'1.5'!E57</f>
        <v>1</v>
      </c>
    </row>
    <row r="41" spans="1:9" s="7" customFormat="1" ht="16" customHeight="1" x14ac:dyDescent="0.2">
      <c r="A41" s="30" t="s">
        <v>79</v>
      </c>
      <c r="B41" s="28">
        <f t="shared" si="3"/>
        <v>91.7</v>
      </c>
      <c r="C41" s="28">
        <f t="shared" si="4"/>
        <v>12</v>
      </c>
      <c r="D41" s="28">
        <f t="shared" si="5"/>
        <v>11</v>
      </c>
      <c r="E41" s="29">
        <f>'1.1'!F91</f>
        <v>4</v>
      </c>
      <c r="F41" s="25">
        <f>'1.2'!C91</f>
        <v>2</v>
      </c>
      <c r="G41" s="25">
        <f>'1.3'!C91</f>
        <v>2</v>
      </c>
      <c r="H41" s="25">
        <f>'1.4'!E91</f>
        <v>2</v>
      </c>
      <c r="I41" s="25">
        <f>'1.5'!E92</f>
        <v>1</v>
      </c>
    </row>
    <row r="42" spans="1:9" ht="16" customHeight="1" x14ac:dyDescent="0.2">
      <c r="A42" s="30" t="s">
        <v>1</v>
      </c>
      <c r="B42" s="28">
        <f t="shared" si="3"/>
        <v>83.3</v>
      </c>
      <c r="C42" s="28">
        <f t="shared" si="4"/>
        <v>12</v>
      </c>
      <c r="D42" s="28">
        <f t="shared" si="5"/>
        <v>10</v>
      </c>
      <c r="E42" s="29">
        <f>'1.1'!F7</f>
        <v>4</v>
      </c>
      <c r="F42" s="25">
        <f>'1.2'!C7</f>
        <v>2</v>
      </c>
      <c r="G42" s="25">
        <f>'1.3'!C7</f>
        <v>2</v>
      </c>
      <c r="H42" s="25">
        <f>'1.4'!E7</f>
        <v>0</v>
      </c>
      <c r="I42" s="25">
        <f>'1.5'!E8</f>
        <v>2</v>
      </c>
    </row>
    <row r="43" spans="1:9" ht="16" customHeight="1" x14ac:dyDescent="0.2">
      <c r="A43" s="30" t="s">
        <v>7</v>
      </c>
      <c r="B43" s="28">
        <f t="shared" si="3"/>
        <v>83.3</v>
      </c>
      <c r="C43" s="28">
        <f t="shared" si="4"/>
        <v>12</v>
      </c>
      <c r="D43" s="28">
        <f t="shared" si="5"/>
        <v>10</v>
      </c>
      <c r="E43" s="29">
        <f>'1.1'!F13</f>
        <v>2</v>
      </c>
      <c r="F43" s="25">
        <f>'1.2'!C13</f>
        <v>2</v>
      </c>
      <c r="G43" s="25">
        <f>'1.3'!C13</f>
        <v>2</v>
      </c>
      <c r="H43" s="25">
        <f>'1.4'!E13</f>
        <v>2</v>
      </c>
      <c r="I43" s="25">
        <f>'1.5'!E14</f>
        <v>2</v>
      </c>
    </row>
    <row r="44" spans="1:9" ht="16" customHeight="1" x14ac:dyDescent="0.2">
      <c r="A44" s="30" t="s">
        <v>21</v>
      </c>
      <c r="B44" s="28">
        <f t="shared" si="3"/>
        <v>83.3</v>
      </c>
      <c r="C44" s="28">
        <f t="shared" si="4"/>
        <v>12</v>
      </c>
      <c r="D44" s="28">
        <f t="shared" si="5"/>
        <v>10</v>
      </c>
      <c r="E44" s="29">
        <f>'1.1'!F28</f>
        <v>4</v>
      </c>
      <c r="F44" s="25">
        <f>'1.2'!C28</f>
        <v>2</v>
      </c>
      <c r="G44" s="25">
        <f>'1.3'!C28</f>
        <v>2</v>
      </c>
      <c r="H44" s="25">
        <f>'1.4'!E28</f>
        <v>0</v>
      </c>
      <c r="I44" s="25">
        <f>'1.5'!E29</f>
        <v>2</v>
      </c>
    </row>
    <row r="45" spans="1:9" ht="16" customHeight="1" x14ac:dyDescent="0.2">
      <c r="A45" s="30" t="s">
        <v>24</v>
      </c>
      <c r="B45" s="28">
        <f t="shared" si="3"/>
        <v>83.3</v>
      </c>
      <c r="C45" s="28">
        <f t="shared" si="4"/>
        <v>12</v>
      </c>
      <c r="D45" s="28">
        <f t="shared" si="5"/>
        <v>10</v>
      </c>
      <c r="E45" s="29">
        <f>'1.1'!F31</f>
        <v>4</v>
      </c>
      <c r="F45" s="25">
        <f>'1.2'!C31</f>
        <v>2</v>
      </c>
      <c r="G45" s="25">
        <f>'1.3'!C31</f>
        <v>2</v>
      </c>
      <c r="H45" s="25">
        <f>'1.4'!E31</f>
        <v>2</v>
      </c>
      <c r="I45" s="25">
        <f>'1.5'!E32</f>
        <v>0</v>
      </c>
    </row>
    <row r="46" spans="1:9" ht="16" customHeight="1" x14ac:dyDescent="0.2">
      <c r="A46" s="30" t="s">
        <v>25</v>
      </c>
      <c r="B46" s="28">
        <f t="shared" si="3"/>
        <v>83.3</v>
      </c>
      <c r="C46" s="28">
        <f t="shared" si="4"/>
        <v>12</v>
      </c>
      <c r="D46" s="28">
        <f t="shared" si="5"/>
        <v>10</v>
      </c>
      <c r="E46" s="29">
        <f>'1.1'!F32</f>
        <v>4</v>
      </c>
      <c r="F46" s="25">
        <f>'1.2'!C32</f>
        <v>2</v>
      </c>
      <c r="G46" s="25">
        <f>'1.3'!C32</f>
        <v>2</v>
      </c>
      <c r="H46" s="25">
        <f>'1.4'!E32</f>
        <v>2</v>
      </c>
      <c r="I46" s="25">
        <f>'1.5'!E33</f>
        <v>0</v>
      </c>
    </row>
    <row r="47" spans="1:9" ht="16" customHeight="1" x14ac:dyDescent="0.2">
      <c r="A47" s="30" t="s">
        <v>32</v>
      </c>
      <c r="B47" s="28">
        <f t="shared" si="3"/>
        <v>83.3</v>
      </c>
      <c r="C47" s="28">
        <f t="shared" si="4"/>
        <v>12</v>
      </c>
      <c r="D47" s="28">
        <f t="shared" si="5"/>
        <v>10</v>
      </c>
      <c r="E47" s="29">
        <f>'1.1'!F41</f>
        <v>4</v>
      </c>
      <c r="F47" s="25">
        <f>'1.2'!C41</f>
        <v>2</v>
      </c>
      <c r="G47" s="25">
        <f>'1.3'!C41</f>
        <v>2</v>
      </c>
      <c r="H47" s="25">
        <f>'1.4'!E41</f>
        <v>0</v>
      </c>
      <c r="I47" s="25">
        <f>'1.5'!E42</f>
        <v>2</v>
      </c>
    </row>
    <row r="48" spans="1:9" ht="16" customHeight="1" x14ac:dyDescent="0.2">
      <c r="A48" s="30" t="s">
        <v>42</v>
      </c>
      <c r="B48" s="28">
        <f t="shared" si="3"/>
        <v>83.3</v>
      </c>
      <c r="C48" s="28">
        <f t="shared" si="4"/>
        <v>12</v>
      </c>
      <c r="D48" s="28">
        <f t="shared" si="5"/>
        <v>10</v>
      </c>
      <c r="E48" s="29">
        <f>'1.1'!F53</f>
        <v>2</v>
      </c>
      <c r="F48" s="25">
        <f>'1.2'!C53</f>
        <v>2</v>
      </c>
      <c r="G48" s="25">
        <f>'1.3'!C53</f>
        <v>2</v>
      </c>
      <c r="H48" s="25">
        <f>'1.4'!E53</f>
        <v>2</v>
      </c>
      <c r="I48" s="25">
        <f>'1.5'!E54</f>
        <v>2</v>
      </c>
    </row>
    <row r="49" spans="1:9" ht="16" customHeight="1" x14ac:dyDescent="0.2">
      <c r="A49" s="30" t="s">
        <v>48</v>
      </c>
      <c r="B49" s="28">
        <f t="shared" si="3"/>
        <v>83.3</v>
      </c>
      <c r="C49" s="28">
        <f t="shared" si="4"/>
        <v>12</v>
      </c>
      <c r="D49" s="28">
        <f t="shared" si="5"/>
        <v>10</v>
      </c>
      <c r="E49" s="29">
        <f>'1.1'!F59</f>
        <v>4</v>
      </c>
      <c r="F49" s="25">
        <f>'1.2'!C59</f>
        <v>2</v>
      </c>
      <c r="G49" s="25">
        <f>'1.3'!C59</f>
        <v>2</v>
      </c>
      <c r="H49" s="25">
        <f>'1.4'!E59</f>
        <v>0</v>
      </c>
      <c r="I49" s="25">
        <f>'1.5'!E60</f>
        <v>2</v>
      </c>
    </row>
    <row r="50" spans="1:9" ht="16" customHeight="1" x14ac:dyDescent="0.2">
      <c r="A50" s="30" t="s">
        <v>51</v>
      </c>
      <c r="B50" s="28">
        <f t="shared" si="3"/>
        <v>83.3</v>
      </c>
      <c r="C50" s="28">
        <f t="shared" si="4"/>
        <v>12</v>
      </c>
      <c r="D50" s="28">
        <f t="shared" si="5"/>
        <v>10</v>
      </c>
      <c r="E50" s="29">
        <f>'1.1'!F62</f>
        <v>4</v>
      </c>
      <c r="F50" s="25">
        <f>'1.2'!C62</f>
        <v>2</v>
      </c>
      <c r="G50" s="25">
        <f>'1.3'!C62</f>
        <v>2</v>
      </c>
      <c r="H50" s="25">
        <f>'1.4'!E62</f>
        <v>0</v>
      </c>
      <c r="I50" s="25">
        <f>'1.5'!E63</f>
        <v>2</v>
      </c>
    </row>
    <row r="51" spans="1:9" ht="16" customHeight="1" x14ac:dyDescent="0.2">
      <c r="A51" s="30" t="s">
        <v>61</v>
      </c>
      <c r="B51" s="28">
        <f t="shared" si="3"/>
        <v>83.3</v>
      </c>
      <c r="C51" s="28">
        <f t="shared" si="4"/>
        <v>12</v>
      </c>
      <c r="D51" s="28">
        <f t="shared" si="5"/>
        <v>10</v>
      </c>
      <c r="E51" s="29">
        <f>'1.1'!F72</f>
        <v>4</v>
      </c>
      <c r="F51" s="25">
        <f>'1.2'!C72</f>
        <v>2</v>
      </c>
      <c r="G51" s="25">
        <f>'1.3'!C72</f>
        <v>2</v>
      </c>
      <c r="H51" s="25">
        <f>'1.4'!E72</f>
        <v>0</v>
      </c>
      <c r="I51" s="25">
        <f>'1.5'!E73</f>
        <v>2</v>
      </c>
    </row>
    <row r="52" spans="1:9" ht="16" customHeight="1" x14ac:dyDescent="0.2">
      <c r="A52" s="30" t="s">
        <v>68</v>
      </c>
      <c r="B52" s="28">
        <f t="shared" si="3"/>
        <v>83.3</v>
      </c>
      <c r="C52" s="28">
        <f t="shared" si="4"/>
        <v>12</v>
      </c>
      <c r="D52" s="28">
        <f t="shared" si="5"/>
        <v>10</v>
      </c>
      <c r="E52" s="29">
        <f>'1.1'!F78</f>
        <v>4</v>
      </c>
      <c r="F52" s="25">
        <f>'1.2'!C78</f>
        <v>2</v>
      </c>
      <c r="G52" s="25">
        <f>'1.3'!C78</f>
        <v>2</v>
      </c>
      <c r="H52" s="25">
        <f>'1.4'!E78</f>
        <v>0</v>
      </c>
      <c r="I52" s="25">
        <f>'1.5'!E79</f>
        <v>2</v>
      </c>
    </row>
    <row r="53" spans="1:9" ht="16" customHeight="1" x14ac:dyDescent="0.2">
      <c r="A53" s="30" t="s">
        <v>74</v>
      </c>
      <c r="B53" s="28">
        <f t="shared" si="3"/>
        <v>83.3</v>
      </c>
      <c r="C53" s="28">
        <f t="shared" si="4"/>
        <v>12</v>
      </c>
      <c r="D53" s="28">
        <f t="shared" si="5"/>
        <v>10</v>
      </c>
      <c r="E53" s="29">
        <f>'1.1'!F84</f>
        <v>4</v>
      </c>
      <c r="F53" s="25">
        <f>'1.2'!C84</f>
        <v>0</v>
      </c>
      <c r="G53" s="25">
        <f>'1.3'!C84</f>
        <v>2</v>
      </c>
      <c r="H53" s="25">
        <f>'1.4'!E84</f>
        <v>2</v>
      </c>
      <c r="I53" s="25">
        <f>'1.5'!E85</f>
        <v>2</v>
      </c>
    </row>
    <row r="54" spans="1:9" ht="16" customHeight="1" x14ac:dyDescent="0.2">
      <c r="A54" s="30" t="s">
        <v>75</v>
      </c>
      <c r="B54" s="28">
        <f t="shared" si="3"/>
        <v>83.3</v>
      </c>
      <c r="C54" s="28">
        <f t="shared" si="4"/>
        <v>12</v>
      </c>
      <c r="D54" s="28">
        <f t="shared" si="5"/>
        <v>10</v>
      </c>
      <c r="E54" s="29">
        <f>'1.1'!F85</f>
        <v>4</v>
      </c>
      <c r="F54" s="25">
        <f>'1.2'!C85</f>
        <v>2</v>
      </c>
      <c r="G54" s="25">
        <f>'1.3'!C85</f>
        <v>2</v>
      </c>
      <c r="H54" s="25">
        <f>'1.4'!E85</f>
        <v>2</v>
      </c>
      <c r="I54" s="25">
        <f>'1.5'!E86</f>
        <v>0</v>
      </c>
    </row>
    <row r="55" spans="1:9" ht="16" customHeight="1" x14ac:dyDescent="0.2">
      <c r="A55" s="30" t="s">
        <v>81</v>
      </c>
      <c r="B55" s="28">
        <f t="shared" si="3"/>
        <v>83.3</v>
      </c>
      <c r="C55" s="28">
        <f t="shared" si="4"/>
        <v>12</v>
      </c>
      <c r="D55" s="28">
        <f t="shared" si="5"/>
        <v>10</v>
      </c>
      <c r="E55" s="29">
        <f>'1.1'!F93</f>
        <v>4</v>
      </c>
      <c r="F55" s="25">
        <f>'1.2'!C93</f>
        <v>2</v>
      </c>
      <c r="G55" s="25">
        <f>'1.3'!C93</f>
        <v>2</v>
      </c>
      <c r="H55" s="25">
        <f>'1.4'!E93</f>
        <v>2</v>
      </c>
      <c r="I55" s="25">
        <f>'1.5'!E94</f>
        <v>0</v>
      </c>
    </row>
    <row r="56" spans="1:9" s="7" customFormat="1" ht="16" customHeight="1" x14ac:dyDescent="0.2">
      <c r="A56" s="30" t="s">
        <v>646</v>
      </c>
      <c r="B56" s="28">
        <f t="shared" si="3"/>
        <v>80</v>
      </c>
      <c r="C56" s="28">
        <f>$D$5-$I$5</f>
        <v>10</v>
      </c>
      <c r="D56" s="28">
        <f t="shared" si="5"/>
        <v>8</v>
      </c>
      <c r="E56" s="29">
        <f>'1.1'!F35</f>
        <v>4</v>
      </c>
      <c r="F56" s="25">
        <f>'1.2'!C35</f>
        <v>2</v>
      </c>
      <c r="G56" s="25">
        <f>'1.3'!C35</f>
        <v>2</v>
      </c>
      <c r="H56" s="25">
        <f>'1.4'!E35</f>
        <v>0</v>
      </c>
      <c r="I56" s="25" t="str">
        <f>'1.5'!E36</f>
        <v>- *</v>
      </c>
    </row>
    <row r="57" spans="1:9" s="7" customFormat="1" ht="16" customHeight="1" x14ac:dyDescent="0.2">
      <c r="A57" s="223" t="s">
        <v>674</v>
      </c>
      <c r="B57" s="28"/>
      <c r="C57" s="28"/>
      <c r="D57" s="28"/>
      <c r="E57" s="29"/>
      <c r="F57" s="25"/>
      <c r="G57" s="25"/>
      <c r="H57" s="25"/>
      <c r="I57" s="25"/>
    </row>
    <row r="58" spans="1:9" ht="16" customHeight="1" x14ac:dyDescent="0.2">
      <c r="A58" s="30" t="s">
        <v>54</v>
      </c>
      <c r="B58" s="28">
        <f t="shared" ref="B58:B80" si="6">ROUND(D58/C58*100,1)</f>
        <v>75</v>
      </c>
      <c r="C58" s="28">
        <f t="shared" ref="C58:C78" si="7">$D$5</f>
        <v>12</v>
      </c>
      <c r="D58" s="28">
        <f t="shared" ref="D58:D80" si="8">SUM(E58:I58)</f>
        <v>9</v>
      </c>
      <c r="E58" s="29">
        <f>'1.1'!F65</f>
        <v>4</v>
      </c>
      <c r="F58" s="25">
        <f>'1.2'!C65</f>
        <v>2</v>
      </c>
      <c r="G58" s="25">
        <f>'1.3'!C65</f>
        <v>2</v>
      </c>
      <c r="H58" s="25">
        <f>'1.4'!E65</f>
        <v>0</v>
      </c>
      <c r="I58" s="25">
        <f>'1.5'!E66</f>
        <v>1</v>
      </c>
    </row>
    <row r="59" spans="1:9" ht="16" customHeight="1" x14ac:dyDescent="0.2">
      <c r="A59" s="30" t="s">
        <v>62</v>
      </c>
      <c r="B59" s="28">
        <f t="shared" si="6"/>
        <v>75</v>
      </c>
      <c r="C59" s="28">
        <f t="shared" si="7"/>
        <v>12</v>
      </c>
      <c r="D59" s="28">
        <f t="shared" si="8"/>
        <v>9</v>
      </c>
      <c r="E59" s="29">
        <f>'1.1'!F73</f>
        <v>4</v>
      </c>
      <c r="F59" s="25">
        <f>'1.2'!C73</f>
        <v>2</v>
      </c>
      <c r="G59" s="25">
        <f>'1.3'!C73</f>
        <v>2</v>
      </c>
      <c r="H59" s="25">
        <f>'1.4'!E73</f>
        <v>0</v>
      </c>
      <c r="I59" s="25">
        <f>'1.5'!E74</f>
        <v>1</v>
      </c>
    </row>
    <row r="60" spans="1:9" ht="16" customHeight="1" x14ac:dyDescent="0.2">
      <c r="A60" s="30" t="s">
        <v>72</v>
      </c>
      <c r="B60" s="28">
        <f t="shared" si="6"/>
        <v>75</v>
      </c>
      <c r="C60" s="28">
        <f t="shared" si="7"/>
        <v>12</v>
      </c>
      <c r="D60" s="28">
        <f t="shared" si="8"/>
        <v>9</v>
      </c>
      <c r="E60" s="29">
        <f>'1.1'!F81</f>
        <v>2</v>
      </c>
      <c r="F60" s="25">
        <f>'1.2'!C81</f>
        <v>2</v>
      </c>
      <c r="G60" s="25">
        <f>'1.3'!C81</f>
        <v>2</v>
      </c>
      <c r="H60" s="25">
        <f>'1.4'!E81</f>
        <v>2</v>
      </c>
      <c r="I60" s="25">
        <f>'1.5'!E82</f>
        <v>1</v>
      </c>
    </row>
    <row r="61" spans="1:9" ht="16" customHeight="1" x14ac:dyDescent="0.2">
      <c r="A61" s="30" t="s">
        <v>71</v>
      </c>
      <c r="B61" s="28">
        <f t="shared" si="6"/>
        <v>75</v>
      </c>
      <c r="C61" s="28">
        <f t="shared" si="7"/>
        <v>12</v>
      </c>
      <c r="D61" s="28">
        <f t="shared" si="8"/>
        <v>9</v>
      </c>
      <c r="E61" s="29">
        <f>'1.1'!F90</f>
        <v>4</v>
      </c>
      <c r="F61" s="25">
        <f>'1.2'!C90</f>
        <v>0</v>
      </c>
      <c r="G61" s="25">
        <f>'1.3'!C90</f>
        <v>2</v>
      </c>
      <c r="H61" s="25">
        <f>'1.4'!E90</f>
        <v>2</v>
      </c>
      <c r="I61" s="25">
        <f>'1.5'!E91</f>
        <v>1</v>
      </c>
    </row>
    <row r="62" spans="1:9" ht="16" customHeight="1" x14ac:dyDescent="0.2">
      <c r="A62" s="30" t="s">
        <v>12</v>
      </c>
      <c r="B62" s="28">
        <f t="shared" si="6"/>
        <v>66.7</v>
      </c>
      <c r="C62" s="28">
        <f t="shared" si="7"/>
        <v>12</v>
      </c>
      <c r="D62" s="28">
        <f t="shared" si="8"/>
        <v>8</v>
      </c>
      <c r="E62" s="29">
        <f>'1.1'!F18</f>
        <v>4</v>
      </c>
      <c r="F62" s="25">
        <f>'1.2'!C18</f>
        <v>2</v>
      </c>
      <c r="G62" s="25">
        <f>'1.3'!C18</f>
        <v>2</v>
      </c>
      <c r="H62" s="25">
        <f>'1.4'!E18</f>
        <v>0</v>
      </c>
      <c r="I62" s="25">
        <f>'1.5'!E19</f>
        <v>0</v>
      </c>
    </row>
    <row r="63" spans="1:9" ht="16" customHeight="1" x14ac:dyDescent="0.2">
      <c r="A63" s="30" t="s">
        <v>13</v>
      </c>
      <c r="B63" s="28">
        <f t="shared" si="6"/>
        <v>66.7</v>
      </c>
      <c r="C63" s="28">
        <f t="shared" si="7"/>
        <v>12</v>
      </c>
      <c r="D63" s="28">
        <f t="shared" si="8"/>
        <v>8</v>
      </c>
      <c r="E63" s="29">
        <f>'1.1'!F19</f>
        <v>2</v>
      </c>
      <c r="F63" s="25">
        <f>'1.2'!C19</f>
        <v>2</v>
      </c>
      <c r="G63" s="25">
        <f>'1.3'!C19</f>
        <v>2</v>
      </c>
      <c r="H63" s="25">
        <f>'1.4'!E19</f>
        <v>2</v>
      </c>
      <c r="I63" s="25">
        <f>'1.5'!E20</f>
        <v>0</v>
      </c>
    </row>
    <row r="64" spans="1:9" ht="16" customHeight="1" x14ac:dyDescent="0.2">
      <c r="A64" s="30" t="s">
        <v>17</v>
      </c>
      <c r="B64" s="28">
        <f t="shared" si="6"/>
        <v>66.7</v>
      </c>
      <c r="C64" s="28">
        <f t="shared" si="7"/>
        <v>12</v>
      </c>
      <c r="D64" s="28">
        <f t="shared" si="8"/>
        <v>8</v>
      </c>
      <c r="E64" s="29">
        <f>'1.1'!F23</f>
        <v>4</v>
      </c>
      <c r="F64" s="25">
        <f>'1.2'!C23</f>
        <v>2</v>
      </c>
      <c r="G64" s="25">
        <f>'1.3'!C23</f>
        <v>0</v>
      </c>
      <c r="H64" s="25">
        <f>'1.4'!E23</f>
        <v>0</v>
      </c>
      <c r="I64" s="25">
        <f>'1.5'!E24</f>
        <v>2</v>
      </c>
    </row>
    <row r="65" spans="1:9" ht="16" customHeight="1" x14ac:dyDescent="0.2">
      <c r="A65" s="30" t="s">
        <v>20</v>
      </c>
      <c r="B65" s="28">
        <f t="shared" si="6"/>
        <v>66.7</v>
      </c>
      <c r="C65" s="28">
        <f t="shared" si="7"/>
        <v>12</v>
      </c>
      <c r="D65" s="28">
        <f t="shared" si="8"/>
        <v>8</v>
      </c>
      <c r="E65" s="29">
        <f>'1.1'!F27</f>
        <v>4</v>
      </c>
      <c r="F65" s="25">
        <f>'1.2'!C27</f>
        <v>0</v>
      </c>
      <c r="G65" s="25">
        <f>'1.3'!C27</f>
        <v>0</v>
      </c>
      <c r="H65" s="25">
        <f>'1.4'!E27</f>
        <v>2</v>
      </c>
      <c r="I65" s="25">
        <f>'1.5'!E28</f>
        <v>2</v>
      </c>
    </row>
    <row r="66" spans="1:9" ht="16" customHeight="1" x14ac:dyDescent="0.2">
      <c r="A66" s="30" t="s">
        <v>26</v>
      </c>
      <c r="B66" s="28">
        <f t="shared" si="6"/>
        <v>66.7</v>
      </c>
      <c r="C66" s="28">
        <f t="shared" si="7"/>
        <v>12</v>
      </c>
      <c r="D66" s="28">
        <f t="shared" si="8"/>
        <v>8</v>
      </c>
      <c r="E66" s="29">
        <f>'1.1'!F33</f>
        <v>2</v>
      </c>
      <c r="F66" s="25">
        <f>'1.2'!C33</f>
        <v>0</v>
      </c>
      <c r="G66" s="25">
        <f>'1.3'!C33</f>
        <v>2</v>
      </c>
      <c r="H66" s="25">
        <f>'1.4'!E33</f>
        <v>2</v>
      </c>
      <c r="I66" s="25">
        <f>'1.5'!E34</f>
        <v>2</v>
      </c>
    </row>
    <row r="67" spans="1:9" ht="16" customHeight="1" x14ac:dyDescent="0.2">
      <c r="A67" s="30" t="s">
        <v>27</v>
      </c>
      <c r="B67" s="28">
        <f t="shared" si="6"/>
        <v>66.7</v>
      </c>
      <c r="C67" s="28">
        <f t="shared" si="7"/>
        <v>12</v>
      </c>
      <c r="D67" s="28">
        <f t="shared" si="8"/>
        <v>8</v>
      </c>
      <c r="E67" s="29">
        <f>'1.1'!F34</f>
        <v>0</v>
      </c>
      <c r="F67" s="25">
        <f>'1.2'!C34</f>
        <v>2</v>
      </c>
      <c r="G67" s="25">
        <f>'1.3'!C34</f>
        <v>2</v>
      </c>
      <c r="H67" s="25">
        <f>'1.4'!E34</f>
        <v>2</v>
      </c>
      <c r="I67" s="25">
        <f>'1.5'!E35</f>
        <v>2</v>
      </c>
    </row>
    <row r="68" spans="1:9" ht="16" customHeight="1" x14ac:dyDescent="0.2">
      <c r="A68" s="30" t="s">
        <v>34</v>
      </c>
      <c r="B68" s="28">
        <f t="shared" si="6"/>
        <v>66.7</v>
      </c>
      <c r="C68" s="28">
        <f t="shared" si="7"/>
        <v>12</v>
      </c>
      <c r="D68" s="28">
        <f t="shared" si="8"/>
        <v>8</v>
      </c>
      <c r="E68" s="29">
        <f>'1.1'!F43</f>
        <v>4</v>
      </c>
      <c r="F68" s="25">
        <f>'1.2'!C43</f>
        <v>2</v>
      </c>
      <c r="G68" s="25">
        <f>'1.3'!C43</f>
        <v>2</v>
      </c>
      <c r="H68" s="25">
        <f>'1.4'!E43</f>
        <v>0</v>
      </c>
      <c r="I68" s="25">
        <f>'1.5'!E44</f>
        <v>0</v>
      </c>
    </row>
    <row r="69" spans="1:9" ht="16" customHeight="1" x14ac:dyDescent="0.2">
      <c r="A69" s="30" t="s">
        <v>38</v>
      </c>
      <c r="B69" s="28">
        <f t="shared" si="6"/>
        <v>66.7</v>
      </c>
      <c r="C69" s="28">
        <f t="shared" si="7"/>
        <v>12</v>
      </c>
      <c r="D69" s="28">
        <f t="shared" si="8"/>
        <v>8</v>
      </c>
      <c r="E69" s="29">
        <f>'1.1'!F48</f>
        <v>4</v>
      </c>
      <c r="F69" s="25">
        <f>'1.2'!C48</f>
        <v>2</v>
      </c>
      <c r="G69" s="25">
        <f>'1.3'!C48</f>
        <v>2</v>
      </c>
      <c r="H69" s="25">
        <f>'1.4'!E48</f>
        <v>0</v>
      </c>
      <c r="I69" s="25">
        <f>'1.5'!E49</f>
        <v>0</v>
      </c>
    </row>
    <row r="70" spans="1:9" ht="16" customHeight="1" x14ac:dyDescent="0.2">
      <c r="A70" s="30" t="s">
        <v>47</v>
      </c>
      <c r="B70" s="28">
        <f t="shared" si="6"/>
        <v>66.7</v>
      </c>
      <c r="C70" s="28">
        <f t="shared" si="7"/>
        <v>12</v>
      </c>
      <c r="D70" s="28">
        <f t="shared" si="8"/>
        <v>8</v>
      </c>
      <c r="E70" s="29">
        <f>'1.1'!F58</f>
        <v>4</v>
      </c>
      <c r="F70" s="25">
        <f>'1.2'!C58</f>
        <v>2</v>
      </c>
      <c r="G70" s="25">
        <f>'1.3'!C58</f>
        <v>2</v>
      </c>
      <c r="H70" s="25">
        <f>'1.4'!E58</f>
        <v>0</v>
      </c>
      <c r="I70" s="25">
        <f>'1.5'!E59</f>
        <v>0</v>
      </c>
    </row>
    <row r="71" spans="1:9" ht="16" customHeight="1" x14ac:dyDescent="0.2">
      <c r="A71" s="30" t="s">
        <v>55</v>
      </c>
      <c r="B71" s="28">
        <f t="shared" si="6"/>
        <v>66.7</v>
      </c>
      <c r="C71" s="28">
        <f t="shared" si="7"/>
        <v>12</v>
      </c>
      <c r="D71" s="28">
        <f t="shared" si="8"/>
        <v>8</v>
      </c>
      <c r="E71" s="29">
        <f>'1.1'!F66</f>
        <v>4</v>
      </c>
      <c r="F71" s="25">
        <f>'1.2'!C66</f>
        <v>0</v>
      </c>
      <c r="G71" s="25">
        <f>'1.3'!C66</f>
        <v>0</v>
      </c>
      <c r="H71" s="25">
        <f>'1.4'!E66</f>
        <v>2</v>
      </c>
      <c r="I71" s="25">
        <f>'1.5'!E67</f>
        <v>2</v>
      </c>
    </row>
    <row r="72" spans="1:9" ht="16" customHeight="1" x14ac:dyDescent="0.2">
      <c r="A72" s="30" t="s">
        <v>57</v>
      </c>
      <c r="B72" s="28">
        <f t="shared" si="6"/>
        <v>66.7</v>
      </c>
      <c r="C72" s="28">
        <f t="shared" si="7"/>
        <v>12</v>
      </c>
      <c r="D72" s="28">
        <f t="shared" si="8"/>
        <v>8</v>
      </c>
      <c r="E72" s="29">
        <f>'1.1'!F68</f>
        <v>4</v>
      </c>
      <c r="F72" s="25">
        <f>'1.2'!C68</f>
        <v>0</v>
      </c>
      <c r="G72" s="25">
        <f>'1.3'!C68</f>
        <v>2</v>
      </c>
      <c r="H72" s="25">
        <f>'1.4'!E68</f>
        <v>0</v>
      </c>
      <c r="I72" s="25">
        <f>'1.5'!E69</f>
        <v>2</v>
      </c>
    </row>
    <row r="73" spans="1:9" ht="16" customHeight="1" x14ac:dyDescent="0.2">
      <c r="A73" s="30" t="s">
        <v>60</v>
      </c>
      <c r="B73" s="28">
        <f t="shared" si="6"/>
        <v>66.7</v>
      </c>
      <c r="C73" s="28">
        <f t="shared" si="7"/>
        <v>12</v>
      </c>
      <c r="D73" s="28">
        <f t="shared" si="8"/>
        <v>8</v>
      </c>
      <c r="E73" s="29">
        <f>'1.1'!F71</f>
        <v>4</v>
      </c>
      <c r="F73" s="25">
        <f>'1.2'!C71</f>
        <v>2</v>
      </c>
      <c r="G73" s="25">
        <f>'1.3'!C71</f>
        <v>2</v>
      </c>
      <c r="H73" s="25">
        <f>'1.4'!E71</f>
        <v>0</v>
      </c>
      <c r="I73" s="25">
        <f>'1.5'!E72</f>
        <v>0</v>
      </c>
    </row>
    <row r="74" spans="1:9" ht="16" customHeight="1" x14ac:dyDescent="0.2">
      <c r="A74" s="30" t="s">
        <v>73</v>
      </c>
      <c r="B74" s="28">
        <f t="shared" si="6"/>
        <v>66.7</v>
      </c>
      <c r="C74" s="28">
        <f t="shared" si="7"/>
        <v>12</v>
      </c>
      <c r="D74" s="28">
        <f t="shared" si="8"/>
        <v>8</v>
      </c>
      <c r="E74" s="29">
        <f>'1.1'!F82</f>
        <v>4</v>
      </c>
      <c r="F74" s="25">
        <f>'1.2'!C82</f>
        <v>2</v>
      </c>
      <c r="G74" s="25">
        <f>'1.3'!C82</f>
        <v>2</v>
      </c>
      <c r="H74" s="25">
        <f>'1.4'!E82</f>
        <v>0</v>
      </c>
      <c r="I74" s="25">
        <f>'1.5'!E83</f>
        <v>0</v>
      </c>
    </row>
    <row r="75" spans="1:9" ht="16" customHeight="1" x14ac:dyDescent="0.2">
      <c r="A75" s="30" t="s">
        <v>78</v>
      </c>
      <c r="B75" s="28">
        <f t="shared" si="6"/>
        <v>66.7</v>
      </c>
      <c r="C75" s="28">
        <f t="shared" si="7"/>
        <v>12</v>
      </c>
      <c r="D75" s="28">
        <f t="shared" si="8"/>
        <v>8</v>
      </c>
      <c r="E75" s="29">
        <f>'1.1'!F89</f>
        <v>4</v>
      </c>
      <c r="F75" s="25">
        <f>'1.2'!C89</f>
        <v>2</v>
      </c>
      <c r="G75" s="25">
        <f>'1.3'!C89</f>
        <v>2</v>
      </c>
      <c r="H75" s="25">
        <f>'1.4'!E89</f>
        <v>0</v>
      </c>
      <c r="I75" s="25">
        <f>'1.5'!E90</f>
        <v>0</v>
      </c>
    </row>
    <row r="76" spans="1:9" ht="16" customHeight="1" x14ac:dyDescent="0.2">
      <c r="A76" s="30" t="s">
        <v>83</v>
      </c>
      <c r="B76" s="28">
        <f t="shared" si="6"/>
        <v>66.7</v>
      </c>
      <c r="C76" s="28">
        <f t="shared" si="7"/>
        <v>12</v>
      </c>
      <c r="D76" s="28">
        <f t="shared" si="8"/>
        <v>8</v>
      </c>
      <c r="E76" s="29">
        <f>'1.1'!F95</f>
        <v>0</v>
      </c>
      <c r="F76" s="25">
        <f>'1.2'!C95</f>
        <v>2</v>
      </c>
      <c r="G76" s="25">
        <f>'1.3'!C95</f>
        <v>2</v>
      </c>
      <c r="H76" s="25">
        <f>'1.4'!E95</f>
        <v>2</v>
      </c>
      <c r="I76" s="25">
        <f>'1.5'!E96</f>
        <v>2</v>
      </c>
    </row>
    <row r="77" spans="1:9" ht="16" customHeight="1" x14ac:dyDescent="0.2">
      <c r="A77" s="30" t="s">
        <v>85</v>
      </c>
      <c r="B77" s="28">
        <f t="shared" si="6"/>
        <v>66.7</v>
      </c>
      <c r="C77" s="28">
        <f t="shared" si="7"/>
        <v>12</v>
      </c>
      <c r="D77" s="28">
        <f t="shared" si="8"/>
        <v>8</v>
      </c>
      <c r="E77" s="29">
        <f>'1.1'!F97</f>
        <v>0</v>
      </c>
      <c r="F77" s="25">
        <f>'1.2'!C97</f>
        <v>2</v>
      </c>
      <c r="G77" s="25">
        <f>'1.3'!C97</f>
        <v>2</v>
      </c>
      <c r="H77" s="25">
        <f>'1.4'!E97</f>
        <v>2</v>
      </c>
      <c r="I77" s="25">
        <f>'1.5'!E98</f>
        <v>2</v>
      </c>
    </row>
    <row r="78" spans="1:9" ht="16" customHeight="1" x14ac:dyDescent="0.2">
      <c r="A78" s="30" t="s">
        <v>86</v>
      </c>
      <c r="B78" s="28">
        <f t="shared" si="6"/>
        <v>66.7</v>
      </c>
      <c r="C78" s="28">
        <f t="shared" si="7"/>
        <v>12</v>
      </c>
      <c r="D78" s="28">
        <f t="shared" si="8"/>
        <v>8</v>
      </c>
      <c r="E78" s="29">
        <f>'1.1'!F98</f>
        <v>0</v>
      </c>
      <c r="F78" s="25">
        <f>'1.2'!C98</f>
        <v>2</v>
      </c>
      <c r="G78" s="25">
        <f>'1.3'!C98</f>
        <v>2</v>
      </c>
      <c r="H78" s="25">
        <f>'1.4'!E98</f>
        <v>2</v>
      </c>
      <c r="I78" s="25">
        <f>'1.5'!E99</f>
        <v>2</v>
      </c>
    </row>
    <row r="79" spans="1:9" ht="16" customHeight="1" x14ac:dyDescent="0.2">
      <c r="A79" s="30" t="s">
        <v>671</v>
      </c>
      <c r="B79" s="28">
        <f t="shared" si="6"/>
        <v>60</v>
      </c>
      <c r="C79" s="28">
        <f>$D$5-$I$5</f>
        <v>10</v>
      </c>
      <c r="D79" s="28">
        <f t="shared" si="8"/>
        <v>6</v>
      </c>
      <c r="E79" s="29">
        <f>'1.1'!F24</f>
        <v>4</v>
      </c>
      <c r="F79" s="25">
        <f>'1.2'!C24</f>
        <v>0</v>
      </c>
      <c r="G79" s="25">
        <f>'1.3'!C24</f>
        <v>0</v>
      </c>
      <c r="H79" s="25">
        <f>'1.4'!E24</f>
        <v>2</v>
      </c>
      <c r="I79" s="25" t="str">
        <f>'1.5'!E25</f>
        <v>- *</v>
      </c>
    </row>
    <row r="80" spans="1:9" ht="16" customHeight="1" x14ac:dyDescent="0.2">
      <c r="A80" s="30" t="s">
        <v>647</v>
      </c>
      <c r="B80" s="28">
        <f t="shared" si="6"/>
        <v>60</v>
      </c>
      <c r="C80" s="28">
        <f>$D$5-$I$5</f>
        <v>10</v>
      </c>
      <c r="D80" s="28">
        <f t="shared" si="8"/>
        <v>6</v>
      </c>
      <c r="E80" s="29">
        <f>'1.1'!F45</f>
        <v>4</v>
      </c>
      <c r="F80" s="25">
        <f>'1.2'!C45</f>
        <v>0</v>
      </c>
      <c r="G80" s="25">
        <f>'1.3'!C45</f>
        <v>2</v>
      </c>
      <c r="H80" s="25">
        <f>'1.4'!E45</f>
        <v>0</v>
      </c>
      <c r="I80" s="25" t="str">
        <f>'1.5'!E46</f>
        <v>- *</v>
      </c>
    </row>
    <row r="81" spans="1:9" ht="16" customHeight="1" x14ac:dyDescent="0.2">
      <c r="A81" s="223" t="s">
        <v>675</v>
      </c>
      <c r="B81" s="28"/>
      <c r="C81" s="28"/>
      <c r="D81" s="28"/>
      <c r="E81" s="29"/>
      <c r="F81" s="25"/>
      <c r="G81" s="25"/>
      <c r="H81" s="25"/>
      <c r="I81" s="25"/>
    </row>
    <row r="82" spans="1:9" ht="16" customHeight="1" x14ac:dyDescent="0.2">
      <c r="A82" s="30" t="s">
        <v>15</v>
      </c>
      <c r="B82" s="28">
        <f t="shared" ref="B82:B90" si="9">ROUND(D82/C82*100,1)</f>
        <v>58.3</v>
      </c>
      <c r="C82" s="28">
        <f t="shared" ref="C82:C90" si="10">$D$5</f>
        <v>12</v>
      </c>
      <c r="D82" s="28">
        <f t="shared" ref="D82:D90" si="11">SUM(E82:I82)</f>
        <v>7</v>
      </c>
      <c r="E82" s="29">
        <f>'1.1'!F21</f>
        <v>0</v>
      </c>
      <c r="F82" s="25">
        <f>'1.2'!C21</f>
        <v>2</v>
      </c>
      <c r="G82" s="25">
        <f>'1.3'!C21</f>
        <v>2</v>
      </c>
      <c r="H82" s="25">
        <f>'1.4'!E21</f>
        <v>2</v>
      </c>
      <c r="I82" s="25">
        <f>'1.5'!E22</f>
        <v>1</v>
      </c>
    </row>
    <row r="83" spans="1:9" ht="16" customHeight="1" x14ac:dyDescent="0.2">
      <c r="A83" s="30" t="s">
        <v>37</v>
      </c>
      <c r="B83" s="28">
        <f t="shared" si="9"/>
        <v>58.3</v>
      </c>
      <c r="C83" s="28">
        <f t="shared" si="10"/>
        <v>12</v>
      </c>
      <c r="D83" s="28">
        <f t="shared" si="11"/>
        <v>7</v>
      </c>
      <c r="E83" s="29">
        <f>'1.1'!F47</f>
        <v>2</v>
      </c>
      <c r="F83" s="25">
        <f>'1.2'!C47</f>
        <v>2</v>
      </c>
      <c r="G83" s="25">
        <f>'1.3'!C47</f>
        <v>2</v>
      </c>
      <c r="H83" s="25">
        <f>'1.4'!E47</f>
        <v>0</v>
      </c>
      <c r="I83" s="25">
        <f>'1.5'!E48</f>
        <v>1</v>
      </c>
    </row>
    <row r="84" spans="1:9" ht="16" customHeight="1" x14ac:dyDescent="0.2">
      <c r="A84" s="30" t="s">
        <v>40</v>
      </c>
      <c r="B84" s="28">
        <f t="shared" si="9"/>
        <v>58.3</v>
      </c>
      <c r="C84" s="28">
        <f t="shared" si="10"/>
        <v>12</v>
      </c>
      <c r="D84" s="28">
        <f t="shared" si="11"/>
        <v>7</v>
      </c>
      <c r="E84" s="29">
        <f>'1.1'!F50</f>
        <v>1</v>
      </c>
      <c r="F84" s="25">
        <f>'1.2'!C50</f>
        <v>2</v>
      </c>
      <c r="G84" s="25">
        <f>'1.3'!C50</f>
        <v>2</v>
      </c>
      <c r="H84" s="25">
        <f>'1.4'!E50</f>
        <v>2</v>
      </c>
      <c r="I84" s="25">
        <f>'1.5'!E51</f>
        <v>0</v>
      </c>
    </row>
    <row r="85" spans="1:9" ht="16" customHeight="1" x14ac:dyDescent="0.2">
      <c r="A85" s="59" t="s">
        <v>70</v>
      </c>
      <c r="B85" s="28">
        <f t="shared" si="9"/>
        <v>58.3</v>
      </c>
      <c r="C85" s="28">
        <f t="shared" si="10"/>
        <v>12</v>
      </c>
      <c r="D85" s="28">
        <f t="shared" si="11"/>
        <v>7</v>
      </c>
      <c r="E85" s="29">
        <f>'1.1'!F80</f>
        <v>4</v>
      </c>
      <c r="F85" s="25">
        <f>'1.2'!C80</f>
        <v>0</v>
      </c>
      <c r="G85" s="25">
        <f>'1.3'!C80</f>
        <v>2</v>
      </c>
      <c r="H85" s="25">
        <f>'1.4'!E80</f>
        <v>0</v>
      </c>
      <c r="I85" s="25">
        <f>'1.5'!E81</f>
        <v>1</v>
      </c>
    </row>
    <row r="86" spans="1:9" ht="16" customHeight="1" x14ac:dyDescent="0.2">
      <c r="A86" s="30" t="s">
        <v>76</v>
      </c>
      <c r="B86" s="28">
        <f t="shared" si="9"/>
        <v>58.3</v>
      </c>
      <c r="C86" s="28">
        <f t="shared" si="10"/>
        <v>12</v>
      </c>
      <c r="D86" s="28">
        <f t="shared" si="11"/>
        <v>7</v>
      </c>
      <c r="E86" s="29">
        <f>'1.1'!F86</f>
        <v>2</v>
      </c>
      <c r="F86" s="25">
        <f>'1.2'!C86</f>
        <v>0</v>
      </c>
      <c r="G86" s="25">
        <f>'1.3'!C86</f>
        <v>2</v>
      </c>
      <c r="H86" s="25">
        <f>'1.4'!E86</f>
        <v>2</v>
      </c>
      <c r="I86" s="25">
        <f>'1.5'!E87</f>
        <v>1</v>
      </c>
    </row>
    <row r="87" spans="1:9" ht="16" customHeight="1" x14ac:dyDescent="0.2">
      <c r="A87" s="30" t="s">
        <v>23</v>
      </c>
      <c r="B87" s="28">
        <f t="shared" si="9"/>
        <v>50</v>
      </c>
      <c r="C87" s="28">
        <f t="shared" si="10"/>
        <v>12</v>
      </c>
      <c r="D87" s="28">
        <f t="shared" si="11"/>
        <v>6</v>
      </c>
      <c r="E87" s="29">
        <f>'1.1'!F30</f>
        <v>4</v>
      </c>
      <c r="F87" s="25">
        <f>'1.2'!C30</f>
        <v>2</v>
      </c>
      <c r="G87" s="25">
        <f>'1.3'!C30</f>
        <v>0</v>
      </c>
      <c r="H87" s="25">
        <f>'1.4'!E30</f>
        <v>0</v>
      </c>
      <c r="I87" s="25">
        <f>'1.5'!E31</f>
        <v>0</v>
      </c>
    </row>
    <row r="88" spans="1:9" ht="16" customHeight="1" x14ac:dyDescent="0.2">
      <c r="A88" s="30" t="s">
        <v>33</v>
      </c>
      <c r="B88" s="28">
        <f t="shared" si="9"/>
        <v>50</v>
      </c>
      <c r="C88" s="28">
        <f t="shared" si="10"/>
        <v>12</v>
      </c>
      <c r="D88" s="28">
        <f t="shared" si="11"/>
        <v>6</v>
      </c>
      <c r="E88" s="29">
        <f>'1.1'!F42</f>
        <v>2</v>
      </c>
      <c r="F88" s="25">
        <f>'1.2'!C42</f>
        <v>2</v>
      </c>
      <c r="G88" s="25">
        <f>'1.3'!C42</f>
        <v>2</v>
      </c>
      <c r="H88" s="25">
        <f>'1.4'!E42</f>
        <v>0</v>
      </c>
      <c r="I88" s="25">
        <f>'1.5'!E43</f>
        <v>0</v>
      </c>
    </row>
    <row r="89" spans="1:9" ht="16" customHeight="1" x14ac:dyDescent="0.2">
      <c r="A89" s="30" t="s">
        <v>89</v>
      </c>
      <c r="B89" s="28">
        <f t="shared" si="9"/>
        <v>50</v>
      </c>
      <c r="C89" s="28">
        <f t="shared" si="10"/>
        <v>12</v>
      </c>
      <c r="D89" s="28">
        <f t="shared" si="11"/>
        <v>6</v>
      </c>
      <c r="E89" s="29">
        <f>'1.1'!F51</f>
        <v>4</v>
      </c>
      <c r="F89" s="25">
        <f>'1.2'!C51</f>
        <v>0</v>
      </c>
      <c r="G89" s="25">
        <f>'1.3'!C51</f>
        <v>2</v>
      </c>
      <c r="H89" s="25">
        <f>'1.4'!E51</f>
        <v>0</v>
      </c>
      <c r="I89" s="25">
        <f>'1.5'!E52</f>
        <v>0</v>
      </c>
    </row>
    <row r="90" spans="1:9" ht="16" customHeight="1" x14ac:dyDescent="0.2">
      <c r="A90" s="30" t="s">
        <v>59</v>
      </c>
      <c r="B90" s="28">
        <f t="shared" si="9"/>
        <v>41.7</v>
      </c>
      <c r="C90" s="28">
        <f t="shared" si="10"/>
        <v>12</v>
      </c>
      <c r="D90" s="28">
        <f t="shared" si="11"/>
        <v>5</v>
      </c>
      <c r="E90" s="29">
        <f>'1.1'!F70</f>
        <v>2</v>
      </c>
      <c r="F90" s="25">
        <f>'1.2'!C70</f>
        <v>0</v>
      </c>
      <c r="G90" s="25">
        <f>'1.3'!C70</f>
        <v>2</v>
      </c>
      <c r="H90" s="25">
        <f>'1.4'!E70</f>
        <v>0</v>
      </c>
      <c r="I90" s="25">
        <f>'1.5'!E71</f>
        <v>1</v>
      </c>
    </row>
    <row r="91" spans="1:9" ht="16" customHeight="1" x14ac:dyDescent="0.2">
      <c r="A91" s="223" t="s">
        <v>676</v>
      </c>
      <c r="B91" s="28"/>
      <c r="C91" s="28"/>
      <c r="D91" s="28"/>
      <c r="E91" s="29"/>
      <c r="F91" s="25"/>
      <c r="G91" s="25"/>
      <c r="H91" s="25"/>
      <c r="I91" s="25"/>
    </row>
    <row r="92" spans="1:9" ht="16" customHeight="1" x14ac:dyDescent="0.2">
      <c r="A92" s="30" t="s">
        <v>11</v>
      </c>
      <c r="B92" s="28">
        <f>ROUND(D92/C92*100,1)</f>
        <v>33.299999999999997</v>
      </c>
      <c r="C92" s="28">
        <f>$D$5</f>
        <v>12</v>
      </c>
      <c r="D92" s="28">
        <f>SUM(E92:I92)</f>
        <v>4</v>
      </c>
      <c r="E92" s="29">
        <f>'1.1'!F17</f>
        <v>2</v>
      </c>
      <c r="F92" s="25">
        <f>'1.2'!C17</f>
        <v>0</v>
      </c>
      <c r="G92" s="25">
        <f>'1.3'!C17</f>
        <v>2</v>
      </c>
      <c r="H92" s="25">
        <f>'1.4'!E17</f>
        <v>0</v>
      </c>
      <c r="I92" s="25">
        <f>'1.5'!E18</f>
        <v>0</v>
      </c>
    </row>
    <row r="93" spans="1:9" ht="16" customHeight="1" x14ac:dyDescent="0.2">
      <c r="A93" s="30" t="s">
        <v>46</v>
      </c>
      <c r="B93" s="28">
        <f>ROUND(D93/C93*100,1)</f>
        <v>33.299999999999997</v>
      </c>
      <c r="C93" s="28">
        <f>$D$5</f>
        <v>12</v>
      </c>
      <c r="D93" s="28">
        <f>SUM(E93:I93)</f>
        <v>4</v>
      </c>
      <c r="E93" s="29">
        <f>'1.1'!F57</f>
        <v>2</v>
      </c>
      <c r="F93" s="25">
        <f>'1.2'!C57</f>
        <v>0</v>
      </c>
      <c r="G93" s="25">
        <f>'1.3'!C57</f>
        <v>2</v>
      </c>
      <c r="H93" s="25">
        <f>'1.4'!E57</f>
        <v>0</v>
      </c>
      <c r="I93" s="25">
        <f>'1.5'!E58</f>
        <v>0</v>
      </c>
    </row>
    <row r="94" spans="1:9" ht="16" customHeight="1" x14ac:dyDescent="0.2">
      <c r="A94" s="30" t="s">
        <v>50</v>
      </c>
      <c r="B94" s="28">
        <f>ROUND(D94/C94*100,1)</f>
        <v>33.299999999999997</v>
      </c>
      <c r="C94" s="28">
        <f>$D$5</f>
        <v>12</v>
      </c>
      <c r="D94" s="28">
        <f>SUM(E94:I94)</f>
        <v>4</v>
      </c>
      <c r="E94" s="29">
        <f>'1.1'!F61</f>
        <v>2</v>
      </c>
      <c r="F94" s="25">
        <f>'1.2'!C61</f>
        <v>0</v>
      </c>
      <c r="G94" s="25">
        <f>'1.3'!C61</f>
        <v>0</v>
      </c>
      <c r="H94" s="25">
        <f>'1.4'!E61</f>
        <v>0</v>
      </c>
      <c r="I94" s="25">
        <f>'1.5'!E62</f>
        <v>2</v>
      </c>
    </row>
    <row r="95" spans="1:9" x14ac:dyDescent="0.2">
      <c r="A95" s="51" t="s">
        <v>288</v>
      </c>
      <c r="D95" s="47"/>
    </row>
    <row r="96" spans="1:9" x14ac:dyDescent="0.2">
      <c r="A96" s="103" t="s">
        <v>672</v>
      </c>
    </row>
    <row r="97" spans="4:4" x14ac:dyDescent="0.2">
      <c r="D97" s="47"/>
    </row>
  </sheetData>
  <sortState xmlns:xlrd2="http://schemas.microsoft.com/office/spreadsheetml/2017/richdata2" ref="A7:I94">
    <sortCondition descending="1" ref="B7:B94"/>
  </sortState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scaleWithDoc="0">
    <oddFooter>&amp;C&amp;"Times New Roman,обычный"&amp;A&amp;R&amp;P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1"/>
  <sheetViews>
    <sheetView tabSelected="1" zoomScaleNormal="100" zoomScalePageLayoutView="80" workbookViewId="0">
      <pane ySplit="4" topLeftCell="A5" activePane="bottomLeft" state="frozen"/>
      <selection activeCell="G33" sqref="G33:G2385"/>
      <selection pane="bottomLeft" activeCell="A3" sqref="A3"/>
    </sheetView>
  </sheetViews>
  <sheetFormatPr baseColWidth="10" defaultColWidth="8.83203125" defaultRowHeight="15" x14ac:dyDescent="0.2"/>
  <cols>
    <col min="1" max="1" width="24.6640625" customWidth="1"/>
    <col min="2" max="2" width="12.83203125" style="8" customWidth="1"/>
    <col min="3" max="3" width="12.5" style="26" customWidth="1"/>
    <col min="4" max="4" width="9.1640625" customWidth="1"/>
    <col min="5" max="5" width="19.1640625" customWidth="1"/>
    <col min="6" max="6" width="16.6640625" customWidth="1"/>
    <col min="7" max="7" width="21.1640625" customWidth="1"/>
    <col min="8" max="8" width="23.1640625" customWidth="1"/>
    <col min="9" max="9" width="21.1640625" customWidth="1"/>
  </cols>
  <sheetData>
    <row r="1" spans="1:9" ht="19.5" customHeight="1" x14ac:dyDescent="0.2">
      <c r="A1" s="128" t="s">
        <v>528</v>
      </c>
      <c r="B1" s="129"/>
      <c r="C1" s="129"/>
      <c r="D1" s="129"/>
      <c r="E1" s="129"/>
      <c r="F1" s="129"/>
      <c r="G1" s="129"/>
      <c r="H1" s="129"/>
      <c r="I1" s="129"/>
    </row>
    <row r="2" spans="1:9" ht="15" customHeight="1" x14ac:dyDescent="0.2">
      <c r="A2" s="130" t="s">
        <v>677</v>
      </c>
      <c r="B2" s="131"/>
      <c r="C2" s="131"/>
      <c r="D2" s="131"/>
      <c r="E2" s="131"/>
      <c r="F2" s="131"/>
      <c r="G2" s="131"/>
      <c r="H2" s="131"/>
      <c r="I2" s="131"/>
    </row>
    <row r="3" spans="1:9" ht="109.5" customHeight="1" x14ac:dyDescent="0.2">
      <c r="A3" s="35" t="s">
        <v>97</v>
      </c>
      <c r="B3" s="36" t="s">
        <v>114</v>
      </c>
      <c r="C3" s="36" t="s">
        <v>112</v>
      </c>
      <c r="D3" s="36" t="s">
        <v>111</v>
      </c>
      <c r="E3" s="21" t="s">
        <v>304</v>
      </c>
      <c r="F3" s="21" t="s">
        <v>305</v>
      </c>
      <c r="G3" s="21" t="s">
        <v>306</v>
      </c>
      <c r="H3" s="21" t="s">
        <v>307</v>
      </c>
      <c r="I3" s="35" t="s">
        <v>670</v>
      </c>
    </row>
    <row r="4" spans="1:9" ht="16" customHeight="1" x14ac:dyDescent="0.2">
      <c r="A4" s="126" t="s">
        <v>87</v>
      </c>
      <c r="B4" s="23" t="s">
        <v>113</v>
      </c>
      <c r="C4" s="23" t="s">
        <v>88</v>
      </c>
      <c r="D4" s="23" t="s">
        <v>88</v>
      </c>
      <c r="E4" s="22" t="s">
        <v>88</v>
      </c>
      <c r="F4" s="24" t="s">
        <v>88</v>
      </c>
      <c r="G4" s="24" t="s">
        <v>88</v>
      </c>
      <c r="H4" s="24" t="s">
        <v>88</v>
      </c>
      <c r="I4" s="24" t="s">
        <v>88</v>
      </c>
    </row>
    <row r="5" spans="1:9" s="19" customFormat="1" ht="15" customHeight="1" x14ac:dyDescent="0.2">
      <c r="A5" s="231" t="s">
        <v>112</v>
      </c>
      <c r="B5" s="37"/>
      <c r="C5" s="37"/>
      <c r="D5" s="38">
        <f>SUM(E5:I5)</f>
        <v>12</v>
      </c>
      <c r="E5" s="39">
        <v>4</v>
      </c>
      <c r="F5" s="40">
        <v>2</v>
      </c>
      <c r="G5" s="40">
        <v>2</v>
      </c>
      <c r="H5" s="40">
        <v>2</v>
      </c>
      <c r="I5" s="40">
        <v>2</v>
      </c>
    </row>
    <row r="6" spans="1:9" ht="16" customHeight="1" x14ac:dyDescent="0.2">
      <c r="A6" s="230" t="s">
        <v>0</v>
      </c>
      <c r="B6" s="41"/>
      <c r="C6" s="41"/>
      <c r="D6" s="42"/>
      <c r="E6" s="42"/>
      <c r="F6" s="43"/>
      <c r="G6" s="43"/>
      <c r="H6" s="43"/>
      <c r="I6" s="43"/>
    </row>
    <row r="7" spans="1:9" ht="16" customHeight="1" x14ac:dyDescent="0.2">
      <c r="A7" s="30" t="s">
        <v>1</v>
      </c>
      <c r="B7" s="28">
        <f>ROUND(D7/C7*100,1)</f>
        <v>83.3</v>
      </c>
      <c r="C7" s="28">
        <f>$D$5</f>
        <v>12</v>
      </c>
      <c r="D7" s="28">
        <f>SUM(E7:I7)</f>
        <v>10</v>
      </c>
      <c r="E7" s="29">
        <f>'1.1'!F7</f>
        <v>4</v>
      </c>
      <c r="F7" s="25">
        <f>'1.2'!C7</f>
        <v>2</v>
      </c>
      <c r="G7" s="25">
        <f>'1.3'!C7</f>
        <v>2</v>
      </c>
      <c r="H7" s="25">
        <f>'1.4'!E7</f>
        <v>0</v>
      </c>
      <c r="I7" s="25">
        <f>'1.5'!E8</f>
        <v>2</v>
      </c>
    </row>
    <row r="8" spans="1:9" ht="16" customHeight="1" x14ac:dyDescent="0.2">
      <c r="A8" s="30" t="s">
        <v>2</v>
      </c>
      <c r="B8" s="28">
        <f t="shared" ref="B8:B71" si="0">ROUND(D8/C8*100,1)</f>
        <v>100</v>
      </c>
      <c r="C8" s="28">
        <f>$D$5</f>
        <v>12</v>
      </c>
      <c r="D8" s="28">
        <f>SUM(E8:I8)</f>
        <v>12</v>
      </c>
      <c r="E8" s="29">
        <f>'1.1'!F8</f>
        <v>4</v>
      </c>
      <c r="F8" s="25">
        <f>'1.2'!C8</f>
        <v>2</v>
      </c>
      <c r="G8" s="25">
        <f>'1.3'!C8</f>
        <v>2</v>
      </c>
      <c r="H8" s="25">
        <f>'1.4'!E8</f>
        <v>2</v>
      </c>
      <c r="I8" s="25">
        <f>'1.5'!E9</f>
        <v>2</v>
      </c>
    </row>
    <row r="9" spans="1:9" ht="16" customHeight="1" x14ac:dyDescent="0.2">
      <c r="A9" s="30" t="s">
        <v>3</v>
      </c>
      <c r="B9" s="28">
        <f t="shared" si="0"/>
        <v>100</v>
      </c>
      <c r="C9" s="28">
        <f t="shared" ref="C9:C72" si="1">$D$5</f>
        <v>12</v>
      </c>
      <c r="D9" s="28">
        <f t="shared" ref="D9:D24" si="2">SUM(E9:I9)</f>
        <v>12</v>
      </c>
      <c r="E9" s="29">
        <f>'1.1'!F9</f>
        <v>4</v>
      </c>
      <c r="F9" s="25">
        <f>'1.2'!C9</f>
        <v>2</v>
      </c>
      <c r="G9" s="25">
        <f>'1.3'!C9</f>
        <v>2</v>
      </c>
      <c r="H9" s="25">
        <f>'1.4'!E9</f>
        <v>2</v>
      </c>
      <c r="I9" s="25">
        <f>'1.5'!E10</f>
        <v>2</v>
      </c>
    </row>
    <row r="10" spans="1:9" ht="16" customHeight="1" x14ac:dyDescent="0.2">
      <c r="A10" s="30" t="s">
        <v>4</v>
      </c>
      <c r="B10" s="28">
        <f t="shared" si="0"/>
        <v>100</v>
      </c>
      <c r="C10" s="28">
        <f t="shared" si="1"/>
        <v>12</v>
      </c>
      <c r="D10" s="28">
        <f t="shared" si="2"/>
        <v>12</v>
      </c>
      <c r="E10" s="29">
        <f>'1.1'!F10</f>
        <v>4</v>
      </c>
      <c r="F10" s="25">
        <f>'1.2'!C10</f>
        <v>2</v>
      </c>
      <c r="G10" s="25">
        <f>'1.3'!C10</f>
        <v>2</v>
      </c>
      <c r="H10" s="25">
        <f>'1.4'!E10</f>
        <v>2</v>
      </c>
      <c r="I10" s="25">
        <f>'1.5'!E11</f>
        <v>2</v>
      </c>
    </row>
    <row r="11" spans="1:9" ht="16" customHeight="1" x14ac:dyDescent="0.2">
      <c r="A11" s="30" t="s">
        <v>5</v>
      </c>
      <c r="B11" s="28">
        <f t="shared" si="0"/>
        <v>91.7</v>
      </c>
      <c r="C11" s="28">
        <f t="shared" si="1"/>
        <v>12</v>
      </c>
      <c r="D11" s="28">
        <f t="shared" si="2"/>
        <v>11</v>
      </c>
      <c r="E11" s="29">
        <f>'1.1'!F11</f>
        <v>4</v>
      </c>
      <c r="F11" s="25">
        <f>'1.2'!C11</f>
        <v>2</v>
      </c>
      <c r="G11" s="25">
        <f>'1.3'!C11</f>
        <v>2</v>
      </c>
      <c r="H11" s="25">
        <f>'1.4'!E11</f>
        <v>2</v>
      </c>
      <c r="I11" s="25">
        <f>'1.5'!E12</f>
        <v>1</v>
      </c>
    </row>
    <row r="12" spans="1:9" ht="16" customHeight="1" x14ac:dyDescent="0.2">
      <c r="A12" s="30" t="s">
        <v>6</v>
      </c>
      <c r="B12" s="28">
        <f t="shared" si="0"/>
        <v>100</v>
      </c>
      <c r="C12" s="28">
        <f t="shared" si="1"/>
        <v>12</v>
      </c>
      <c r="D12" s="28">
        <f t="shared" si="2"/>
        <v>12</v>
      </c>
      <c r="E12" s="29">
        <f>'1.1'!F12</f>
        <v>4</v>
      </c>
      <c r="F12" s="25">
        <f>'1.2'!C12</f>
        <v>2</v>
      </c>
      <c r="G12" s="25">
        <f>'1.3'!C12</f>
        <v>2</v>
      </c>
      <c r="H12" s="25">
        <f>'1.4'!E12</f>
        <v>2</v>
      </c>
      <c r="I12" s="25">
        <f>'1.5'!E13</f>
        <v>2</v>
      </c>
    </row>
    <row r="13" spans="1:9" ht="16" customHeight="1" x14ac:dyDescent="0.2">
      <c r="A13" s="30" t="s">
        <v>7</v>
      </c>
      <c r="B13" s="28">
        <f t="shared" si="0"/>
        <v>83.3</v>
      </c>
      <c r="C13" s="28">
        <f t="shared" si="1"/>
        <v>12</v>
      </c>
      <c r="D13" s="28">
        <f t="shared" si="2"/>
        <v>10</v>
      </c>
      <c r="E13" s="29">
        <f>'1.1'!F13</f>
        <v>2</v>
      </c>
      <c r="F13" s="25">
        <f>'1.2'!C13</f>
        <v>2</v>
      </c>
      <c r="G13" s="25">
        <f>'1.3'!C13</f>
        <v>2</v>
      </c>
      <c r="H13" s="25">
        <f>'1.4'!E13</f>
        <v>2</v>
      </c>
      <c r="I13" s="25">
        <f>'1.5'!E14</f>
        <v>2</v>
      </c>
    </row>
    <row r="14" spans="1:9" s="7" customFormat="1" ht="16" customHeight="1" x14ac:dyDescent="0.2">
      <c r="A14" s="30" t="s">
        <v>8</v>
      </c>
      <c r="B14" s="28">
        <f t="shared" si="0"/>
        <v>91.7</v>
      </c>
      <c r="C14" s="28">
        <f t="shared" si="1"/>
        <v>12</v>
      </c>
      <c r="D14" s="28">
        <f t="shared" si="2"/>
        <v>11</v>
      </c>
      <c r="E14" s="29">
        <f>'1.1'!F14</f>
        <v>4</v>
      </c>
      <c r="F14" s="25">
        <f>'1.2'!C14</f>
        <v>2</v>
      </c>
      <c r="G14" s="25">
        <f>'1.3'!C14</f>
        <v>2</v>
      </c>
      <c r="H14" s="25">
        <f>'1.4'!E14</f>
        <v>2</v>
      </c>
      <c r="I14" s="25">
        <f>'1.5'!E15</f>
        <v>1</v>
      </c>
    </row>
    <row r="15" spans="1:9" ht="16" customHeight="1" x14ac:dyDescent="0.2">
      <c r="A15" s="30" t="s">
        <v>9</v>
      </c>
      <c r="B15" s="28">
        <f t="shared" si="0"/>
        <v>100</v>
      </c>
      <c r="C15" s="28">
        <f t="shared" si="1"/>
        <v>12</v>
      </c>
      <c r="D15" s="28">
        <f t="shared" si="2"/>
        <v>12</v>
      </c>
      <c r="E15" s="29">
        <f>'1.1'!F15</f>
        <v>4</v>
      </c>
      <c r="F15" s="25">
        <f>'1.2'!C15</f>
        <v>2</v>
      </c>
      <c r="G15" s="25">
        <f>'1.3'!C15</f>
        <v>2</v>
      </c>
      <c r="H15" s="25">
        <f>'1.4'!E15</f>
        <v>2</v>
      </c>
      <c r="I15" s="25">
        <f>'1.5'!E16</f>
        <v>2</v>
      </c>
    </row>
    <row r="16" spans="1:9" ht="16" customHeight="1" x14ac:dyDescent="0.2">
      <c r="A16" s="30" t="s">
        <v>10</v>
      </c>
      <c r="B16" s="28">
        <f t="shared" si="0"/>
        <v>100</v>
      </c>
      <c r="C16" s="28">
        <f t="shared" si="1"/>
        <v>12</v>
      </c>
      <c r="D16" s="28">
        <f t="shared" si="2"/>
        <v>12</v>
      </c>
      <c r="E16" s="29">
        <f>'1.1'!F16</f>
        <v>4</v>
      </c>
      <c r="F16" s="25">
        <f>'1.2'!C16</f>
        <v>2</v>
      </c>
      <c r="G16" s="25">
        <f>'1.3'!C16</f>
        <v>2</v>
      </c>
      <c r="H16" s="25">
        <f>'1.4'!E16</f>
        <v>2</v>
      </c>
      <c r="I16" s="25">
        <f>'1.5'!E17</f>
        <v>2</v>
      </c>
    </row>
    <row r="17" spans="1:9" ht="16" customHeight="1" x14ac:dyDescent="0.2">
      <c r="A17" s="30" t="s">
        <v>11</v>
      </c>
      <c r="B17" s="28">
        <f t="shared" si="0"/>
        <v>33.299999999999997</v>
      </c>
      <c r="C17" s="28">
        <f t="shared" si="1"/>
        <v>12</v>
      </c>
      <c r="D17" s="28">
        <f t="shared" si="2"/>
        <v>4</v>
      </c>
      <c r="E17" s="29">
        <f>'1.1'!F17</f>
        <v>2</v>
      </c>
      <c r="F17" s="25">
        <f>'1.2'!C17</f>
        <v>0</v>
      </c>
      <c r="G17" s="25">
        <f>'1.3'!C17</f>
        <v>2</v>
      </c>
      <c r="H17" s="25">
        <f>'1.4'!E17</f>
        <v>0</v>
      </c>
      <c r="I17" s="25">
        <f>'1.5'!E18</f>
        <v>0</v>
      </c>
    </row>
    <row r="18" spans="1:9" s="7" customFormat="1" ht="16" customHeight="1" x14ac:dyDescent="0.2">
      <c r="A18" s="30" t="s">
        <v>12</v>
      </c>
      <c r="B18" s="28">
        <f t="shared" si="0"/>
        <v>66.7</v>
      </c>
      <c r="C18" s="28">
        <f t="shared" si="1"/>
        <v>12</v>
      </c>
      <c r="D18" s="28">
        <f t="shared" si="2"/>
        <v>8</v>
      </c>
      <c r="E18" s="29">
        <f>'1.1'!F18</f>
        <v>4</v>
      </c>
      <c r="F18" s="25">
        <f>'1.2'!C18</f>
        <v>2</v>
      </c>
      <c r="G18" s="25">
        <f>'1.3'!C18</f>
        <v>2</v>
      </c>
      <c r="H18" s="25">
        <f>'1.4'!E18</f>
        <v>0</v>
      </c>
      <c r="I18" s="25">
        <f>'1.5'!E19</f>
        <v>0</v>
      </c>
    </row>
    <row r="19" spans="1:9" ht="16" customHeight="1" x14ac:dyDescent="0.2">
      <c r="A19" s="30" t="s">
        <v>13</v>
      </c>
      <c r="B19" s="28">
        <f t="shared" si="0"/>
        <v>66.7</v>
      </c>
      <c r="C19" s="28">
        <f t="shared" si="1"/>
        <v>12</v>
      </c>
      <c r="D19" s="28">
        <f t="shared" si="2"/>
        <v>8</v>
      </c>
      <c r="E19" s="29">
        <f>'1.1'!F19</f>
        <v>2</v>
      </c>
      <c r="F19" s="25">
        <f>'1.2'!C19</f>
        <v>2</v>
      </c>
      <c r="G19" s="25">
        <f>'1.3'!C19</f>
        <v>2</v>
      </c>
      <c r="H19" s="25">
        <f>'1.4'!E19</f>
        <v>2</v>
      </c>
      <c r="I19" s="25">
        <f>'1.5'!E20</f>
        <v>0</v>
      </c>
    </row>
    <row r="20" spans="1:9" ht="16" customHeight="1" x14ac:dyDescent="0.2">
      <c r="A20" s="30" t="s">
        <v>14</v>
      </c>
      <c r="B20" s="28">
        <f t="shared" si="0"/>
        <v>91.7</v>
      </c>
      <c r="C20" s="28">
        <f t="shared" si="1"/>
        <v>12</v>
      </c>
      <c r="D20" s="28">
        <f t="shared" si="2"/>
        <v>11</v>
      </c>
      <c r="E20" s="29">
        <f>'1.1'!F20</f>
        <v>4</v>
      </c>
      <c r="F20" s="25">
        <f>'1.2'!C20</f>
        <v>2</v>
      </c>
      <c r="G20" s="25">
        <f>'1.3'!C20</f>
        <v>2</v>
      </c>
      <c r="H20" s="25">
        <f>'1.4'!E20</f>
        <v>2</v>
      </c>
      <c r="I20" s="25">
        <f>'1.5'!E21</f>
        <v>1</v>
      </c>
    </row>
    <row r="21" spans="1:9" ht="16" customHeight="1" x14ac:dyDescent="0.2">
      <c r="A21" s="30" t="s">
        <v>15</v>
      </c>
      <c r="B21" s="28">
        <f t="shared" si="0"/>
        <v>58.3</v>
      </c>
      <c r="C21" s="28">
        <f t="shared" si="1"/>
        <v>12</v>
      </c>
      <c r="D21" s="28">
        <f t="shared" si="2"/>
        <v>7</v>
      </c>
      <c r="E21" s="29">
        <f>'1.1'!F21</f>
        <v>0</v>
      </c>
      <c r="F21" s="25">
        <f>'1.2'!C21</f>
        <v>2</v>
      </c>
      <c r="G21" s="25">
        <f>'1.3'!C21</f>
        <v>2</v>
      </c>
      <c r="H21" s="25">
        <f>'1.4'!E21</f>
        <v>2</v>
      </c>
      <c r="I21" s="25">
        <f>'1.5'!E22</f>
        <v>1</v>
      </c>
    </row>
    <row r="22" spans="1:9" ht="16" customHeight="1" x14ac:dyDescent="0.2">
      <c r="A22" s="30" t="s">
        <v>16</v>
      </c>
      <c r="B22" s="28">
        <f t="shared" si="0"/>
        <v>91.7</v>
      </c>
      <c r="C22" s="28">
        <f t="shared" si="1"/>
        <v>12</v>
      </c>
      <c r="D22" s="28">
        <f t="shared" si="2"/>
        <v>11</v>
      </c>
      <c r="E22" s="29">
        <f>'1.1'!F22</f>
        <v>4</v>
      </c>
      <c r="F22" s="25">
        <f>'1.2'!C22</f>
        <v>2</v>
      </c>
      <c r="G22" s="25">
        <f>'1.3'!C22</f>
        <v>2</v>
      </c>
      <c r="H22" s="25">
        <f>'1.4'!E22</f>
        <v>2</v>
      </c>
      <c r="I22" s="25">
        <f>'1.5'!E23</f>
        <v>1</v>
      </c>
    </row>
    <row r="23" spans="1:9" ht="16" customHeight="1" x14ac:dyDescent="0.2">
      <c r="A23" s="30" t="s">
        <v>17</v>
      </c>
      <c r="B23" s="28">
        <f t="shared" si="0"/>
        <v>66.7</v>
      </c>
      <c r="C23" s="28">
        <f t="shared" si="1"/>
        <v>12</v>
      </c>
      <c r="D23" s="28">
        <f t="shared" si="2"/>
        <v>8</v>
      </c>
      <c r="E23" s="29">
        <f>'1.1'!F23</f>
        <v>4</v>
      </c>
      <c r="F23" s="25">
        <f>'1.2'!C23</f>
        <v>2</v>
      </c>
      <c r="G23" s="25">
        <f>'1.3'!C23</f>
        <v>0</v>
      </c>
      <c r="H23" s="25">
        <f>'1.4'!E23</f>
        <v>0</v>
      </c>
      <c r="I23" s="25">
        <f>'1.5'!E24</f>
        <v>2</v>
      </c>
    </row>
    <row r="24" spans="1:9" ht="16" customHeight="1" x14ac:dyDescent="0.2">
      <c r="A24" s="30" t="s">
        <v>671</v>
      </c>
      <c r="B24" s="28">
        <f t="shared" si="0"/>
        <v>60</v>
      </c>
      <c r="C24" s="28">
        <f>$D$5-$I$5</f>
        <v>10</v>
      </c>
      <c r="D24" s="28">
        <f t="shared" si="2"/>
        <v>6</v>
      </c>
      <c r="E24" s="29">
        <f>'1.1'!F24</f>
        <v>4</v>
      </c>
      <c r="F24" s="25">
        <f>'1.2'!C24</f>
        <v>0</v>
      </c>
      <c r="G24" s="25">
        <f>'1.3'!C24</f>
        <v>0</v>
      </c>
      <c r="H24" s="25">
        <f>'1.4'!E24</f>
        <v>2</v>
      </c>
      <c r="I24" s="25" t="str">
        <f>'1.5'!E25</f>
        <v>- *</v>
      </c>
    </row>
    <row r="25" spans="1:9" ht="16" customHeight="1" x14ac:dyDescent="0.2">
      <c r="A25" s="230" t="s">
        <v>18</v>
      </c>
      <c r="B25" s="44"/>
      <c r="C25" s="44"/>
      <c r="D25" s="44"/>
      <c r="E25" s="45"/>
      <c r="F25" s="46"/>
      <c r="G25" s="46"/>
      <c r="H25" s="46"/>
      <c r="I25" s="46"/>
    </row>
    <row r="26" spans="1:9" s="7" customFormat="1" ht="16" customHeight="1" x14ac:dyDescent="0.2">
      <c r="A26" s="30" t="s">
        <v>19</v>
      </c>
      <c r="B26" s="28">
        <f t="shared" si="0"/>
        <v>100</v>
      </c>
      <c r="C26" s="28">
        <f t="shared" si="1"/>
        <v>12</v>
      </c>
      <c r="D26" s="28">
        <f t="shared" ref="D26:D36" si="3">SUM(E26:I26)</f>
        <v>12</v>
      </c>
      <c r="E26" s="29">
        <f>'1.1'!F26</f>
        <v>4</v>
      </c>
      <c r="F26" s="25">
        <f>'1.2'!C26</f>
        <v>2</v>
      </c>
      <c r="G26" s="25">
        <f>'1.3'!C26</f>
        <v>2</v>
      </c>
      <c r="H26" s="25">
        <f>'1.4'!E26</f>
        <v>2</v>
      </c>
      <c r="I26" s="25">
        <f>'1.5'!E27</f>
        <v>2</v>
      </c>
    </row>
    <row r="27" spans="1:9" ht="16" customHeight="1" x14ac:dyDescent="0.2">
      <c r="A27" s="30" t="s">
        <v>20</v>
      </c>
      <c r="B27" s="28">
        <f t="shared" si="0"/>
        <v>66.7</v>
      </c>
      <c r="C27" s="28">
        <f t="shared" si="1"/>
        <v>12</v>
      </c>
      <c r="D27" s="28">
        <f t="shared" si="3"/>
        <v>8</v>
      </c>
      <c r="E27" s="29">
        <f>'1.1'!F27</f>
        <v>4</v>
      </c>
      <c r="F27" s="25">
        <f>'1.2'!C27</f>
        <v>0</v>
      </c>
      <c r="G27" s="25">
        <f>'1.3'!C27</f>
        <v>0</v>
      </c>
      <c r="H27" s="25">
        <f>'1.4'!E27</f>
        <v>2</v>
      </c>
      <c r="I27" s="25">
        <f>'1.5'!E28</f>
        <v>2</v>
      </c>
    </row>
    <row r="28" spans="1:9" ht="16" customHeight="1" x14ac:dyDescent="0.2">
      <c r="A28" s="30" t="s">
        <v>21</v>
      </c>
      <c r="B28" s="28">
        <f t="shared" si="0"/>
        <v>83.3</v>
      </c>
      <c r="C28" s="28">
        <f t="shared" si="1"/>
        <v>12</v>
      </c>
      <c r="D28" s="28">
        <f t="shared" si="3"/>
        <v>10</v>
      </c>
      <c r="E28" s="29">
        <f>'1.1'!F28</f>
        <v>4</v>
      </c>
      <c r="F28" s="25">
        <f>'1.2'!C28</f>
        <v>2</v>
      </c>
      <c r="G28" s="25">
        <f>'1.3'!C28</f>
        <v>2</v>
      </c>
      <c r="H28" s="25">
        <f>'1.4'!E28</f>
        <v>0</v>
      </c>
      <c r="I28" s="25">
        <f>'1.5'!E29</f>
        <v>2</v>
      </c>
    </row>
    <row r="29" spans="1:9" ht="16" customHeight="1" x14ac:dyDescent="0.2">
      <c r="A29" s="30" t="s">
        <v>22</v>
      </c>
      <c r="B29" s="28">
        <f t="shared" si="0"/>
        <v>100</v>
      </c>
      <c r="C29" s="28">
        <f t="shared" si="1"/>
        <v>12</v>
      </c>
      <c r="D29" s="28">
        <f t="shared" si="3"/>
        <v>12</v>
      </c>
      <c r="E29" s="29">
        <f>'1.1'!F29</f>
        <v>4</v>
      </c>
      <c r="F29" s="25">
        <f>'1.2'!C29</f>
        <v>2</v>
      </c>
      <c r="G29" s="25">
        <f>'1.3'!C29</f>
        <v>2</v>
      </c>
      <c r="H29" s="25">
        <f>'1.4'!E29</f>
        <v>2</v>
      </c>
      <c r="I29" s="25">
        <f>'1.5'!E30</f>
        <v>2</v>
      </c>
    </row>
    <row r="30" spans="1:9" ht="16" customHeight="1" x14ac:dyDescent="0.2">
      <c r="A30" s="30" t="s">
        <v>23</v>
      </c>
      <c r="B30" s="28">
        <f t="shared" si="0"/>
        <v>50</v>
      </c>
      <c r="C30" s="28">
        <f t="shared" si="1"/>
        <v>12</v>
      </c>
      <c r="D30" s="28">
        <f t="shared" si="3"/>
        <v>6</v>
      </c>
      <c r="E30" s="29">
        <f>'1.1'!F30</f>
        <v>4</v>
      </c>
      <c r="F30" s="25">
        <f>'1.2'!C30</f>
        <v>2</v>
      </c>
      <c r="G30" s="25">
        <f>'1.3'!C30</f>
        <v>0</v>
      </c>
      <c r="H30" s="25">
        <f>'1.4'!E30</f>
        <v>0</v>
      </c>
      <c r="I30" s="25">
        <f>'1.5'!E31</f>
        <v>0</v>
      </c>
    </row>
    <row r="31" spans="1:9" ht="16" customHeight="1" x14ac:dyDescent="0.2">
      <c r="A31" s="30" t="s">
        <v>24</v>
      </c>
      <c r="B31" s="28">
        <f t="shared" si="0"/>
        <v>83.3</v>
      </c>
      <c r="C31" s="28">
        <f t="shared" si="1"/>
        <v>12</v>
      </c>
      <c r="D31" s="28">
        <f t="shared" si="3"/>
        <v>10</v>
      </c>
      <c r="E31" s="29">
        <f>'1.1'!F31</f>
        <v>4</v>
      </c>
      <c r="F31" s="25">
        <f>'1.2'!C31</f>
        <v>2</v>
      </c>
      <c r="G31" s="25">
        <f>'1.3'!C31</f>
        <v>2</v>
      </c>
      <c r="H31" s="25">
        <f>'1.4'!E31</f>
        <v>2</v>
      </c>
      <c r="I31" s="25">
        <f>'1.5'!E32</f>
        <v>0</v>
      </c>
    </row>
    <row r="32" spans="1:9" s="7" customFormat="1" ht="16" customHeight="1" x14ac:dyDescent="0.2">
      <c r="A32" s="30" t="s">
        <v>25</v>
      </c>
      <c r="B32" s="28">
        <f t="shared" si="0"/>
        <v>83.3</v>
      </c>
      <c r="C32" s="28">
        <f t="shared" si="1"/>
        <v>12</v>
      </c>
      <c r="D32" s="28">
        <f t="shared" si="3"/>
        <v>10</v>
      </c>
      <c r="E32" s="29">
        <f>'1.1'!F32</f>
        <v>4</v>
      </c>
      <c r="F32" s="25">
        <f>'1.2'!C32</f>
        <v>2</v>
      </c>
      <c r="G32" s="25">
        <f>'1.3'!C32</f>
        <v>2</v>
      </c>
      <c r="H32" s="25">
        <f>'1.4'!E32</f>
        <v>2</v>
      </c>
      <c r="I32" s="25">
        <f>'1.5'!E33</f>
        <v>0</v>
      </c>
    </row>
    <row r="33" spans="1:9" s="7" customFormat="1" ht="16" customHeight="1" x14ac:dyDescent="0.2">
      <c r="A33" s="30" t="s">
        <v>26</v>
      </c>
      <c r="B33" s="28">
        <f t="shared" si="0"/>
        <v>66.7</v>
      </c>
      <c r="C33" s="28">
        <f t="shared" si="1"/>
        <v>12</v>
      </c>
      <c r="D33" s="28">
        <f t="shared" si="3"/>
        <v>8</v>
      </c>
      <c r="E33" s="29">
        <f>'1.1'!F33</f>
        <v>2</v>
      </c>
      <c r="F33" s="25">
        <f>'1.2'!C33</f>
        <v>0</v>
      </c>
      <c r="G33" s="25">
        <f>'1.3'!C33</f>
        <v>2</v>
      </c>
      <c r="H33" s="25">
        <f>'1.4'!E33</f>
        <v>2</v>
      </c>
      <c r="I33" s="25">
        <f>'1.5'!E34</f>
        <v>2</v>
      </c>
    </row>
    <row r="34" spans="1:9" ht="16" customHeight="1" x14ac:dyDescent="0.2">
      <c r="A34" s="30" t="s">
        <v>27</v>
      </c>
      <c r="B34" s="28">
        <f t="shared" si="0"/>
        <v>66.7</v>
      </c>
      <c r="C34" s="28">
        <f t="shared" si="1"/>
        <v>12</v>
      </c>
      <c r="D34" s="28">
        <f>SUM(E34:I34)</f>
        <v>8</v>
      </c>
      <c r="E34" s="29">
        <f>'1.1'!F34</f>
        <v>0</v>
      </c>
      <c r="F34" s="25">
        <f>'1.2'!C34</f>
        <v>2</v>
      </c>
      <c r="G34" s="25">
        <f>'1.3'!C34</f>
        <v>2</v>
      </c>
      <c r="H34" s="25">
        <f>'1.4'!E34</f>
        <v>2</v>
      </c>
      <c r="I34" s="25">
        <f>'1.5'!E35</f>
        <v>2</v>
      </c>
    </row>
    <row r="35" spans="1:9" ht="16" customHeight="1" x14ac:dyDescent="0.2">
      <c r="A35" s="30" t="s">
        <v>646</v>
      </c>
      <c r="B35" s="28">
        <f t="shared" si="0"/>
        <v>80</v>
      </c>
      <c r="C35" s="28">
        <f>$D$5-$I$5</f>
        <v>10</v>
      </c>
      <c r="D35" s="28">
        <f t="shared" si="3"/>
        <v>8</v>
      </c>
      <c r="E35" s="29">
        <f>'1.1'!F35</f>
        <v>4</v>
      </c>
      <c r="F35" s="25">
        <f>'1.2'!C35</f>
        <v>2</v>
      </c>
      <c r="G35" s="25">
        <f>'1.3'!C35</f>
        <v>2</v>
      </c>
      <c r="H35" s="25">
        <f>'1.4'!E35</f>
        <v>0</v>
      </c>
      <c r="I35" s="25" t="str">
        <f>'1.5'!E36</f>
        <v>- *</v>
      </c>
    </row>
    <row r="36" spans="1:9" ht="16" customHeight="1" x14ac:dyDescent="0.2">
      <c r="A36" s="30" t="s">
        <v>28</v>
      </c>
      <c r="B36" s="28">
        <f t="shared" si="0"/>
        <v>100</v>
      </c>
      <c r="C36" s="28">
        <f t="shared" si="1"/>
        <v>12</v>
      </c>
      <c r="D36" s="28">
        <f t="shared" si="3"/>
        <v>12</v>
      </c>
      <c r="E36" s="29">
        <f>'1.1'!F36</f>
        <v>4</v>
      </c>
      <c r="F36" s="25">
        <f>'1.2'!C36</f>
        <v>2</v>
      </c>
      <c r="G36" s="25">
        <f>'1.3'!C36</f>
        <v>2</v>
      </c>
      <c r="H36" s="25">
        <f>'1.4'!E36</f>
        <v>2</v>
      </c>
      <c r="I36" s="25">
        <f>'1.5'!E37</f>
        <v>2</v>
      </c>
    </row>
    <row r="37" spans="1:9" ht="16" customHeight="1" x14ac:dyDescent="0.2">
      <c r="A37" s="230" t="s">
        <v>29</v>
      </c>
      <c r="B37" s="44"/>
      <c r="C37" s="44"/>
      <c r="D37" s="44"/>
      <c r="E37" s="45"/>
      <c r="F37" s="46"/>
      <c r="G37" s="46"/>
      <c r="H37" s="46"/>
      <c r="I37" s="46"/>
    </row>
    <row r="38" spans="1:9" ht="16" customHeight="1" x14ac:dyDescent="0.2">
      <c r="A38" s="30" t="s">
        <v>30</v>
      </c>
      <c r="B38" s="28">
        <f t="shared" si="0"/>
        <v>100</v>
      </c>
      <c r="C38" s="28">
        <f t="shared" si="1"/>
        <v>12</v>
      </c>
      <c r="D38" s="28">
        <f t="shared" ref="D38:D45" si="4">SUM(E38:I38)</f>
        <v>12</v>
      </c>
      <c r="E38" s="29">
        <f>'1.1'!F38</f>
        <v>4</v>
      </c>
      <c r="F38" s="25">
        <f>'1.2'!C38</f>
        <v>2</v>
      </c>
      <c r="G38" s="25">
        <f>'1.3'!C38</f>
        <v>2</v>
      </c>
      <c r="H38" s="25">
        <f>'1.4'!E38</f>
        <v>2</v>
      </c>
      <c r="I38" s="25">
        <f>'1.5'!E39</f>
        <v>2</v>
      </c>
    </row>
    <row r="39" spans="1:9" ht="16" customHeight="1" x14ac:dyDescent="0.2">
      <c r="A39" s="30" t="s">
        <v>31</v>
      </c>
      <c r="B39" s="28">
        <f t="shared" si="0"/>
        <v>100</v>
      </c>
      <c r="C39" s="28">
        <f t="shared" si="1"/>
        <v>12</v>
      </c>
      <c r="D39" s="28">
        <f t="shared" si="4"/>
        <v>12</v>
      </c>
      <c r="E39" s="29">
        <f>'1.1'!F39</f>
        <v>4</v>
      </c>
      <c r="F39" s="25">
        <f>'1.2'!C39</f>
        <v>2</v>
      </c>
      <c r="G39" s="25">
        <f>'1.3'!C39</f>
        <v>2</v>
      </c>
      <c r="H39" s="25">
        <f>'1.4'!E39</f>
        <v>2</v>
      </c>
      <c r="I39" s="25">
        <f>'1.5'!E40</f>
        <v>2</v>
      </c>
    </row>
    <row r="40" spans="1:9" s="8" customFormat="1" ht="16" customHeight="1" x14ac:dyDescent="0.2">
      <c r="A40" s="30" t="s">
        <v>93</v>
      </c>
      <c r="B40" s="28">
        <f t="shared" si="0"/>
        <v>100</v>
      </c>
      <c r="C40" s="28">
        <f t="shared" si="1"/>
        <v>12</v>
      </c>
      <c r="D40" s="28">
        <f t="shared" si="4"/>
        <v>12</v>
      </c>
      <c r="E40" s="29">
        <f>'1.1'!F40</f>
        <v>4</v>
      </c>
      <c r="F40" s="25">
        <f>'1.2'!C40</f>
        <v>2</v>
      </c>
      <c r="G40" s="25">
        <f>'1.3'!C40</f>
        <v>2</v>
      </c>
      <c r="H40" s="25">
        <f>'1.4'!E40</f>
        <v>2</v>
      </c>
      <c r="I40" s="25">
        <f>'1.5'!E41</f>
        <v>2</v>
      </c>
    </row>
    <row r="41" spans="1:9" s="7" customFormat="1" ht="16" customHeight="1" x14ac:dyDescent="0.2">
      <c r="A41" s="30" t="s">
        <v>32</v>
      </c>
      <c r="B41" s="28">
        <f t="shared" si="0"/>
        <v>83.3</v>
      </c>
      <c r="C41" s="28">
        <f t="shared" si="1"/>
        <v>12</v>
      </c>
      <c r="D41" s="28">
        <f t="shared" si="4"/>
        <v>10</v>
      </c>
      <c r="E41" s="29">
        <f>'1.1'!F41</f>
        <v>4</v>
      </c>
      <c r="F41" s="25">
        <f>'1.2'!C41</f>
        <v>2</v>
      </c>
      <c r="G41" s="25">
        <f>'1.3'!C41</f>
        <v>2</v>
      </c>
      <c r="H41" s="25">
        <f>'1.4'!E41</f>
        <v>0</v>
      </c>
      <c r="I41" s="25">
        <f>'1.5'!E42</f>
        <v>2</v>
      </c>
    </row>
    <row r="42" spans="1:9" ht="16" customHeight="1" x14ac:dyDescent="0.2">
      <c r="A42" s="30" t="s">
        <v>33</v>
      </c>
      <c r="B42" s="28">
        <f t="shared" si="0"/>
        <v>50</v>
      </c>
      <c r="C42" s="28">
        <f t="shared" si="1"/>
        <v>12</v>
      </c>
      <c r="D42" s="28">
        <f t="shared" si="4"/>
        <v>6</v>
      </c>
      <c r="E42" s="29">
        <f>'1.1'!F42</f>
        <v>2</v>
      </c>
      <c r="F42" s="25">
        <f>'1.2'!C42</f>
        <v>2</v>
      </c>
      <c r="G42" s="25">
        <f>'1.3'!C42</f>
        <v>2</v>
      </c>
      <c r="H42" s="25">
        <f>'1.4'!E42</f>
        <v>0</v>
      </c>
      <c r="I42" s="25">
        <f>'1.5'!E43</f>
        <v>0</v>
      </c>
    </row>
    <row r="43" spans="1:9" ht="16" customHeight="1" x14ac:dyDescent="0.2">
      <c r="A43" s="30" t="s">
        <v>34</v>
      </c>
      <c r="B43" s="28">
        <f t="shared" si="0"/>
        <v>66.7</v>
      </c>
      <c r="C43" s="28">
        <f t="shared" si="1"/>
        <v>12</v>
      </c>
      <c r="D43" s="28">
        <f t="shared" si="4"/>
        <v>8</v>
      </c>
      <c r="E43" s="29">
        <f>'1.1'!F43</f>
        <v>4</v>
      </c>
      <c r="F43" s="25">
        <f>'1.2'!C43</f>
        <v>2</v>
      </c>
      <c r="G43" s="25">
        <f>'1.3'!C43</f>
        <v>2</v>
      </c>
      <c r="H43" s="25">
        <f>'1.4'!E43</f>
        <v>0</v>
      </c>
      <c r="I43" s="25">
        <f>'1.5'!E44</f>
        <v>0</v>
      </c>
    </row>
    <row r="44" spans="1:9" ht="16" customHeight="1" x14ac:dyDescent="0.2">
      <c r="A44" s="30" t="s">
        <v>35</v>
      </c>
      <c r="B44" s="28">
        <f t="shared" si="0"/>
        <v>100</v>
      </c>
      <c r="C44" s="28">
        <f t="shared" si="1"/>
        <v>12</v>
      </c>
      <c r="D44" s="28">
        <f t="shared" si="4"/>
        <v>12</v>
      </c>
      <c r="E44" s="29">
        <f>'1.1'!F44</f>
        <v>4</v>
      </c>
      <c r="F44" s="25">
        <f>'1.2'!C44</f>
        <v>2</v>
      </c>
      <c r="G44" s="25">
        <f>'1.3'!C44</f>
        <v>2</v>
      </c>
      <c r="H44" s="25">
        <f>'1.4'!E44</f>
        <v>2</v>
      </c>
      <c r="I44" s="25">
        <f>'1.5'!E45</f>
        <v>2</v>
      </c>
    </row>
    <row r="45" spans="1:9" s="8" customFormat="1" ht="16" customHeight="1" x14ac:dyDescent="0.2">
      <c r="A45" s="30" t="s">
        <v>647</v>
      </c>
      <c r="B45" s="28">
        <f t="shared" si="0"/>
        <v>60</v>
      </c>
      <c r="C45" s="28">
        <f>$D$5-$I$5</f>
        <v>10</v>
      </c>
      <c r="D45" s="28">
        <f t="shared" si="4"/>
        <v>6</v>
      </c>
      <c r="E45" s="29">
        <f>'1.1'!F45</f>
        <v>4</v>
      </c>
      <c r="F45" s="25">
        <f>'1.2'!C45</f>
        <v>0</v>
      </c>
      <c r="G45" s="25">
        <f>'1.3'!C45</f>
        <v>2</v>
      </c>
      <c r="H45" s="25">
        <f>'1.4'!E45</f>
        <v>0</v>
      </c>
      <c r="I45" s="25" t="str">
        <f>'1.5'!E46</f>
        <v>- *</v>
      </c>
    </row>
    <row r="46" spans="1:9" ht="16" customHeight="1" x14ac:dyDescent="0.2">
      <c r="A46" s="230" t="s">
        <v>36</v>
      </c>
      <c r="B46" s="44"/>
      <c r="C46" s="44"/>
      <c r="D46" s="44"/>
      <c r="E46" s="45"/>
      <c r="F46" s="46"/>
      <c r="G46" s="46"/>
      <c r="H46" s="46"/>
      <c r="I46" s="46"/>
    </row>
    <row r="47" spans="1:9" ht="16" customHeight="1" x14ac:dyDescent="0.2">
      <c r="A47" s="30" t="s">
        <v>37</v>
      </c>
      <c r="B47" s="28">
        <f t="shared" si="0"/>
        <v>58.3</v>
      </c>
      <c r="C47" s="28">
        <f t="shared" si="1"/>
        <v>12</v>
      </c>
      <c r="D47" s="28">
        <f t="shared" ref="D47:D53" si="5">SUM(E47:I47)</f>
        <v>7</v>
      </c>
      <c r="E47" s="29">
        <f>'1.1'!F47</f>
        <v>2</v>
      </c>
      <c r="F47" s="25">
        <f>'1.2'!C47</f>
        <v>2</v>
      </c>
      <c r="G47" s="25">
        <f>'1.3'!C47</f>
        <v>2</v>
      </c>
      <c r="H47" s="25">
        <f>'1.4'!E47</f>
        <v>0</v>
      </c>
      <c r="I47" s="25">
        <f>'1.5'!E48</f>
        <v>1</v>
      </c>
    </row>
    <row r="48" spans="1:9" ht="16" customHeight="1" x14ac:dyDescent="0.2">
      <c r="A48" s="30" t="s">
        <v>38</v>
      </c>
      <c r="B48" s="28">
        <f t="shared" si="0"/>
        <v>66.7</v>
      </c>
      <c r="C48" s="28">
        <f t="shared" si="1"/>
        <v>12</v>
      </c>
      <c r="D48" s="28">
        <f t="shared" si="5"/>
        <v>8</v>
      </c>
      <c r="E48" s="29">
        <f>'1.1'!F48</f>
        <v>4</v>
      </c>
      <c r="F48" s="25">
        <f>'1.2'!C48</f>
        <v>2</v>
      </c>
      <c r="G48" s="25">
        <f>'1.3'!C48</f>
        <v>2</v>
      </c>
      <c r="H48" s="25">
        <f>'1.4'!E48</f>
        <v>0</v>
      </c>
      <c r="I48" s="25">
        <f>'1.5'!E49</f>
        <v>0</v>
      </c>
    </row>
    <row r="49" spans="1:9" ht="16" customHeight="1" x14ac:dyDescent="0.2">
      <c r="A49" s="30" t="s">
        <v>39</v>
      </c>
      <c r="B49" s="28">
        <f t="shared" si="0"/>
        <v>91.7</v>
      </c>
      <c r="C49" s="28">
        <f t="shared" si="1"/>
        <v>12</v>
      </c>
      <c r="D49" s="28">
        <f t="shared" si="5"/>
        <v>11</v>
      </c>
      <c r="E49" s="29">
        <f>'1.1'!F49</f>
        <v>4</v>
      </c>
      <c r="F49" s="25">
        <f>'1.2'!C49</f>
        <v>2</v>
      </c>
      <c r="G49" s="25">
        <f>'1.3'!C49</f>
        <v>2</v>
      </c>
      <c r="H49" s="25">
        <f>'1.4'!E49</f>
        <v>2</v>
      </c>
      <c r="I49" s="25">
        <f>'1.5'!E50</f>
        <v>1</v>
      </c>
    </row>
    <row r="50" spans="1:9" ht="16" customHeight="1" x14ac:dyDescent="0.2">
      <c r="A50" s="30" t="s">
        <v>40</v>
      </c>
      <c r="B50" s="28">
        <f t="shared" si="0"/>
        <v>58.3</v>
      </c>
      <c r="C50" s="28">
        <f t="shared" si="1"/>
        <v>12</v>
      </c>
      <c r="D50" s="28">
        <f t="shared" si="5"/>
        <v>7</v>
      </c>
      <c r="E50" s="29">
        <f>'1.1'!F50</f>
        <v>1</v>
      </c>
      <c r="F50" s="25">
        <f>'1.2'!C50</f>
        <v>2</v>
      </c>
      <c r="G50" s="25">
        <f>'1.3'!C50</f>
        <v>2</v>
      </c>
      <c r="H50" s="25">
        <f>'1.4'!E50</f>
        <v>2</v>
      </c>
      <c r="I50" s="25">
        <f>'1.5'!E51</f>
        <v>0</v>
      </c>
    </row>
    <row r="51" spans="1:9" ht="16" customHeight="1" x14ac:dyDescent="0.2">
      <c r="A51" s="30" t="s">
        <v>89</v>
      </c>
      <c r="B51" s="28">
        <f t="shared" si="0"/>
        <v>50</v>
      </c>
      <c r="C51" s="28">
        <f t="shared" si="1"/>
        <v>12</v>
      </c>
      <c r="D51" s="28">
        <f t="shared" si="5"/>
        <v>6</v>
      </c>
      <c r="E51" s="29">
        <f>'1.1'!F51</f>
        <v>4</v>
      </c>
      <c r="F51" s="25">
        <f>'1.2'!C51</f>
        <v>0</v>
      </c>
      <c r="G51" s="25">
        <f>'1.3'!C51</f>
        <v>2</v>
      </c>
      <c r="H51" s="25">
        <f>'1.4'!E51</f>
        <v>0</v>
      </c>
      <c r="I51" s="25">
        <f>'1.5'!E52</f>
        <v>0</v>
      </c>
    </row>
    <row r="52" spans="1:9" ht="16" customHeight="1" x14ac:dyDescent="0.2">
      <c r="A52" s="30" t="s">
        <v>41</v>
      </c>
      <c r="B52" s="28">
        <f t="shared" si="0"/>
        <v>91.7</v>
      </c>
      <c r="C52" s="28">
        <f t="shared" si="1"/>
        <v>12</v>
      </c>
      <c r="D52" s="28">
        <f t="shared" si="5"/>
        <v>11</v>
      </c>
      <c r="E52" s="29">
        <f>'1.1'!F52</f>
        <v>4</v>
      </c>
      <c r="F52" s="25">
        <f>'1.2'!C52</f>
        <v>2</v>
      </c>
      <c r="G52" s="25">
        <f>'1.3'!C52</f>
        <v>2</v>
      </c>
      <c r="H52" s="25">
        <f>'1.4'!E52</f>
        <v>2</v>
      </c>
      <c r="I52" s="25">
        <f>'1.5'!E53</f>
        <v>1</v>
      </c>
    </row>
    <row r="53" spans="1:9" ht="16" customHeight="1" x14ac:dyDescent="0.2">
      <c r="A53" s="30" t="s">
        <v>42</v>
      </c>
      <c r="B53" s="28">
        <f t="shared" si="0"/>
        <v>83.3</v>
      </c>
      <c r="C53" s="28">
        <f t="shared" si="1"/>
        <v>12</v>
      </c>
      <c r="D53" s="28">
        <f t="shared" si="5"/>
        <v>10</v>
      </c>
      <c r="E53" s="29">
        <f>'1.1'!F53</f>
        <v>2</v>
      </c>
      <c r="F53" s="25">
        <f>'1.2'!C53</f>
        <v>2</v>
      </c>
      <c r="G53" s="25">
        <f>'1.3'!C53</f>
        <v>2</v>
      </c>
      <c r="H53" s="25">
        <f>'1.4'!E53</f>
        <v>2</v>
      </c>
      <c r="I53" s="25">
        <f>'1.5'!E54</f>
        <v>2</v>
      </c>
    </row>
    <row r="54" spans="1:9" ht="16" customHeight="1" x14ac:dyDescent="0.2">
      <c r="A54" s="230" t="s">
        <v>43</v>
      </c>
      <c r="B54" s="44"/>
      <c r="C54" s="44"/>
      <c r="D54" s="44"/>
      <c r="E54" s="45"/>
      <c r="F54" s="46"/>
      <c r="G54" s="46"/>
      <c r="H54" s="46"/>
      <c r="I54" s="46"/>
    </row>
    <row r="55" spans="1:9" ht="16" customHeight="1" x14ac:dyDescent="0.2">
      <c r="A55" s="30" t="s">
        <v>44</v>
      </c>
      <c r="B55" s="28">
        <f t="shared" si="0"/>
        <v>100</v>
      </c>
      <c r="C55" s="28">
        <f t="shared" si="1"/>
        <v>12</v>
      </c>
      <c r="D55" s="28">
        <f t="shared" ref="D55:D68" si="6">SUM(E55:I55)</f>
        <v>12</v>
      </c>
      <c r="E55" s="29">
        <f>'1.1'!F55</f>
        <v>4</v>
      </c>
      <c r="F55" s="25">
        <f>'1.2'!C55</f>
        <v>2</v>
      </c>
      <c r="G55" s="25">
        <f>'1.3'!C55</f>
        <v>2</v>
      </c>
      <c r="H55" s="25">
        <f>'1.4'!E55</f>
        <v>2</v>
      </c>
      <c r="I55" s="25">
        <f>'1.5'!E56</f>
        <v>2</v>
      </c>
    </row>
    <row r="56" spans="1:9" s="7" customFormat="1" ht="16" customHeight="1" x14ac:dyDescent="0.2">
      <c r="A56" s="30" t="s">
        <v>45</v>
      </c>
      <c r="B56" s="28">
        <f t="shared" si="0"/>
        <v>91.7</v>
      </c>
      <c r="C56" s="28">
        <f t="shared" si="1"/>
        <v>12</v>
      </c>
      <c r="D56" s="28">
        <f t="shared" si="6"/>
        <v>11</v>
      </c>
      <c r="E56" s="29">
        <f>'1.1'!F56</f>
        <v>4</v>
      </c>
      <c r="F56" s="25">
        <f>'1.2'!C56</f>
        <v>2</v>
      </c>
      <c r="G56" s="25">
        <f>'1.3'!C56</f>
        <v>2</v>
      </c>
      <c r="H56" s="25">
        <f>'1.4'!E56</f>
        <v>2</v>
      </c>
      <c r="I56" s="25">
        <f>'1.5'!E57</f>
        <v>1</v>
      </c>
    </row>
    <row r="57" spans="1:9" ht="16" customHeight="1" x14ac:dyDescent="0.2">
      <c r="A57" s="30" t="s">
        <v>46</v>
      </c>
      <c r="B57" s="28">
        <f t="shared" si="0"/>
        <v>33.299999999999997</v>
      </c>
      <c r="C57" s="28">
        <f t="shared" si="1"/>
        <v>12</v>
      </c>
      <c r="D57" s="28">
        <f t="shared" si="6"/>
        <v>4</v>
      </c>
      <c r="E57" s="29">
        <f>'1.1'!F57</f>
        <v>2</v>
      </c>
      <c r="F57" s="25">
        <f>'1.2'!C57</f>
        <v>0</v>
      </c>
      <c r="G57" s="25">
        <f>'1.3'!C57</f>
        <v>2</v>
      </c>
      <c r="H57" s="25">
        <f>'1.4'!E57</f>
        <v>0</v>
      </c>
      <c r="I57" s="25">
        <f>'1.5'!E58</f>
        <v>0</v>
      </c>
    </row>
    <row r="58" spans="1:9" ht="16" customHeight="1" x14ac:dyDescent="0.2">
      <c r="A58" s="30" t="s">
        <v>47</v>
      </c>
      <c r="B58" s="28">
        <f t="shared" si="0"/>
        <v>66.7</v>
      </c>
      <c r="C58" s="28">
        <f t="shared" si="1"/>
        <v>12</v>
      </c>
      <c r="D58" s="28">
        <f t="shared" si="6"/>
        <v>8</v>
      </c>
      <c r="E58" s="29">
        <f>'1.1'!F58</f>
        <v>4</v>
      </c>
      <c r="F58" s="25">
        <f>'1.2'!C58</f>
        <v>2</v>
      </c>
      <c r="G58" s="25">
        <f>'1.3'!C58</f>
        <v>2</v>
      </c>
      <c r="H58" s="25">
        <f>'1.4'!E58</f>
        <v>0</v>
      </c>
      <c r="I58" s="25">
        <f>'1.5'!E59</f>
        <v>0</v>
      </c>
    </row>
    <row r="59" spans="1:9" ht="16" customHeight="1" x14ac:dyDescent="0.2">
      <c r="A59" s="30" t="s">
        <v>48</v>
      </c>
      <c r="B59" s="28">
        <f t="shared" si="0"/>
        <v>83.3</v>
      </c>
      <c r="C59" s="28">
        <f t="shared" si="1"/>
        <v>12</v>
      </c>
      <c r="D59" s="28">
        <f t="shared" si="6"/>
        <v>10</v>
      </c>
      <c r="E59" s="29">
        <f>'1.1'!F59</f>
        <v>4</v>
      </c>
      <c r="F59" s="25">
        <f>'1.2'!C59</f>
        <v>2</v>
      </c>
      <c r="G59" s="25">
        <f>'1.3'!C59</f>
        <v>2</v>
      </c>
      <c r="H59" s="25">
        <f>'1.4'!E59</f>
        <v>0</v>
      </c>
      <c r="I59" s="25">
        <f>'1.5'!E60</f>
        <v>2</v>
      </c>
    </row>
    <row r="60" spans="1:9" ht="16" customHeight="1" x14ac:dyDescent="0.2">
      <c r="A60" s="30" t="s">
        <v>49</v>
      </c>
      <c r="B60" s="28">
        <f t="shared" si="0"/>
        <v>100</v>
      </c>
      <c r="C60" s="28">
        <f t="shared" si="1"/>
        <v>12</v>
      </c>
      <c r="D60" s="28">
        <f t="shared" si="6"/>
        <v>12</v>
      </c>
      <c r="E60" s="29">
        <f>'1.1'!F60</f>
        <v>4</v>
      </c>
      <c r="F60" s="25">
        <f>'1.2'!C60</f>
        <v>2</v>
      </c>
      <c r="G60" s="25">
        <f>'1.3'!C60</f>
        <v>2</v>
      </c>
      <c r="H60" s="25">
        <f>'1.4'!E60</f>
        <v>2</v>
      </c>
      <c r="I60" s="25">
        <f>'1.5'!E61</f>
        <v>2</v>
      </c>
    </row>
    <row r="61" spans="1:9" ht="16" customHeight="1" x14ac:dyDescent="0.2">
      <c r="A61" s="30" t="s">
        <v>50</v>
      </c>
      <c r="B61" s="28">
        <f t="shared" si="0"/>
        <v>33.299999999999997</v>
      </c>
      <c r="C61" s="28">
        <f t="shared" si="1"/>
        <v>12</v>
      </c>
      <c r="D61" s="28">
        <f t="shared" si="6"/>
        <v>4</v>
      </c>
      <c r="E61" s="29">
        <f>'1.1'!F61</f>
        <v>2</v>
      </c>
      <c r="F61" s="25">
        <f>'1.2'!C61</f>
        <v>0</v>
      </c>
      <c r="G61" s="25">
        <f>'1.3'!C61</f>
        <v>0</v>
      </c>
      <c r="H61" s="25">
        <f>'1.4'!E61</f>
        <v>0</v>
      </c>
      <c r="I61" s="25">
        <f>'1.5'!E62</f>
        <v>2</v>
      </c>
    </row>
    <row r="62" spans="1:9" ht="16" customHeight="1" x14ac:dyDescent="0.2">
      <c r="A62" s="30" t="s">
        <v>51</v>
      </c>
      <c r="B62" s="28">
        <f t="shared" si="0"/>
        <v>83.3</v>
      </c>
      <c r="C62" s="28">
        <f t="shared" si="1"/>
        <v>12</v>
      </c>
      <c r="D62" s="28">
        <f t="shared" si="6"/>
        <v>10</v>
      </c>
      <c r="E62" s="29">
        <f>'1.1'!F62</f>
        <v>4</v>
      </c>
      <c r="F62" s="25">
        <f>'1.2'!C62</f>
        <v>2</v>
      </c>
      <c r="G62" s="25">
        <f>'1.3'!C62</f>
        <v>2</v>
      </c>
      <c r="H62" s="25">
        <f>'1.4'!E62</f>
        <v>0</v>
      </c>
      <c r="I62" s="25">
        <f>'1.5'!E63</f>
        <v>2</v>
      </c>
    </row>
    <row r="63" spans="1:9" ht="16" customHeight="1" x14ac:dyDescent="0.2">
      <c r="A63" s="30" t="s">
        <v>52</v>
      </c>
      <c r="B63" s="28">
        <f t="shared" si="0"/>
        <v>100</v>
      </c>
      <c r="C63" s="28">
        <f t="shared" si="1"/>
        <v>12</v>
      </c>
      <c r="D63" s="28">
        <f t="shared" si="6"/>
        <v>12</v>
      </c>
      <c r="E63" s="29">
        <f>'1.1'!F63</f>
        <v>4</v>
      </c>
      <c r="F63" s="25">
        <f>'1.2'!C63</f>
        <v>2</v>
      </c>
      <c r="G63" s="25">
        <f>'1.3'!C63</f>
        <v>2</v>
      </c>
      <c r="H63" s="25">
        <f>'1.4'!E63</f>
        <v>2</v>
      </c>
      <c r="I63" s="25">
        <f>'1.5'!E64</f>
        <v>2</v>
      </c>
    </row>
    <row r="64" spans="1:9" ht="16" customHeight="1" x14ac:dyDescent="0.2">
      <c r="A64" s="30" t="s">
        <v>53</v>
      </c>
      <c r="B64" s="28">
        <f t="shared" si="0"/>
        <v>100</v>
      </c>
      <c r="C64" s="28">
        <f t="shared" si="1"/>
        <v>12</v>
      </c>
      <c r="D64" s="28">
        <f t="shared" si="6"/>
        <v>12</v>
      </c>
      <c r="E64" s="29">
        <f>'1.1'!F64</f>
        <v>4</v>
      </c>
      <c r="F64" s="25">
        <f>'1.2'!C64</f>
        <v>2</v>
      </c>
      <c r="G64" s="25">
        <f>'1.3'!C64</f>
        <v>2</v>
      </c>
      <c r="H64" s="25">
        <f>'1.4'!E64</f>
        <v>2</v>
      </c>
      <c r="I64" s="25">
        <f>'1.5'!E65</f>
        <v>2</v>
      </c>
    </row>
    <row r="65" spans="1:9" ht="16" customHeight="1" x14ac:dyDescent="0.2">
      <c r="A65" s="30" t="s">
        <v>54</v>
      </c>
      <c r="B65" s="28">
        <f t="shared" si="0"/>
        <v>75</v>
      </c>
      <c r="C65" s="28">
        <f t="shared" si="1"/>
        <v>12</v>
      </c>
      <c r="D65" s="28">
        <f t="shared" si="6"/>
        <v>9</v>
      </c>
      <c r="E65" s="29">
        <f>'1.1'!F65</f>
        <v>4</v>
      </c>
      <c r="F65" s="25">
        <f>'1.2'!C65</f>
        <v>2</v>
      </c>
      <c r="G65" s="25">
        <f>'1.3'!C65</f>
        <v>2</v>
      </c>
      <c r="H65" s="25">
        <f>'1.4'!E65</f>
        <v>0</v>
      </c>
      <c r="I65" s="25">
        <f>'1.5'!E66</f>
        <v>1</v>
      </c>
    </row>
    <row r="66" spans="1:9" ht="16" customHeight="1" x14ac:dyDescent="0.2">
      <c r="A66" s="30" t="s">
        <v>55</v>
      </c>
      <c r="B66" s="28">
        <f t="shared" si="0"/>
        <v>66.7</v>
      </c>
      <c r="C66" s="28">
        <f t="shared" si="1"/>
        <v>12</v>
      </c>
      <c r="D66" s="28">
        <f t="shared" si="6"/>
        <v>8</v>
      </c>
      <c r="E66" s="29">
        <f>'1.1'!F66</f>
        <v>4</v>
      </c>
      <c r="F66" s="25">
        <f>'1.2'!C66</f>
        <v>0</v>
      </c>
      <c r="G66" s="25">
        <f>'1.3'!C66</f>
        <v>0</v>
      </c>
      <c r="H66" s="25">
        <f>'1.4'!E66</f>
        <v>2</v>
      </c>
      <c r="I66" s="25">
        <f>'1.5'!E67</f>
        <v>2</v>
      </c>
    </row>
    <row r="67" spans="1:9" ht="16" customHeight="1" x14ac:dyDescent="0.2">
      <c r="A67" s="30" t="s">
        <v>56</v>
      </c>
      <c r="B67" s="28">
        <f t="shared" si="0"/>
        <v>100</v>
      </c>
      <c r="C67" s="28">
        <f t="shared" si="1"/>
        <v>12</v>
      </c>
      <c r="D67" s="28">
        <f t="shared" si="6"/>
        <v>12</v>
      </c>
      <c r="E67" s="29">
        <f>'1.1'!F67</f>
        <v>4</v>
      </c>
      <c r="F67" s="25">
        <f>'1.2'!C67</f>
        <v>2</v>
      </c>
      <c r="G67" s="25">
        <f>'1.3'!C67</f>
        <v>2</v>
      </c>
      <c r="H67" s="25">
        <f>'1.4'!E67</f>
        <v>2</v>
      </c>
      <c r="I67" s="25">
        <f>'1.5'!E68</f>
        <v>2</v>
      </c>
    </row>
    <row r="68" spans="1:9" ht="16" customHeight="1" x14ac:dyDescent="0.2">
      <c r="A68" s="30" t="s">
        <v>57</v>
      </c>
      <c r="B68" s="28">
        <f t="shared" si="0"/>
        <v>66.7</v>
      </c>
      <c r="C68" s="28">
        <f t="shared" si="1"/>
        <v>12</v>
      </c>
      <c r="D68" s="28">
        <f t="shared" si="6"/>
        <v>8</v>
      </c>
      <c r="E68" s="29">
        <f>'1.1'!F68</f>
        <v>4</v>
      </c>
      <c r="F68" s="25">
        <f>'1.2'!C68</f>
        <v>0</v>
      </c>
      <c r="G68" s="25">
        <f>'1.3'!C68</f>
        <v>2</v>
      </c>
      <c r="H68" s="25">
        <f>'1.4'!E68</f>
        <v>0</v>
      </c>
      <c r="I68" s="25">
        <f>'1.5'!E69</f>
        <v>2</v>
      </c>
    </row>
    <row r="69" spans="1:9" ht="16" customHeight="1" x14ac:dyDescent="0.2">
      <c r="A69" s="230" t="s">
        <v>58</v>
      </c>
      <c r="B69" s="44"/>
      <c r="C69" s="44"/>
      <c r="D69" s="44"/>
      <c r="E69" s="45"/>
      <c r="F69" s="46"/>
      <c r="G69" s="46"/>
      <c r="H69" s="46"/>
      <c r="I69" s="46"/>
    </row>
    <row r="70" spans="1:9" ht="16" customHeight="1" x14ac:dyDescent="0.2">
      <c r="A70" s="30" t="s">
        <v>59</v>
      </c>
      <c r="B70" s="28">
        <f t="shared" si="0"/>
        <v>41.7</v>
      </c>
      <c r="C70" s="28">
        <f t="shared" si="1"/>
        <v>12</v>
      </c>
      <c r="D70" s="28">
        <f t="shared" ref="D70:D75" si="7">SUM(E70:I70)</f>
        <v>5</v>
      </c>
      <c r="E70" s="29">
        <f>'1.1'!F70</f>
        <v>2</v>
      </c>
      <c r="F70" s="25">
        <f>'1.2'!C70</f>
        <v>0</v>
      </c>
      <c r="G70" s="25">
        <f>'1.3'!C70</f>
        <v>2</v>
      </c>
      <c r="H70" s="25">
        <f>'1.4'!E70</f>
        <v>0</v>
      </c>
      <c r="I70" s="25">
        <f>'1.5'!E71</f>
        <v>1</v>
      </c>
    </row>
    <row r="71" spans="1:9" ht="16" customHeight="1" x14ac:dyDescent="0.2">
      <c r="A71" s="30" t="s">
        <v>60</v>
      </c>
      <c r="B71" s="28">
        <f t="shared" si="0"/>
        <v>66.7</v>
      </c>
      <c r="C71" s="28">
        <f t="shared" si="1"/>
        <v>12</v>
      </c>
      <c r="D71" s="28">
        <f t="shared" si="7"/>
        <v>8</v>
      </c>
      <c r="E71" s="29">
        <f>'1.1'!F71</f>
        <v>4</v>
      </c>
      <c r="F71" s="25">
        <f>'1.2'!C71</f>
        <v>2</v>
      </c>
      <c r="G71" s="25">
        <f>'1.3'!C71</f>
        <v>2</v>
      </c>
      <c r="H71" s="25">
        <f>'1.4'!E71</f>
        <v>0</v>
      </c>
      <c r="I71" s="25">
        <f>'1.5'!E72</f>
        <v>0</v>
      </c>
    </row>
    <row r="72" spans="1:9" ht="16" customHeight="1" x14ac:dyDescent="0.2">
      <c r="A72" s="30" t="s">
        <v>61</v>
      </c>
      <c r="B72" s="28">
        <f t="shared" ref="B72:B98" si="8">ROUND(D72/C72*100,1)</f>
        <v>83.3</v>
      </c>
      <c r="C72" s="28">
        <f t="shared" si="1"/>
        <v>12</v>
      </c>
      <c r="D72" s="28">
        <f t="shared" si="7"/>
        <v>10</v>
      </c>
      <c r="E72" s="29">
        <f>'1.1'!F72</f>
        <v>4</v>
      </c>
      <c r="F72" s="25">
        <f>'1.2'!C72</f>
        <v>2</v>
      </c>
      <c r="G72" s="25">
        <f>'1.3'!C72</f>
        <v>2</v>
      </c>
      <c r="H72" s="25">
        <f>'1.4'!E72</f>
        <v>0</v>
      </c>
      <c r="I72" s="25">
        <f>'1.5'!E73</f>
        <v>2</v>
      </c>
    </row>
    <row r="73" spans="1:9" ht="16" customHeight="1" x14ac:dyDescent="0.2">
      <c r="A73" s="30" t="s">
        <v>62</v>
      </c>
      <c r="B73" s="28">
        <f t="shared" si="8"/>
        <v>75</v>
      </c>
      <c r="C73" s="28">
        <f t="shared" ref="C73:C98" si="9">$D$5</f>
        <v>12</v>
      </c>
      <c r="D73" s="28">
        <f t="shared" si="7"/>
        <v>9</v>
      </c>
      <c r="E73" s="29">
        <f>'1.1'!F73</f>
        <v>4</v>
      </c>
      <c r="F73" s="25">
        <f>'1.2'!C73</f>
        <v>2</v>
      </c>
      <c r="G73" s="25">
        <f>'1.3'!C73</f>
        <v>2</v>
      </c>
      <c r="H73" s="25">
        <f>'1.4'!E73</f>
        <v>0</v>
      </c>
      <c r="I73" s="25">
        <f>'1.5'!E74</f>
        <v>1</v>
      </c>
    </row>
    <row r="74" spans="1:9" ht="16" customHeight="1" x14ac:dyDescent="0.2">
      <c r="A74" s="30" t="s">
        <v>63</v>
      </c>
      <c r="B74" s="28">
        <f t="shared" si="8"/>
        <v>100</v>
      </c>
      <c r="C74" s="28">
        <f t="shared" si="9"/>
        <v>12</v>
      </c>
      <c r="D74" s="28">
        <f t="shared" si="7"/>
        <v>12</v>
      </c>
      <c r="E74" s="29">
        <f>'1.1'!F74</f>
        <v>4</v>
      </c>
      <c r="F74" s="25">
        <f>'1.2'!C74</f>
        <v>2</v>
      </c>
      <c r="G74" s="25">
        <f>'1.3'!C74</f>
        <v>2</v>
      </c>
      <c r="H74" s="25">
        <f>'1.4'!E74</f>
        <v>2</v>
      </c>
      <c r="I74" s="25">
        <f>'1.5'!E75</f>
        <v>2</v>
      </c>
    </row>
    <row r="75" spans="1:9" ht="16" customHeight="1" x14ac:dyDescent="0.2">
      <c r="A75" s="30" t="s">
        <v>64</v>
      </c>
      <c r="B75" s="28">
        <f t="shared" si="8"/>
        <v>100</v>
      </c>
      <c r="C75" s="28">
        <f t="shared" si="9"/>
        <v>12</v>
      </c>
      <c r="D75" s="28">
        <f t="shared" si="7"/>
        <v>12</v>
      </c>
      <c r="E75" s="29">
        <f>'1.1'!F75</f>
        <v>4</v>
      </c>
      <c r="F75" s="25">
        <f>'1.2'!C75</f>
        <v>2</v>
      </c>
      <c r="G75" s="25">
        <f>'1.3'!C75</f>
        <v>2</v>
      </c>
      <c r="H75" s="25">
        <f>'1.4'!E75</f>
        <v>2</v>
      </c>
      <c r="I75" s="25">
        <f>'1.5'!E76</f>
        <v>2</v>
      </c>
    </row>
    <row r="76" spans="1:9" ht="16" customHeight="1" x14ac:dyDescent="0.2">
      <c r="A76" s="230" t="s">
        <v>65</v>
      </c>
      <c r="B76" s="44"/>
      <c r="C76" s="44"/>
      <c r="D76" s="44"/>
      <c r="E76" s="45"/>
      <c r="F76" s="46"/>
      <c r="G76" s="46"/>
      <c r="H76" s="46"/>
      <c r="I76" s="46"/>
    </row>
    <row r="77" spans="1:9" ht="16" customHeight="1" x14ac:dyDescent="0.2">
      <c r="A77" s="30" t="s">
        <v>66</v>
      </c>
      <c r="B77" s="28">
        <f t="shared" si="8"/>
        <v>100</v>
      </c>
      <c r="C77" s="28">
        <f t="shared" si="9"/>
        <v>12</v>
      </c>
      <c r="D77" s="28">
        <f t="shared" ref="D77:D86" si="10">SUM(E77:I77)</f>
        <v>12</v>
      </c>
      <c r="E77" s="29">
        <f>'1.1'!F77</f>
        <v>4</v>
      </c>
      <c r="F77" s="25">
        <f>'1.2'!C77</f>
        <v>2</v>
      </c>
      <c r="G77" s="25">
        <f>'1.3'!C77</f>
        <v>2</v>
      </c>
      <c r="H77" s="25">
        <f>'1.4'!E77</f>
        <v>2</v>
      </c>
      <c r="I77" s="25">
        <f>'1.5'!E78</f>
        <v>2</v>
      </c>
    </row>
    <row r="78" spans="1:9" ht="16" customHeight="1" x14ac:dyDescent="0.2">
      <c r="A78" s="30" t="s">
        <v>68</v>
      </c>
      <c r="B78" s="28">
        <f t="shared" si="8"/>
        <v>83.3</v>
      </c>
      <c r="C78" s="28">
        <f t="shared" si="9"/>
        <v>12</v>
      </c>
      <c r="D78" s="28">
        <f t="shared" si="10"/>
        <v>10</v>
      </c>
      <c r="E78" s="29">
        <f>'1.1'!F78</f>
        <v>4</v>
      </c>
      <c r="F78" s="25">
        <f>'1.2'!C78</f>
        <v>2</v>
      </c>
      <c r="G78" s="25">
        <f>'1.3'!C78</f>
        <v>2</v>
      </c>
      <c r="H78" s="25">
        <f>'1.4'!E78</f>
        <v>0</v>
      </c>
      <c r="I78" s="25">
        <f>'1.5'!E79</f>
        <v>2</v>
      </c>
    </row>
    <row r="79" spans="1:9" ht="16" customHeight="1" x14ac:dyDescent="0.2">
      <c r="A79" s="30" t="s">
        <v>69</v>
      </c>
      <c r="B79" s="28">
        <f t="shared" si="8"/>
        <v>100</v>
      </c>
      <c r="C79" s="28">
        <f t="shared" si="9"/>
        <v>12</v>
      </c>
      <c r="D79" s="28">
        <f t="shared" si="10"/>
        <v>12</v>
      </c>
      <c r="E79" s="29">
        <f>'1.1'!F79</f>
        <v>4</v>
      </c>
      <c r="F79" s="25">
        <f>'1.2'!C79</f>
        <v>2</v>
      </c>
      <c r="G79" s="25">
        <f>'1.3'!C79</f>
        <v>2</v>
      </c>
      <c r="H79" s="25">
        <f>'1.4'!E79</f>
        <v>2</v>
      </c>
      <c r="I79" s="25">
        <f>'1.5'!E80</f>
        <v>2</v>
      </c>
    </row>
    <row r="80" spans="1:9" ht="16" customHeight="1" x14ac:dyDescent="0.2">
      <c r="A80" s="30" t="s">
        <v>70</v>
      </c>
      <c r="B80" s="28">
        <f t="shared" si="8"/>
        <v>58.3</v>
      </c>
      <c r="C80" s="28">
        <f t="shared" si="9"/>
        <v>12</v>
      </c>
      <c r="D80" s="28">
        <f t="shared" si="10"/>
        <v>7</v>
      </c>
      <c r="E80" s="29">
        <f>'1.1'!F80</f>
        <v>4</v>
      </c>
      <c r="F80" s="25">
        <f>'1.2'!C80</f>
        <v>0</v>
      </c>
      <c r="G80" s="25">
        <f>'1.3'!C80</f>
        <v>2</v>
      </c>
      <c r="H80" s="25">
        <f>'1.4'!E80</f>
        <v>0</v>
      </c>
      <c r="I80" s="25">
        <f>'1.5'!E81</f>
        <v>1</v>
      </c>
    </row>
    <row r="81" spans="1:9" ht="16" customHeight="1" x14ac:dyDescent="0.2">
      <c r="A81" s="30" t="s">
        <v>72</v>
      </c>
      <c r="B81" s="28">
        <f t="shared" si="8"/>
        <v>75</v>
      </c>
      <c r="C81" s="28">
        <f t="shared" si="9"/>
        <v>12</v>
      </c>
      <c r="D81" s="28">
        <f t="shared" si="10"/>
        <v>9</v>
      </c>
      <c r="E81" s="29">
        <f>'1.1'!F81</f>
        <v>2</v>
      </c>
      <c r="F81" s="25">
        <f>'1.2'!C81</f>
        <v>2</v>
      </c>
      <c r="G81" s="25">
        <f>'1.3'!C81</f>
        <v>2</v>
      </c>
      <c r="H81" s="25">
        <f>'1.4'!E81</f>
        <v>2</v>
      </c>
      <c r="I81" s="25">
        <f>'1.5'!E82</f>
        <v>1</v>
      </c>
    </row>
    <row r="82" spans="1:9" ht="16" customHeight="1" x14ac:dyDescent="0.2">
      <c r="A82" s="30" t="s">
        <v>73</v>
      </c>
      <c r="B82" s="28">
        <f t="shared" si="8"/>
        <v>66.7</v>
      </c>
      <c r="C82" s="28">
        <f t="shared" si="9"/>
        <v>12</v>
      </c>
      <c r="D82" s="28">
        <f t="shared" si="10"/>
        <v>8</v>
      </c>
      <c r="E82" s="29">
        <f>'1.1'!F82</f>
        <v>4</v>
      </c>
      <c r="F82" s="25">
        <f>'1.2'!C82</f>
        <v>2</v>
      </c>
      <c r="G82" s="25">
        <f>'1.3'!C82</f>
        <v>2</v>
      </c>
      <c r="H82" s="25">
        <f>'1.4'!E82</f>
        <v>0</v>
      </c>
      <c r="I82" s="25">
        <f>'1.5'!E83</f>
        <v>0</v>
      </c>
    </row>
    <row r="83" spans="1:9" ht="16" customHeight="1" x14ac:dyDescent="0.2">
      <c r="A83" s="146" t="s">
        <v>618</v>
      </c>
      <c r="B83" s="28">
        <f t="shared" si="8"/>
        <v>100</v>
      </c>
      <c r="C83" s="28">
        <f t="shared" si="9"/>
        <v>12</v>
      </c>
      <c r="D83" s="28">
        <f t="shared" si="10"/>
        <v>12</v>
      </c>
      <c r="E83" s="29">
        <f>'1.1'!F83</f>
        <v>4</v>
      </c>
      <c r="F83" s="25">
        <f>'1.2'!C83</f>
        <v>2</v>
      </c>
      <c r="G83" s="25">
        <f>'1.3'!C83</f>
        <v>2</v>
      </c>
      <c r="H83" s="25">
        <f>'1.4'!E83</f>
        <v>2</v>
      </c>
      <c r="I83" s="25">
        <f>'1.5'!E84</f>
        <v>2</v>
      </c>
    </row>
    <row r="84" spans="1:9" ht="16" customHeight="1" x14ac:dyDescent="0.2">
      <c r="A84" s="30" t="s">
        <v>74</v>
      </c>
      <c r="B84" s="28">
        <f t="shared" si="8"/>
        <v>83.3</v>
      </c>
      <c r="C84" s="28">
        <f t="shared" si="9"/>
        <v>12</v>
      </c>
      <c r="D84" s="28">
        <f t="shared" si="10"/>
        <v>10</v>
      </c>
      <c r="E84" s="29">
        <f>'1.1'!F84</f>
        <v>4</v>
      </c>
      <c r="F84" s="25">
        <f>'1.2'!C84</f>
        <v>0</v>
      </c>
      <c r="G84" s="25">
        <f>'1.3'!C84</f>
        <v>2</v>
      </c>
      <c r="H84" s="25">
        <f>'1.4'!E84</f>
        <v>2</v>
      </c>
      <c r="I84" s="25">
        <f>'1.5'!E85</f>
        <v>2</v>
      </c>
    </row>
    <row r="85" spans="1:9" ht="16" customHeight="1" x14ac:dyDescent="0.2">
      <c r="A85" s="30" t="s">
        <v>75</v>
      </c>
      <c r="B85" s="28">
        <f t="shared" si="8"/>
        <v>83.3</v>
      </c>
      <c r="C85" s="28">
        <f t="shared" si="9"/>
        <v>12</v>
      </c>
      <c r="D85" s="28">
        <f t="shared" si="10"/>
        <v>10</v>
      </c>
      <c r="E85" s="29">
        <f>'1.1'!F85</f>
        <v>4</v>
      </c>
      <c r="F85" s="25">
        <f>'1.2'!C85</f>
        <v>2</v>
      </c>
      <c r="G85" s="25">
        <f>'1.3'!C85</f>
        <v>2</v>
      </c>
      <c r="H85" s="25">
        <f>'1.4'!E85</f>
        <v>2</v>
      </c>
      <c r="I85" s="25">
        <f>'1.5'!E86</f>
        <v>0</v>
      </c>
    </row>
    <row r="86" spans="1:9" ht="16" customHeight="1" x14ac:dyDescent="0.2">
      <c r="A86" s="30" t="s">
        <v>76</v>
      </c>
      <c r="B86" s="28">
        <f t="shared" si="8"/>
        <v>58.3</v>
      </c>
      <c r="C86" s="28">
        <f t="shared" si="9"/>
        <v>12</v>
      </c>
      <c r="D86" s="28">
        <f t="shared" si="10"/>
        <v>7</v>
      </c>
      <c r="E86" s="29">
        <f>'1.1'!F86</f>
        <v>2</v>
      </c>
      <c r="F86" s="25">
        <f>'1.2'!C86</f>
        <v>0</v>
      </c>
      <c r="G86" s="25">
        <f>'1.3'!C86</f>
        <v>2</v>
      </c>
      <c r="H86" s="25">
        <f>'1.4'!E86</f>
        <v>2</v>
      </c>
      <c r="I86" s="25">
        <f>'1.5'!E87</f>
        <v>1</v>
      </c>
    </row>
    <row r="87" spans="1:9" ht="16" customHeight="1" x14ac:dyDescent="0.2">
      <c r="A87" s="230" t="s">
        <v>77</v>
      </c>
      <c r="B87" s="44"/>
      <c r="C87" s="44"/>
      <c r="D87" s="44"/>
      <c r="E87" s="45"/>
      <c r="F87" s="46"/>
      <c r="G87" s="46"/>
      <c r="H87" s="46"/>
      <c r="I87" s="46"/>
    </row>
    <row r="88" spans="1:9" ht="16" customHeight="1" x14ac:dyDescent="0.2">
      <c r="A88" s="30" t="s">
        <v>67</v>
      </c>
      <c r="B88" s="28">
        <f t="shared" si="8"/>
        <v>100</v>
      </c>
      <c r="C88" s="28">
        <f t="shared" si="9"/>
        <v>12</v>
      </c>
      <c r="D88" s="28">
        <f t="shared" ref="D88:D98" si="11">SUM(E88:I88)</f>
        <v>12</v>
      </c>
      <c r="E88" s="29">
        <f>'1.1'!F88</f>
        <v>4</v>
      </c>
      <c r="F88" s="25">
        <f>'1.2'!C88</f>
        <v>2</v>
      </c>
      <c r="G88" s="25">
        <f>'1.3'!C88</f>
        <v>2</v>
      </c>
      <c r="H88" s="25">
        <f>'1.4'!E88</f>
        <v>2</v>
      </c>
      <c r="I88" s="25">
        <f>'1.5'!E89</f>
        <v>2</v>
      </c>
    </row>
    <row r="89" spans="1:9" ht="16" customHeight="1" x14ac:dyDescent="0.2">
      <c r="A89" s="30" t="s">
        <v>78</v>
      </c>
      <c r="B89" s="28">
        <f t="shared" si="8"/>
        <v>66.7</v>
      </c>
      <c r="C89" s="28">
        <f t="shared" si="9"/>
        <v>12</v>
      </c>
      <c r="D89" s="28">
        <f t="shared" si="11"/>
        <v>8</v>
      </c>
      <c r="E89" s="29">
        <f>'1.1'!F89</f>
        <v>4</v>
      </c>
      <c r="F89" s="25">
        <f>'1.2'!C89</f>
        <v>2</v>
      </c>
      <c r="G89" s="25">
        <f>'1.3'!C89</f>
        <v>2</v>
      </c>
      <c r="H89" s="25">
        <f>'1.4'!E89</f>
        <v>0</v>
      </c>
      <c r="I89" s="25">
        <f>'1.5'!E90</f>
        <v>0</v>
      </c>
    </row>
    <row r="90" spans="1:9" ht="16" customHeight="1" x14ac:dyDescent="0.2">
      <c r="A90" s="30" t="s">
        <v>71</v>
      </c>
      <c r="B90" s="28">
        <f t="shared" si="8"/>
        <v>75</v>
      </c>
      <c r="C90" s="28">
        <f t="shared" si="9"/>
        <v>12</v>
      </c>
      <c r="D90" s="28">
        <f t="shared" si="11"/>
        <v>9</v>
      </c>
      <c r="E90" s="29">
        <f>'1.1'!F90</f>
        <v>4</v>
      </c>
      <c r="F90" s="25">
        <f>'1.2'!C90</f>
        <v>0</v>
      </c>
      <c r="G90" s="25">
        <f>'1.3'!C90</f>
        <v>2</v>
      </c>
      <c r="H90" s="25">
        <f>'1.4'!E90</f>
        <v>2</v>
      </c>
      <c r="I90" s="25">
        <f>'1.5'!E91</f>
        <v>1</v>
      </c>
    </row>
    <row r="91" spans="1:9" ht="16" customHeight="1" x14ac:dyDescent="0.2">
      <c r="A91" s="30" t="s">
        <v>79</v>
      </c>
      <c r="B91" s="28">
        <f t="shared" si="8"/>
        <v>91.7</v>
      </c>
      <c r="C91" s="28">
        <f t="shared" si="9"/>
        <v>12</v>
      </c>
      <c r="D91" s="28">
        <f t="shared" si="11"/>
        <v>11</v>
      </c>
      <c r="E91" s="29">
        <f>'1.1'!F91</f>
        <v>4</v>
      </c>
      <c r="F91" s="25">
        <f>'1.2'!C91</f>
        <v>2</v>
      </c>
      <c r="G91" s="25">
        <f>'1.3'!C91</f>
        <v>2</v>
      </c>
      <c r="H91" s="25">
        <f>'1.4'!E91</f>
        <v>2</v>
      </c>
      <c r="I91" s="25">
        <f>'1.5'!E92</f>
        <v>1</v>
      </c>
    </row>
    <row r="92" spans="1:9" ht="16" customHeight="1" x14ac:dyDescent="0.2">
      <c r="A92" s="30" t="s">
        <v>80</v>
      </c>
      <c r="B92" s="28">
        <f t="shared" si="8"/>
        <v>100</v>
      </c>
      <c r="C92" s="28">
        <f t="shared" si="9"/>
        <v>12</v>
      </c>
      <c r="D92" s="28">
        <f t="shared" si="11"/>
        <v>12</v>
      </c>
      <c r="E92" s="29">
        <f>'1.1'!F92</f>
        <v>4</v>
      </c>
      <c r="F92" s="25">
        <f>'1.2'!C92</f>
        <v>2</v>
      </c>
      <c r="G92" s="25">
        <f>'1.3'!C92</f>
        <v>2</v>
      </c>
      <c r="H92" s="25">
        <f>'1.4'!E92</f>
        <v>2</v>
      </c>
      <c r="I92" s="25">
        <f>'1.5'!E93</f>
        <v>2</v>
      </c>
    </row>
    <row r="93" spans="1:9" ht="16" customHeight="1" x14ac:dyDescent="0.2">
      <c r="A93" s="30" t="s">
        <v>81</v>
      </c>
      <c r="B93" s="28">
        <f t="shared" si="8"/>
        <v>83.3</v>
      </c>
      <c r="C93" s="28">
        <f t="shared" si="9"/>
        <v>12</v>
      </c>
      <c r="D93" s="28">
        <f t="shared" si="11"/>
        <v>10</v>
      </c>
      <c r="E93" s="29">
        <f>'1.1'!F93</f>
        <v>4</v>
      </c>
      <c r="F93" s="25">
        <f>'1.2'!C93</f>
        <v>2</v>
      </c>
      <c r="G93" s="25">
        <f>'1.3'!C93</f>
        <v>2</v>
      </c>
      <c r="H93" s="25">
        <f>'1.4'!E93</f>
        <v>2</v>
      </c>
      <c r="I93" s="25">
        <f>'1.5'!E94</f>
        <v>0</v>
      </c>
    </row>
    <row r="94" spans="1:9" ht="16" customHeight="1" x14ac:dyDescent="0.2">
      <c r="A94" s="30" t="s">
        <v>82</v>
      </c>
      <c r="B94" s="28">
        <f t="shared" si="8"/>
        <v>100</v>
      </c>
      <c r="C94" s="28">
        <f t="shared" si="9"/>
        <v>12</v>
      </c>
      <c r="D94" s="28">
        <f t="shared" si="11"/>
        <v>12</v>
      </c>
      <c r="E94" s="29">
        <f>'1.1'!F94</f>
        <v>4</v>
      </c>
      <c r="F94" s="25">
        <f>'1.2'!C94</f>
        <v>2</v>
      </c>
      <c r="G94" s="25">
        <f>'1.3'!C94</f>
        <v>2</v>
      </c>
      <c r="H94" s="25">
        <f>'1.4'!E94</f>
        <v>2</v>
      </c>
      <c r="I94" s="25">
        <f>'1.5'!E95</f>
        <v>2</v>
      </c>
    </row>
    <row r="95" spans="1:9" ht="16" customHeight="1" x14ac:dyDescent="0.2">
      <c r="A95" s="30" t="s">
        <v>83</v>
      </c>
      <c r="B95" s="28">
        <f t="shared" si="8"/>
        <v>66.7</v>
      </c>
      <c r="C95" s="28">
        <f t="shared" si="9"/>
        <v>12</v>
      </c>
      <c r="D95" s="28">
        <f t="shared" si="11"/>
        <v>8</v>
      </c>
      <c r="E95" s="29">
        <f>'1.1'!F95</f>
        <v>0</v>
      </c>
      <c r="F95" s="25">
        <f>'1.2'!C95</f>
        <v>2</v>
      </c>
      <c r="G95" s="25">
        <f>'1.3'!C95</f>
        <v>2</v>
      </c>
      <c r="H95" s="25">
        <f>'1.4'!E95</f>
        <v>2</v>
      </c>
      <c r="I95" s="25">
        <f>'1.5'!E96</f>
        <v>2</v>
      </c>
    </row>
    <row r="96" spans="1:9" ht="16" customHeight="1" x14ac:dyDescent="0.2">
      <c r="A96" s="30" t="s">
        <v>84</v>
      </c>
      <c r="B96" s="28">
        <f t="shared" si="8"/>
        <v>100</v>
      </c>
      <c r="C96" s="28">
        <f t="shared" si="9"/>
        <v>12</v>
      </c>
      <c r="D96" s="28">
        <f t="shared" si="11"/>
        <v>12</v>
      </c>
      <c r="E96" s="29">
        <f>'1.1'!F96</f>
        <v>4</v>
      </c>
      <c r="F96" s="25">
        <f>'1.2'!C96</f>
        <v>2</v>
      </c>
      <c r="G96" s="25">
        <f>'1.3'!C96</f>
        <v>2</v>
      </c>
      <c r="H96" s="25">
        <f>'1.4'!E96</f>
        <v>2</v>
      </c>
      <c r="I96" s="25">
        <f>'1.5'!E97</f>
        <v>2</v>
      </c>
    </row>
    <row r="97" spans="1:9" ht="16" customHeight="1" x14ac:dyDescent="0.2">
      <c r="A97" s="30" t="s">
        <v>85</v>
      </c>
      <c r="B97" s="28">
        <f t="shared" si="8"/>
        <v>66.7</v>
      </c>
      <c r="C97" s="28">
        <f t="shared" si="9"/>
        <v>12</v>
      </c>
      <c r="D97" s="28">
        <f t="shared" si="11"/>
        <v>8</v>
      </c>
      <c r="E97" s="29">
        <f>'1.1'!F97</f>
        <v>0</v>
      </c>
      <c r="F97" s="25">
        <f>'1.2'!C97</f>
        <v>2</v>
      </c>
      <c r="G97" s="25">
        <f>'1.3'!C97</f>
        <v>2</v>
      </c>
      <c r="H97" s="25">
        <f>'1.4'!E97</f>
        <v>2</v>
      </c>
      <c r="I97" s="25">
        <f>'1.5'!E98</f>
        <v>2</v>
      </c>
    </row>
    <row r="98" spans="1:9" ht="16" customHeight="1" x14ac:dyDescent="0.2">
      <c r="A98" s="30" t="s">
        <v>86</v>
      </c>
      <c r="B98" s="28">
        <f t="shared" si="8"/>
        <v>66.7</v>
      </c>
      <c r="C98" s="28">
        <f t="shared" si="9"/>
        <v>12</v>
      </c>
      <c r="D98" s="28">
        <f t="shared" si="11"/>
        <v>8</v>
      </c>
      <c r="E98" s="29">
        <f>'1.1'!F98</f>
        <v>0</v>
      </c>
      <c r="F98" s="25">
        <f>'1.2'!C98</f>
        <v>2</v>
      </c>
      <c r="G98" s="25">
        <f>'1.3'!C98</f>
        <v>2</v>
      </c>
      <c r="H98" s="25">
        <f>'1.4'!E98</f>
        <v>2</v>
      </c>
      <c r="I98" s="25">
        <f>'1.5'!E99</f>
        <v>2</v>
      </c>
    </row>
    <row r="99" spans="1:9" x14ac:dyDescent="0.2">
      <c r="A99" s="51" t="s">
        <v>288</v>
      </c>
      <c r="D99" s="47"/>
    </row>
    <row r="100" spans="1:9" x14ac:dyDescent="0.2">
      <c r="A100" s="103" t="s">
        <v>672</v>
      </c>
    </row>
    <row r="101" spans="1:9" x14ac:dyDescent="0.2">
      <c r="D101" s="47"/>
    </row>
  </sheetData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scaleWithDoc="0">
    <oddFooter>&amp;C&amp;"Times New Roman,обычный"&amp;A&amp;R&amp;P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3"/>
  <sheetViews>
    <sheetView zoomScale="120" zoomScaleNormal="120" workbookViewId="0">
      <selection sqref="A1:E1"/>
    </sheetView>
  </sheetViews>
  <sheetFormatPr baseColWidth="10" defaultColWidth="8.83203125" defaultRowHeight="15" x14ac:dyDescent="0.2"/>
  <cols>
    <col min="1" max="1" width="5.6640625" style="12" customWidth="1"/>
    <col min="2" max="2" width="127.1640625" customWidth="1"/>
    <col min="3" max="3" width="9.6640625" customWidth="1"/>
    <col min="4" max="4" width="11.5" customWidth="1"/>
    <col min="5" max="5" width="10.83203125" customWidth="1"/>
  </cols>
  <sheetData>
    <row r="1" spans="1:5" s="8" customFormat="1" ht="23" customHeight="1" x14ac:dyDescent="0.2">
      <c r="A1" s="239" t="s">
        <v>681</v>
      </c>
      <c r="B1" s="240"/>
      <c r="C1" s="240"/>
      <c r="D1" s="240"/>
      <c r="E1" s="240"/>
    </row>
    <row r="2" spans="1:5" ht="30" customHeight="1" x14ac:dyDescent="0.2">
      <c r="A2" s="235" t="s">
        <v>115</v>
      </c>
      <c r="B2" s="236" t="s">
        <v>90</v>
      </c>
      <c r="C2" s="236" t="s">
        <v>91</v>
      </c>
      <c r="D2" s="236" t="s">
        <v>92</v>
      </c>
      <c r="E2" s="236"/>
    </row>
    <row r="3" spans="1:5" x14ac:dyDescent="0.2">
      <c r="A3" s="235"/>
      <c r="B3" s="236"/>
      <c r="C3" s="236"/>
      <c r="D3" s="121" t="s">
        <v>98</v>
      </c>
      <c r="E3" s="121" t="s">
        <v>116</v>
      </c>
    </row>
    <row r="4" spans="1:5" ht="17.25" customHeight="1" x14ac:dyDescent="0.2">
      <c r="A4" s="237">
        <v>1</v>
      </c>
      <c r="B4" s="178" t="s">
        <v>149</v>
      </c>
      <c r="C4" s="238">
        <v>12</v>
      </c>
      <c r="D4" s="238"/>
      <c r="E4" s="238"/>
    </row>
    <row r="5" spans="1:5" ht="30" x14ac:dyDescent="0.2">
      <c r="A5" s="237"/>
      <c r="B5" s="179" t="s">
        <v>289</v>
      </c>
      <c r="C5" s="238"/>
      <c r="D5" s="238"/>
      <c r="E5" s="238"/>
    </row>
    <row r="6" spans="1:5" ht="30" x14ac:dyDescent="0.2">
      <c r="A6" s="235" t="s">
        <v>102</v>
      </c>
      <c r="B6" s="178" t="s">
        <v>290</v>
      </c>
      <c r="C6" s="236"/>
      <c r="D6" s="236"/>
      <c r="E6" s="236"/>
    </row>
    <row r="7" spans="1:5" ht="45" x14ac:dyDescent="0.2">
      <c r="A7" s="235"/>
      <c r="B7" s="180" t="s">
        <v>291</v>
      </c>
      <c r="C7" s="236"/>
      <c r="D7" s="236"/>
      <c r="E7" s="236"/>
    </row>
    <row r="8" spans="1:5" ht="31.5" customHeight="1" x14ac:dyDescent="0.2">
      <c r="A8" s="235"/>
      <c r="B8" s="181" t="s">
        <v>146</v>
      </c>
      <c r="C8" s="236"/>
      <c r="D8" s="236"/>
      <c r="E8" s="236"/>
    </row>
    <row r="9" spans="1:5" ht="29.5" customHeight="1" x14ac:dyDescent="0.2">
      <c r="A9" s="235"/>
      <c r="B9" s="182" t="s">
        <v>148</v>
      </c>
      <c r="C9" s="236"/>
      <c r="D9" s="236"/>
      <c r="E9" s="236"/>
    </row>
    <row r="10" spans="1:5" x14ac:dyDescent="0.2">
      <c r="A10" s="120"/>
      <c r="B10" s="195" t="s">
        <v>117</v>
      </c>
      <c r="C10" s="121">
        <v>4</v>
      </c>
      <c r="D10" s="121">
        <v>0.5</v>
      </c>
      <c r="E10" s="121">
        <v>0.5</v>
      </c>
    </row>
    <row r="11" spans="1:5" x14ac:dyDescent="0.2">
      <c r="A11" s="120"/>
      <c r="B11" s="195" t="s">
        <v>118</v>
      </c>
      <c r="C11" s="121">
        <v>0</v>
      </c>
      <c r="D11" s="121"/>
      <c r="E11" s="121"/>
    </row>
    <row r="12" spans="1:5" ht="30" x14ac:dyDescent="0.2">
      <c r="A12" s="235" t="s">
        <v>103</v>
      </c>
      <c r="B12" s="178" t="s">
        <v>292</v>
      </c>
      <c r="C12" s="236"/>
      <c r="D12" s="236"/>
      <c r="E12" s="236"/>
    </row>
    <row r="13" spans="1:5" ht="58.5" customHeight="1" x14ac:dyDescent="0.2">
      <c r="A13" s="235"/>
      <c r="B13" s="179" t="s">
        <v>223</v>
      </c>
      <c r="C13" s="236"/>
      <c r="D13" s="236"/>
      <c r="E13" s="236"/>
    </row>
    <row r="14" spans="1:5" x14ac:dyDescent="0.2">
      <c r="A14" s="108"/>
      <c r="B14" s="195" t="s">
        <v>100</v>
      </c>
      <c r="C14" s="121">
        <v>2</v>
      </c>
      <c r="D14" s="121"/>
      <c r="E14" s="121"/>
    </row>
    <row r="15" spans="1:5" x14ac:dyDescent="0.2">
      <c r="A15" s="108"/>
      <c r="B15" s="195" t="s">
        <v>99</v>
      </c>
      <c r="C15" s="121">
        <v>0</v>
      </c>
      <c r="D15" s="121"/>
      <c r="E15" s="121"/>
    </row>
    <row r="16" spans="1:5" ht="30" x14ac:dyDescent="0.2">
      <c r="A16" s="120" t="s">
        <v>104</v>
      </c>
      <c r="B16" s="178" t="s">
        <v>293</v>
      </c>
      <c r="C16" s="121"/>
      <c r="D16" s="121"/>
      <c r="E16" s="121"/>
    </row>
    <row r="17" spans="1:5" x14ac:dyDescent="0.2">
      <c r="A17" s="120"/>
      <c r="B17" s="195" t="s">
        <v>100</v>
      </c>
      <c r="C17" s="121">
        <v>2</v>
      </c>
      <c r="D17" s="121"/>
      <c r="E17" s="121"/>
    </row>
    <row r="18" spans="1:5" x14ac:dyDescent="0.2">
      <c r="A18" s="120"/>
      <c r="B18" s="195" t="s">
        <v>110</v>
      </c>
      <c r="C18" s="121">
        <v>0</v>
      </c>
      <c r="D18" s="121"/>
      <c r="E18" s="121"/>
    </row>
    <row r="19" spans="1:5" ht="30" x14ac:dyDescent="0.2">
      <c r="A19" s="235" t="s">
        <v>105</v>
      </c>
      <c r="B19" s="178" t="s">
        <v>294</v>
      </c>
      <c r="C19" s="236"/>
      <c r="D19" s="236"/>
      <c r="E19" s="236"/>
    </row>
    <row r="20" spans="1:5" ht="58" customHeight="1" x14ac:dyDescent="0.2">
      <c r="A20" s="235"/>
      <c r="B20" s="180" t="s">
        <v>577</v>
      </c>
      <c r="C20" s="236"/>
      <c r="D20" s="236"/>
      <c r="E20" s="236"/>
    </row>
    <row r="21" spans="1:5" s="26" customFormat="1" ht="28.5" customHeight="1" x14ac:dyDescent="0.2">
      <c r="A21" s="235"/>
      <c r="B21" s="181" t="s">
        <v>587</v>
      </c>
      <c r="C21" s="236"/>
      <c r="D21" s="236"/>
      <c r="E21" s="236"/>
    </row>
    <row r="22" spans="1:5" s="26" customFormat="1" ht="17" customHeight="1" x14ac:dyDescent="0.2">
      <c r="A22" s="235"/>
      <c r="B22" s="181" t="s">
        <v>295</v>
      </c>
      <c r="C22" s="236"/>
      <c r="D22" s="236"/>
      <c r="E22" s="236"/>
    </row>
    <row r="23" spans="1:5" s="26" customFormat="1" ht="30" x14ac:dyDescent="0.2">
      <c r="A23" s="235"/>
      <c r="B23" s="181" t="s">
        <v>296</v>
      </c>
      <c r="C23" s="236"/>
      <c r="D23" s="236"/>
      <c r="E23" s="236"/>
    </row>
    <row r="24" spans="1:5" ht="44.5" customHeight="1" x14ac:dyDescent="0.2">
      <c r="A24" s="235"/>
      <c r="B24" s="182" t="s">
        <v>297</v>
      </c>
      <c r="C24" s="236"/>
      <c r="D24" s="236"/>
      <c r="E24" s="236"/>
    </row>
    <row r="25" spans="1:5" x14ac:dyDescent="0.2">
      <c r="A25" s="120"/>
      <c r="B25" s="195" t="s">
        <v>147</v>
      </c>
      <c r="C25" s="121">
        <v>2</v>
      </c>
      <c r="D25" s="121">
        <v>0.5</v>
      </c>
      <c r="E25" s="121"/>
    </row>
    <row r="26" spans="1:5" ht="30" x14ac:dyDescent="0.2">
      <c r="A26" s="120"/>
      <c r="B26" s="195" t="s">
        <v>298</v>
      </c>
      <c r="C26" s="121">
        <v>0</v>
      </c>
      <c r="D26" s="121"/>
      <c r="E26" s="121"/>
    </row>
    <row r="27" spans="1:5" ht="30" x14ac:dyDescent="0.2">
      <c r="A27" s="235" t="s">
        <v>106</v>
      </c>
      <c r="B27" s="178" t="s">
        <v>299</v>
      </c>
      <c r="C27" s="109"/>
      <c r="D27" s="109"/>
      <c r="E27" s="109"/>
    </row>
    <row r="28" spans="1:5" ht="75" x14ac:dyDescent="0.2">
      <c r="A28" s="235"/>
      <c r="B28" s="180" t="s">
        <v>300</v>
      </c>
      <c r="C28" s="109"/>
      <c r="D28" s="109"/>
      <c r="E28" s="109"/>
    </row>
    <row r="29" spans="1:5" ht="85.5" customHeight="1" x14ac:dyDescent="0.2">
      <c r="A29" s="235"/>
      <c r="B29" s="181" t="s">
        <v>301</v>
      </c>
      <c r="C29" s="109"/>
      <c r="D29" s="109"/>
      <c r="E29" s="109"/>
    </row>
    <row r="30" spans="1:5" ht="55.5" customHeight="1" x14ac:dyDescent="0.2">
      <c r="A30" s="235"/>
      <c r="B30" s="183" t="s">
        <v>302</v>
      </c>
      <c r="C30" s="109"/>
      <c r="D30" s="109"/>
      <c r="E30" s="109"/>
    </row>
    <row r="31" spans="1:5" x14ac:dyDescent="0.2">
      <c r="A31" s="108"/>
      <c r="B31" s="195" t="s">
        <v>101</v>
      </c>
      <c r="C31" s="121">
        <v>2</v>
      </c>
      <c r="D31" s="121">
        <v>0.5</v>
      </c>
      <c r="E31" s="121"/>
    </row>
    <row r="32" spans="1:5" x14ac:dyDescent="0.2">
      <c r="A32" s="108"/>
      <c r="B32" s="195" t="s">
        <v>268</v>
      </c>
      <c r="C32" s="121">
        <v>1</v>
      </c>
      <c r="D32" s="121">
        <v>0.5</v>
      </c>
      <c r="E32" s="121"/>
    </row>
    <row r="33" spans="1:5" x14ac:dyDescent="0.2">
      <c r="A33" s="108"/>
      <c r="B33" s="195" t="s">
        <v>224</v>
      </c>
      <c r="C33" s="121">
        <v>0</v>
      </c>
      <c r="D33" s="121"/>
      <c r="E33" s="121"/>
    </row>
  </sheetData>
  <mergeCells count="22">
    <mergeCell ref="A1:E1"/>
    <mergeCell ref="A2:A3"/>
    <mergeCell ref="B2:B3"/>
    <mergeCell ref="C2:C3"/>
    <mergeCell ref="D2:E2"/>
    <mergeCell ref="A4:A5"/>
    <mergeCell ref="E12:E13"/>
    <mergeCell ref="C4:C5"/>
    <mergeCell ref="D4:D5"/>
    <mergeCell ref="E4:E5"/>
    <mergeCell ref="A6:A9"/>
    <mergeCell ref="C6:C9"/>
    <mergeCell ref="A27:A30"/>
    <mergeCell ref="D6:D9"/>
    <mergeCell ref="E6:E9"/>
    <mergeCell ref="E19:E24"/>
    <mergeCell ref="A19:A24"/>
    <mergeCell ref="C19:C24"/>
    <mergeCell ref="D19:D24"/>
    <mergeCell ref="A12:A13"/>
    <mergeCell ref="C12:C13"/>
    <mergeCell ref="D12:D13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headerFooter>
    <oddFooter>&amp;C&amp;A&amp;R&amp;P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98"/>
  <sheetViews>
    <sheetView zoomScaleNormal="100" zoomScaleSheetLayoutView="80" workbookViewId="0">
      <pane ySplit="6" topLeftCell="A7" activePane="bottomLeft" state="frozen"/>
      <selection activeCell="G33" sqref="G33:G2385"/>
      <selection pane="bottomLeft" activeCell="A3" sqref="A3:A5"/>
    </sheetView>
  </sheetViews>
  <sheetFormatPr baseColWidth="10" defaultColWidth="8.83203125" defaultRowHeight="15" x14ac:dyDescent="0.2"/>
  <cols>
    <col min="1" max="1" width="24.6640625" style="3" customWidth="1"/>
    <col min="2" max="2" width="29.1640625" style="32" customWidth="1"/>
    <col min="3" max="3" width="5.6640625" style="15" customWidth="1"/>
    <col min="4" max="5" width="4.6640625" style="15" customWidth="1"/>
    <col min="6" max="6" width="5.6640625" style="16" customWidth="1"/>
    <col min="7" max="8" width="9.83203125" style="136" customWidth="1"/>
    <col min="9" max="9" width="11.6640625" style="16" customWidth="1"/>
    <col min="10" max="10" width="10.6640625" style="16" customWidth="1"/>
    <col min="11" max="11" width="9.5" style="16" customWidth="1"/>
    <col min="12" max="12" width="11.1640625" style="16" customWidth="1"/>
    <col min="13" max="13" width="14.1640625" style="16" customWidth="1"/>
    <col min="14" max="14" width="20.6640625" style="16" customWidth="1"/>
    <col min="15" max="15" width="19.6640625" style="27" customWidth="1"/>
    <col min="16" max="16" width="8.83203125" style="160"/>
    <col min="17" max="16384" width="8.83203125" style="54"/>
  </cols>
  <sheetData>
    <row r="1" spans="1:16" s="1" customFormat="1" ht="20" customHeight="1" x14ac:dyDescent="0.15">
      <c r="A1" s="241" t="s">
        <v>303</v>
      </c>
      <c r="B1" s="241"/>
      <c r="C1" s="241"/>
      <c r="D1" s="241"/>
      <c r="E1" s="241"/>
      <c r="F1" s="241"/>
      <c r="G1" s="242"/>
      <c r="H1" s="242"/>
      <c r="I1" s="241"/>
      <c r="J1" s="241"/>
      <c r="K1" s="241"/>
      <c r="L1" s="241"/>
      <c r="M1" s="241"/>
      <c r="N1" s="241"/>
      <c r="O1" s="241"/>
      <c r="P1" s="159"/>
    </row>
    <row r="2" spans="1:16" s="1" customFormat="1" ht="15" customHeight="1" x14ac:dyDescent="0.15">
      <c r="A2" s="243" t="s">
        <v>680</v>
      </c>
      <c r="B2" s="244"/>
      <c r="C2" s="244"/>
      <c r="D2" s="244"/>
      <c r="E2" s="244"/>
      <c r="F2" s="244"/>
      <c r="G2" s="245"/>
      <c r="H2" s="245"/>
      <c r="I2" s="244"/>
      <c r="J2" s="244"/>
      <c r="K2" s="244"/>
      <c r="L2" s="244"/>
      <c r="M2" s="246"/>
      <c r="N2" s="244"/>
      <c r="O2" s="244"/>
      <c r="P2" s="159"/>
    </row>
    <row r="3" spans="1:16" ht="71.5" customHeight="1" x14ac:dyDescent="0.2">
      <c r="A3" s="247" t="s">
        <v>94</v>
      </c>
      <c r="B3" s="224" t="str">
        <f>'Оценка (раздел 1)'!E3</f>
        <v>1.1 Размещен ли первоначально принятый закон о бюджете на 2021 год и на плановый период 2022 и 2023 годов в открытом доступе на сайте, предназначенном для размещения бюджетных данных?</v>
      </c>
      <c r="C3" s="248" t="s">
        <v>121</v>
      </c>
      <c r="D3" s="248"/>
      <c r="E3" s="248"/>
      <c r="F3" s="248"/>
      <c r="G3" s="247" t="s">
        <v>138</v>
      </c>
      <c r="H3" s="247" t="s">
        <v>184</v>
      </c>
      <c r="I3" s="249" t="s">
        <v>542</v>
      </c>
      <c r="J3" s="249" t="s">
        <v>543</v>
      </c>
      <c r="K3" s="249" t="s">
        <v>544</v>
      </c>
      <c r="L3" s="249" t="s">
        <v>545</v>
      </c>
      <c r="M3" s="247" t="s">
        <v>546</v>
      </c>
      <c r="N3" s="247" t="s">
        <v>123</v>
      </c>
      <c r="O3" s="247"/>
    </row>
    <row r="4" spans="1:16" ht="30" customHeight="1" x14ac:dyDescent="0.2">
      <c r="A4" s="247"/>
      <c r="B4" s="225" t="str">
        <f>'Методика (раздел 1)'!B10</f>
        <v xml:space="preserve">Да, размещен </v>
      </c>
      <c r="C4" s="247" t="s">
        <v>96</v>
      </c>
      <c r="D4" s="247" t="s">
        <v>98</v>
      </c>
      <c r="E4" s="247" t="s">
        <v>116</v>
      </c>
      <c r="F4" s="248" t="s">
        <v>95</v>
      </c>
      <c r="G4" s="247"/>
      <c r="H4" s="247"/>
      <c r="I4" s="249"/>
      <c r="J4" s="249"/>
      <c r="K4" s="249"/>
      <c r="L4" s="249"/>
      <c r="M4" s="247"/>
      <c r="N4" s="247" t="s">
        <v>124</v>
      </c>
      <c r="O4" s="247" t="s">
        <v>125</v>
      </c>
    </row>
    <row r="5" spans="1:16" ht="30" customHeight="1" x14ac:dyDescent="0.2">
      <c r="A5" s="247"/>
      <c r="B5" s="225" t="str">
        <f>'Методика (раздел 1)'!B11</f>
        <v>Нет, в установленные сроки не размещен</v>
      </c>
      <c r="C5" s="247"/>
      <c r="D5" s="247"/>
      <c r="E5" s="247"/>
      <c r="F5" s="248"/>
      <c r="G5" s="247"/>
      <c r="H5" s="247"/>
      <c r="I5" s="249"/>
      <c r="J5" s="249"/>
      <c r="K5" s="249"/>
      <c r="L5" s="249"/>
      <c r="M5" s="247"/>
      <c r="N5" s="247"/>
      <c r="O5" s="247"/>
    </row>
    <row r="6" spans="1:16" s="52" customFormat="1" ht="15" customHeight="1" x14ac:dyDescent="0.2">
      <c r="A6" s="64" t="s">
        <v>0</v>
      </c>
      <c r="B6" s="65"/>
      <c r="C6" s="65"/>
      <c r="D6" s="65"/>
      <c r="E6" s="65"/>
      <c r="F6" s="82"/>
      <c r="G6" s="76"/>
      <c r="H6" s="76"/>
      <c r="I6" s="66"/>
      <c r="J6" s="66"/>
      <c r="K6" s="66"/>
      <c r="L6" s="66"/>
      <c r="M6" s="66"/>
      <c r="N6" s="67"/>
      <c r="O6" s="67"/>
      <c r="P6" s="161"/>
    </row>
    <row r="7" spans="1:16" s="52" customFormat="1" ht="15" customHeight="1" x14ac:dyDescent="0.2">
      <c r="A7" s="62" t="s">
        <v>1</v>
      </c>
      <c r="B7" s="106" t="s">
        <v>117</v>
      </c>
      <c r="C7" s="110">
        <f>IF(B7="Да, размещен ",4,0)</f>
        <v>4</v>
      </c>
      <c r="D7" s="61"/>
      <c r="E7" s="61"/>
      <c r="F7" s="69">
        <f>C7*(1-D7)*(1-E7)</f>
        <v>4</v>
      </c>
      <c r="G7" s="163">
        <v>44191</v>
      </c>
      <c r="H7" s="163">
        <v>44193</v>
      </c>
      <c r="I7" s="163" t="s">
        <v>275</v>
      </c>
      <c r="J7" s="163" t="s">
        <v>275</v>
      </c>
      <c r="K7" s="163" t="s">
        <v>275</v>
      </c>
      <c r="L7" s="163" t="s">
        <v>275</v>
      </c>
      <c r="M7" s="209" t="s">
        <v>120</v>
      </c>
      <c r="N7" s="71" t="s">
        <v>313</v>
      </c>
      <c r="O7" s="71" t="s">
        <v>192</v>
      </c>
      <c r="P7" s="161"/>
    </row>
    <row r="8" spans="1:16" s="52" customFormat="1" ht="15" customHeight="1" x14ac:dyDescent="0.2">
      <c r="A8" s="62" t="s">
        <v>2</v>
      </c>
      <c r="B8" s="106" t="s">
        <v>117</v>
      </c>
      <c r="C8" s="110">
        <f t="shared" ref="C8:C71" si="0">IF(B8="Да, размещен ",4,0)</f>
        <v>4</v>
      </c>
      <c r="D8" s="61"/>
      <c r="E8" s="61"/>
      <c r="F8" s="69">
        <f t="shared" ref="F8:F71" si="1">C8*(1-D8)*(1-E8)</f>
        <v>4</v>
      </c>
      <c r="G8" s="163">
        <v>44175</v>
      </c>
      <c r="H8" s="163">
        <v>44176</v>
      </c>
      <c r="I8" s="163" t="s">
        <v>275</v>
      </c>
      <c r="J8" s="163" t="s">
        <v>275</v>
      </c>
      <c r="K8" s="163" t="s">
        <v>275</v>
      </c>
      <c r="L8" s="163" t="s">
        <v>275</v>
      </c>
      <c r="M8" s="209" t="s">
        <v>120</v>
      </c>
      <c r="N8" s="71" t="s">
        <v>193</v>
      </c>
      <c r="O8" s="71" t="s">
        <v>269</v>
      </c>
      <c r="P8" s="161"/>
    </row>
    <row r="9" spans="1:16" s="52" customFormat="1" ht="15" customHeight="1" x14ac:dyDescent="0.2">
      <c r="A9" s="62" t="s">
        <v>3</v>
      </c>
      <c r="B9" s="106" t="s">
        <v>117</v>
      </c>
      <c r="C9" s="110">
        <f t="shared" si="0"/>
        <v>4</v>
      </c>
      <c r="D9" s="61"/>
      <c r="E9" s="61"/>
      <c r="F9" s="69">
        <f t="shared" si="1"/>
        <v>4</v>
      </c>
      <c r="G9" s="163">
        <v>44187</v>
      </c>
      <c r="H9" s="163">
        <v>44187</v>
      </c>
      <c r="I9" s="163" t="s">
        <v>275</v>
      </c>
      <c r="J9" s="163" t="s">
        <v>275</v>
      </c>
      <c r="K9" s="163" t="s">
        <v>275</v>
      </c>
      <c r="L9" s="163" t="s">
        <v>275</v>
      </c>
      <c r="M9" s="209" t="s">
        <v>120</v>
      </c>
      <c r="N9" s="71" t="s">
        <v>130</v>
      </c>
      <c r="O9" s="71" t="s">
        <v>269</v>
      </c>
      <c r="P9" s="161"/>
    </row>
    <row r="10" spans="1:16" s="52" customFormat="1" ht="15" customHeight="1" x14ac:dyDescent="0.2">
      <c r="A10" s="62" t="s">
        <v>4</v>
      </c>
      <c r="B10" s="106" t="s">
        <v>117</v>
      </c>
      <c r="C10" s="110">
        <f t="shared" si="0"/>
        <v>4</v>
      </c>
      <c r="D10" s="61"/>
      <c r="E10" s="61"/>
      <c r="F10" s="69">
        <f t="shared" si="1"/>
        <v>4</v>
      </c>
      <c r="G10" s="163">
        <v>44191</v>
      </c>
      <c r="H10" s="163" t="s">
        <v>127</v>
      </c>
      <c r="I10" s="163" t="s">
        <v>275</v>
      </c>
      <c r="J10" s="163" t="s">
        <v>275</v>
      </c>
      <c r="K10" s="163" t="s">
        <v>275</v>
      </c>
      <c r="L10" s="163" t="s">
        <v>275</v>
      </c>
      <c r="M10" s="72" t="s">
        <v>535</v>
      </c>
      <c r="N10" s="71" t="s">
        <v>315</v>
      </c>
      <c r="O10" s="71" t="s">
        <v>269</v>
      </c>
      <c r="P10" s="161"/>
    </row>
    <row r="11" spans="1:16" s="52" customFormat="1" ht="15" customHeight="1" x14ac:dyDescent="0.2">
      <c r="A11" s="62" t="s">
        <v>5</v>
      </c>
      <c r="B11" s="106" t="s">
        <v>117</v>
      </c>
      <c r="C11" s="110">
        <f t="shared" si="0"/>
        <v>4</v>
      </c>
      <c r="D11" s="61"/>
      <c r="E11" s="61"/>
      <c r="F11" s="69">
        <f t="shared" si="1"/>
        <v>4</v>
      </c>
      <c r="G11" s="163">
        <v>44188</v>
      </c>
      <c r="H11" s="163">
        <v>44207</v>
      </c>
      <c r="I11" s="163" t="s">
        <v>275</v>
      </c>
      <c r="J11" s="163" t="s">
        <v>275</v>
      </c>
      <c r="K11" s="163" t="s">
        <v>275</v>
      </c>
      <c r="L11" s="163" t="s">
        <v>275</v>
      </c>
      <c r="M11" s="209" t="s">
        <v>120</v>
      </c>
      <c r="N11" s="71" t="s">
        <v>150</v>
      </c>
      <c r="O11" s="71" t="s">
        <v>269</v>
      </c>
      <c r="P11" s="161"/>
    </row>
    <row r="12" spans="1:16" s="52" customFormat="1" ht="15" customHeight="1" x14ac:dyDescent="0.2">
      <c r="A12" s="62" t="s">
        <v>6</v>
      </c>
      <c r="B12" s="106" t="s">
        <v>117</v>
      </c>
      <c r="C12" s="110">
        <f t="shared" si="0"/>
        <v>4</v>
      </c>
      <c r="D12" s="61"/>
      <c r="E12" s="61"/>
      <c r="F12" s="69">
        <f t="shared" si="1"/>
        <v>4</v>
      </c>
      <c r="G12" s="163">
        <v>44168</v>
      </c>
      <c r="H12" s="163" t="s">
        <v>127</v>
      </c>
      <c r="I12" s="163" t="s">
        <v>275</v>
      </c>
      <c r="J12" s="163" t="s">
        <v>275</v>
      </c>
      <c r="K12" s="163" t="s">
        <v>275</v>
      </c>
      <c r="L12" s="163" t="s">
        <v>275</v>
      </c>
      <c r="M12" s="209" t="s">
        <v>120</v>
      </c>
      <c r="N12" s="71" t="s">
        <v>318</v>
      </c>
      <c r="O12" s="71" t="s">
        <v>269</v>
      </c>
      <c r="P12" s="161"/>
    </row>
    <row r="13" spans="1:16" s="52" customFormat="1" ht="15" customHeight="1" x14ac:dyDescent="0.2">
      <c r="A13" s="62" t="s">
        <v>7</v>
      </c>
      <c r="B13" s="106" t="s">
        <v>117</v>
      </c>
      <c r="C13" s="110">
        <f t="shared" si="0"/>
        <v>4</v>
      </c>
      <c r="D13" s="61"/>
      <c r="E13" s="61">
        <v>0.5</v>
      </c>
      <c r="F13" s="69">
        <f t="shared" si="1"/>
        <v>2</v>
      </c>
      <c r="G13" s="163">
        <v>44186</v>
      </c>
      <c r="H13" s="163" t="s">
        <v>127</v>
      </c>
      <c r="I13" s="163" t="s">
        <v>275</v>
      </c>
      <c r="J13" s="163" t="s">
        <v>181</v>
      </c>
      <c r="K13" s="163" t="s">
        <v>181</v>
      </c>
      <c r="L13" s="163" t="s">
        <v>120</v>
      </c>
      <c r="M13" s="72" t="s">
        <v>539</v>
      </c>
      <c r="N13" s="71" t="s">
        <v>320</v>
      </c>
      <c r="O13" s="71" t="s">
        <v>536</v>
      </c>
      <c r="P13" s="161" t="s">
        <v>120</v>
      </c>
    </row>
    <row r="14" spans="1:16" s="52" customFormat="1" ht="15" customHeight="1" x14ac:dyDescent="0.2">
      <c r="A14" s="62" t="s">
        <v>8</v>
      </c>
      <c r="B14" s="106" t="s">
        <v>117</v>
      </c>
      <c r="C14" s="110">
        <f t="shared" si="0"/>
        <v>4</v>
      </c>
      <c r="D14" s="61"/>
      <c r="E14" s="61"/>
      <c r="F14" s="69">
        <f t="shared" si="1"/>
        <v>4</v>
      </c>
      <c r="G14" s="163">
        <v>44179</v>
      </c>
      <c r="H14" s="163">
        <v>44182</v>
      </c>
      <c r="I14" s="163" t="s">
        <v>275</v>
      </c>
      <c r="J14" s="163" t="s">
        <v>275</v>
      </c>
      <c r="K14" s="163" t="s">
        <v>275</v>
      </c>
      <c r="L14" s="163" t="s">
        <v>275</v>
      </c>
      <c r="M14" s="209" t="s">
        <v>120</v>
      </c>
      <c r="N14" s="71" t="s">
        <v>322</v>
      </c>
      <c r="O14" s="71" t="s">
        <v>269</v>
      </c>
      <c r="P14" s="161"/>
    </row>
    <row r="15" spans="1:16" s="52" customFormat="1" ht="15" customHeight="1" x14ac:dyDescent="0.2">
      <c r="A15" s="62" t="s">
        <v>9</v>
      </c>
      <c r="B15" s="106" t="s">
        <v>117</v>
      </c>
      <c r="C15" s="110">
        <f t="shared" si="0"/>
        <v>4</v>
      </c>
      <c r="D15" s="61"/>
      <c r="E15" s="61"/>
      <c r="F15" s="69">
        <f t="shared" si="1"/>
        <v>4</v>
      </c>
      <c r="G15" s="163">
        <v>44183</v>
      </c>
      <c r="H15" s="163">
        <v>44186</v>
      </c>
      <c r="I15" s="163" t="s">
        <v>275</v>
      </c>
      <c r="J15" s="163" t="s">
        <v>275</v>
      </c>
      <c r="K15" s="163" t="s">
        <v>275</v>
      </c>
      <c r="L15" s="163" t="s">
        <v>275</v>
      </c>
      <c r="M15" s="209" t="s">
        <v>120</v>
      </c>
      <c r="N15" s="71" t="s">
        <v>194</v>
      </c>
      <c r="O15" s="71" t="s">
        <v>269</v>
      </c>
      <c r="P15" s="161"/>
    </row>
    <row r="16" spans="1:16" s="52" customFormat="1" ht="15" customHeight="1" x14ac:dyDescent="0.2">
      <c r="A16" s="62" t="s">
        <v>10</v>
      </c>
      <c r="B16" s="106" t="s">
        <v>117</v>
      </c>
      <c r="C16" s="110">
        <f t="shared" si="0"/>
        <v>4</v>
      </c>
      <c r="D16" s="61"/>
      <c r="E16" s="61"/>
      <c r="F16" s="69">
        <f t="shared" si="1"/>
        <v>4</v>
      </c>
      <c r="G16" s="163">
        <v>44169</v>
      </c>
      <c r="H16" s="163" t="s">
        <v>127</v>
      </c>
      <c r="I16" s="163" t="s">
        <v>275</v>
      </c>
      <c r="J16" s="163" t="s">
        <v>275</v>
      </c>
      <c r="K16" s="163" t="s">
        <v>275</v>
      </c>
      <c r="L16" s="163" t="s">
        <v>275</v>
      </c>
      <c r="M16" s="72" t="s">
        <v>537</v>
      </c>
      <c r="N16" s="71" t="s">
        <v>325</v>
      </c>
      <c r="O16" s="71" t="s">
        <v>131</v>
      </c>
      <c r="P16" s="161" t="s">
        <v>120</v>
      </c>
    </row>
    <row r="17" spans="1:16" s="52" customFormat="1" ht="15" customHeight="1" x14ac:dyDescent="0.2">
      <c r="A17" s="62" t="s">
        <v>11</v>
      </c>
      <c r="B17" s="106" t="s">
        <v>117</v>
      </c>
      <c r="C17" s="110">
        <f t="shared" si="0"/>
        <v>4</v>
      </c>
      <c r="D17" s="61"/>
      <c r="E17" s="61">
        <v>0.5</v>
      </c>
      <c r="F17" s="69">
        <f t="shared" si="1"/>
        <v>2</v>
      </c>
      <c r="G17" s="163">
        <v>44169</v>
      </c>
      <c r="H17" s="163">
        <v>44179</v>
      </c>
      <c r="I17" s="162" t="s">
        <v>275</v>
      </c>
      <c r="J17" s="162" t="s">
        <v>275</v>
      </c>
      <c r="K17" s="162" t="s">
        <v>275</v>
      </c>
      <c r="L17" s="162" t="s">
        <v>181</v>
      </c>
      <c r="M17" s="72" t="s">
        <v>540</v>
      </c>
      <c r="N17" s="71" t="s">
        <v>327</v>
      </c>
      <c r="O17" s="70" t="s">
        <v>538</v>
      </c>
      <c r="P17" s="161" t="s">
        <v>120</v>
      </c>
    </row>
    <row r="18" spans="1:16" s="52" customFormat="1" ht="15" customHeight="1" x14ac:dyDescent="0.2">
      <c r="A18" s="62" t="s">
        <v>12</v>
      </c>
      <c r="B18" s="106" t="s">
        <v>117</v>
      </c>
      <c r="C18" s="110">
        <f t="shared" si="0"/>
        <v>4</v>
      </c>
      <c r="D18" s="61"/>
      <c r="E18" s="61"/>
      <c r="F18" s="69">
        <f t="shared" si="1"/>
        <v>4</v>
      </c>
      <c r="G18" s="163">
        <v>44191</v>
      </c>
      <c r="H18" s="163">
        <v>44194</v>
      </c>
      <c r="I18" s="162" t="s">
        <v>275</v>
      </c>
      <c r="J18" s="162" t="s">
        <v>275</v>
      </c>
      <c r="K18" s="162" t="s">
        <v>275</v>
      </c>
      <c r="L18" s="162" t="s">
        <v>275</v>
      </c>
      <c r="M18" s="209" t="s">
        <v>120</v>
      </c>
      <c r="N18" s="71" t="s">
        <v>329</v>
      </c>
      <c r="O18" s="71" t="s">
        <v>192</v>
      </c>
      <c r="P18" s="161"/>
    </row>
    <row r="19" spans="1:16" s="52" customFormat="1" ht="15" customHeight="1" x14ac:dyDescent="0.2">
      <c r="A19" s="62" t="s">
        <v>13</v>
      </c>
      <c r="B19" s="106" t="s">
        <v>117</v>
      </c>
      <c r="C19" s="110">
        <f t="shared" si="0"/>
        <v>4</v>
      </c>
      <c r="D19" s="61"/>
      <c r="E19" s="61">
        <v>0.5</v>
      </c>
      <c r="F19" s="69">
        <f t="shared" si="1"/>
        <v>2</v>
      </c>
      <c r="G19" s="163">
        <v>44183</v>
      </c>
      <c r="H19" s="163">
        <v>44183</v>
      </c>
      <c r="I19" s="162" t="s">
        <v>275</v>
      </c>
      <c r="J19" s="162" t="s">
        <v>181</v>
      </c>
      <c r="K19" s="163" t="s">
        <v>275</v>
      </c>
      <c r="L19" s="163" t="s">
        <v>181</v>
      </c>
      <c r="M19" s="72" t="s">
        <v>556</v>
      </c>
      <c r="N19" s="71" t="s">
        <v>330</v>
      </c>
      <c r="O19" s="71" t="s">
        <v>269</v>
      </c>
      <c r="P19" s="161"/>
    </row>
    <row r="20" spans="1:16" s="52" customFormat="1" ht="15" customHeight="1" x14ac:dyDescent="0.2">
      <c r="A20" s="62" t="s">
        <v>14</v>
      </c>
      <c r="B20" s="106" t="s">
        <v>117</v>
      </c>
      <c r="C20" s="110">
        <f t="shared" si="0"/>
        <v>4</v>
      </c>
      <c r="D20" s="61"/>
      <c r="E20" s="61"/>
      <c r="F20" s="69">
        <f t="shared" si="1"/>
        <v>4</v>
      </c>
      <c r="G20" s="163">
        <v>44190</v>
      </c>
      <c r="H20" s="163" t="s">
        <v>127</v>
      </c>
      <c r="I20" s="162" t="s">
        <v>275</v>
      </c>
      <c r="J20" s="162" t="s">
        <v>275</v>
      </c>
      <c r="K20" s="162" t="s">
        <v>275</v>
      </c>
      <c r="L20" s="162" t="s">
        <v>275</v>
      </c>
      <c r="M20" s="209" t="s">
        <v>120</v>
      </c>
      <c r="N20" s="71" t="s">
        <v>333</v>
      </c>
      <c r="O20" s="71" t="s">
        <v>269</v>
      </c>
      <c r="P20" s="161"/>
    </row>
    <row r="21" spans="1:16" s="52" customFormat="1" ht="15" customHeight="1" x14ac:dyDescent="0.2">
      <c r="A21" s="62" t="s">
        <v>15</v>
      </c>
      <c r="B21" s="106" t="s">
        <v>118</v>
      </c>
      <c r="C21" s="110">
        <f t="shared" si="0"/>
        <v>0</v>
      </c>
      <c r="D21" s="61"/>
      <c r="E21" s="61"/>
      <c r="F21" s="69">
        <f t="shared" si="1"/>
        <v>0</v>
      </c>
      <c r="G21" s="163">
        <v>44193</v>
      </c>
      <c r="H21" s="163">
        <v>44194</v>
      </c>
      <c r="I21" s="162" t="s">
        <v>532</v>
      </c>
      <c r="J21" s="162" t="s">
        <v>275</v>
      </c>
      <c r="K21" s="162" t="s">
        <v>275</v>
      </c>
      <c r="L21" s="162" t="s">
        <v>275</v>
      </c>
      <c r="M21" s="72" t="s">
        <v>534</v>
      </c>
      <c r="N21" s="71" t="s">
        <v>533</v>
      </c>
      <c r="O21" s="71" t="s">
        <v>335</v>
      </c>
      <c r="P21" s="161" t="s">
        <v>120</v>
      </c>
    </row>
    <row r="22" spans="1:16" s="52" customFormat="1" ht="15" customHeight="1" x14ac:dyDescent="0.2">
      <c r="A22" s="62" t="s">
        <v>16</v>
      </c>
      <c r="B22" s="106" t="s">
        <v>117</v>
      </c>
      <c r="C22" s="110">
        <f t="shared" si="0"/>
        <v>4</v>
      </c>
      <c r="D22" s="61"/>
      <c r="E22" s="61"/>
      <c r="F22" s="69">
        <f t="shared" si="1"/>
        <v>4</v>
      </c>
      <c r="G22" s="163">
        <v>44183</v>
      </c>
      <c r="H22" s="163">
        <v>44187</v>
      </c>
      <c r="I22" s="162" t="s">
        <v>275</v>
      </c>
      <c r="J22" s="162" t="s">
        <v>275</v>
      </c>
      <c r="K22" s="162" t="s">
        <v>275</v>
      </c>
      <c r="L22" s="162" t="s">
        <v>275</v>
      </c>
      <c r="M22" s="209" t="s">
        <v>120</v>
      </c>
      <c r="N22" s="71" t="s">
        <v>195</v>
      </c>
      <c r="O22" s="70" t="s">
        <v>196</v>
      </c>
      <c r="P22" s="161" t="s">
        <v>120</v>
      </c>
    </row>
    <row r="23" spans="1:16" s="52" customFormat="1" ht="15" customHeight="1" x14ac:dyDescent="0.2">
      <c r="A23" s="62" t="s">
        <v>17</v>
      </c>
      <c r="B23" s="106" t="s">
        <v>117</v>
      </c>
      <c r="C23" s="110">
        <f t="shared" si="0"/>
        <v>4</v>
      </c>
      <c r="D23" s="61"/>
      <c r="E23" s="61"/>
      <c r="F23" s="69">
        <f t="shared" si="1"/>
        <v>4</v>
      </c>
      <c r="G23" s="163">
        <v>44187</v>
      </c>
      <c r="H23" s="163">
        <v>44188</v>
      </c>
      <c r="I23" s="162" t="s">
        <v>275</v>
      </c>
      <c r="J23" s="162" t="s">
        <v>275</v>
      </c>
      <c r="K23" s="162" t="s">
        <v>275</v>
      </c>
      <c r="L23" s="162" t="s">
        <v>275</v>
      </c>
      <c r="M23" s="209" t="s">
        <v>120</v>
      </c>
      <c r="N23" s="70" t="s">
        <v>197</v>
      </c>
      <c r="O23" s="71" t="s">
        <v>192</v>
      </c>
      <c r="P23" s="161"/>
    </row>
    <row r="24" spans="1:16" s="52" customFormat="1" ht="15" customHeight="1" x14ac:dyDescent="0.2">
      <c r="A24" s="62" t="s">
        <v>645</v>
      </c>
      <c r="B24" s="106" t="s">
        <v>117</v>
      </c>
      <c r="C24" s="110">
        <f t="shared" si="0"/>
        <v>4</v>
      </c>
      <c r="D24" s="61"/>
      <c r="E24" s="61"/>
      <c r="F24" s="69">
        <f t="shared" si="1"/>
        <v>4</v>
      </c>
      <c r="G24" s="163">
        <v>44175</v>
      </c>
      <c r="H24" s="163">
        <v>44189</v>
      </c>
      <c r="I24" s="163" t="s">
        <v>275</v>
      </c>
      <c r="J24" s="163" t="s">
        <v>275</v>
      </c>
      <c r="K24" s="163" t="s">
        <v>275</v>
      </c>
      <c r="L24" s="163" t="s">
        <v>275</v>
      </c>
      <c r="M24" s="209" t="s">
        <v>120</v>
      </c>
      <c r="N24" s="71" t="s">
        <v>339</v>
      </c>
      <c r="O24" s="70" t="s">
        <v>198</v>
      </c>
      <c r="P24" s="161" t="s">
        <v>120</v>
      </c>
    </row>
    <row r="25" spans="1:16" s="52" customFormat="1" ht="15" customHeight="1" x14ac:dyDescent="0.2">
      <c r="A25" s="84" t="s">
        <v>18</v>
      </c>
      <c r="B25" s="107"/>
      <c r="C25" s="65"/>
      <c r="D25" s="73"/>
      <c r="E25" s="74"/>
      <c r="F25" s="75"/>
      <c r="G25" s="164"/>
      <c r="H25" s="164"/>
      <c r="I25" s="164"/>
      <c r="J25" s="164"/>
      <c r="K25" s="77"/>
      <c r="L25" s="77"/>
      <c r="M25" s="77"/>
      <c r="N25" s="78"/>
      <c r="O25" s="78"/>
      <c r="P25" s="161"/>
    </row>
    <row r="26" spans="1:16" s="52" customFormat="1" ht="15" customHeight="1" x14ac:dyDescent="0.2">
      <c r="A26" s="62" t="s">
        <v>19</v>
      </c>
      <c r="B26" s="106" t="s">
        <v>117</v>
      </c>
      <c r="C26" s="110">
        <f t="shared" si="0"/>
        <v>4</v>
      </c>
      <c r="D26" s="61"/>
      <c r="E26" s="61"/>
      <c r="F26" s="69">
        <f t="shared" si="1"/>
        <v>4</v>
      </c>
      <c r="G26" s="163">
        <v>44186</v>
      </c>
      <c r="H26" s="163" t="s">
        <v>127</v>
      </c>
      <c r="I26" s="163" t="s">
        <v>275</v>
      </c>
      <c r="J26" s="163" t="s">
        <v>275</v>
      </c>
      <c r="K26" s="163" t="s">
        <v>275</v>
      </c>
      <c r="L26" s="163" t="s">
        <v>275</v>
      </c>
      <c r="M26" s="209" t="s">
        <v>120</v>
      </c>
      <c r="N26" s="71" t="s">
        <v>323</v>
      </c>
      <c r="O26" s="71" t="s">
        <v>192</v>
      </c>
      <c r="P26" s="161"/>
    </row>
    <row r="27" spans="1:16" s="52" customFormat="1" ht="15" customHeight="1" x14ac:dyDescent="0.2">
      <c r="A27" s="62" t="s">
        <v>20</v>
      </c>
      <c r="B27" s="106" t="s">
        <v>117</v>
      </c>
      <c r="C27" s="110">
        <f t="shared" si="0"/>
        <v>4</v>
      </c>
      <c r="D27" s="61"/>
      <c r="E27" s="61"/>
      <c r="F27" s="69">
        <f t="shared" si="1"/>
        <v>4</v>
      </c>
      <c r="G27" s="163">
        <v>44186</v>
      </c>
      <c r="H27" s="163" t="s">
        <v>127</v>
      </c>
      <c r="I27" s="163" t="s">
        <v>275</v>
      </c>
      <c r="J27" s="163" t="s">
        <v>275</v>
      </c>
      <c r="K27" s="163" t="s">
        <v>275</v>
      </c>
      <c r="L27" s="163" t="s">
        <v>275</v>
      </c>
      <c r="M27" s="209" t="s">
        <v>120</v>
      </c>
      <c r="N27" s="71" t="s">
        <v>341</v>
      </c>
      <c r="O27" s="71" t="s">
        <v>269</v>
      </c>
      <c r="P27" s="161"/>
    </row>
    <row r="28" spans="1:16" s="52" customFormat="1" ht="15" customHeight="1" x14ac:dyDescent="0.2">
      <c r="A28" s="62" t="s">
        <v>21</v>
      </c>
      <c r="B28" s="106" t="s">
        <v>117</v>
      </c>
      <c r="C28" s="110">
        <f t="shared" si="0"/>
        <v>4</v>
      </c>
      <c r="D28" s="61"/>
      <c r="E28" s="61"/>
      <c r="F28" s="69">
        <f t="shared" si="1"/>
        <v>4</v>
      </c>
      <c r="G28" s="163">
        <v>44186</v>
      </c>
      <c r="H28" s="163">
        <v>44187</v>
      </c>
      <c r="I28" s="163" t="s">
        <v>275</v>
      </c>
      <c r="J28" s="163" t="s">
        <v>275</v>
      </c>
      <c r="K28" s="163" t="s">
        <v>275</v>
      </c>
      <c r="L28" s="163" t="s">
        <v>275</v>
      </c>
      <c r="M28" s="72" t="s">
        <v>547</v>
      </c>
      <c r="N28" s="70" t="s">
        <v>151</v>
      </c>
      <c r="O28" s="71" t="s">
        <v>269</v>
      </c>
      <c r="P28" s="161"/>
    </row>
    <row r="29" spans="1:16" s="52" customFormat="1" ht="15" customHeight="1" x14ac:dyDescent="0.2">
      <c r="A29" s="62" t="s">
        <v>22</v>
      </c>
      <c r="B29" s="106" t="s">
        <v>117</v>
      </c>
      <c r="C29" s="110">
        <f t="shared" si="0"/>
        <v>4</v>
      </c>
      <c r="D29" s="61"/>
      <c r="E29" s="61"/>
      <c r="F29" s="69">
        <f t="shared" si="1"/>
        <v>4</v>
      </c>
      <c r="G29" s="163">
        <v>44180</v>
      </c>
      <c r="H29" s="163">
        <v>44182</v>
      </c>
      <c r="I29" s="163" t="s">
        <v>275</v>
      </c>
      <c r="J29" s="163" t="s">
        <v>275</v>
      </c>
      <c r="K29" s="163" t="s">
        <v>275</v>
      </c>
      <c r="L29" s="163" t="s">
        <v>275</v>
      </c>
      <c r="M29" s="209" t="s">
        <v>120</v>
      </c>
      <c r="N29" s="70" t="s">
        <v>345</v>
      </c>
      <c r="O29" s="71" t="s">
        <v>269</v>
      </c>
      <c r="P29" s="161"/>
    </row>
    <row r="30" spans="1:16" s="52" customFormat="1" ht="15" customHeight="1" x14ac:dyDescent="0.2">
      <c r="A30" s="62" t="s">
        <v>23</v>
      </c>
      <c r="B30" s="106" t="s">
        <v>117</v>
      </c>
      <c r="C30" s="110">
        <f t="shared" si="0"/>
        <v>4</v>
      </c>
      <c r="D30" s="61"/>
      <c r="E30" s="61"/>
      <c r="F30" s="69">
        <f t="shared" si="1"/>
        <v>4</v>
      </c>
      <c r="G30" s="163">
        <v>44167</v>
      </c>
      <c r="H30" s="163">
        <v>44167</v>
      </c>
      <c r="I30" s="163" t="s">
        <v>275</v>
      </c>
      <c r="J30" s="163" t="s">
        <v>275</v>
      </c>
      <c r="K30" s="163" t="s">
        <v>275</v>
      </c>
      <c r="L30" s="163" t="s">
        <v>275</v>
      </c>
      <c r="M30" s="72" t="s">
        <v>541</v>
      </c>
      <c r="N30" s="70" t="s">
        <v>152</v>
      </c>
      <c r="O30" s="71" t="s">
        <v>269</v>
      </c>
      <c r="P30" s="161"/>
    </row>
    <row r="31" spans="1:16" s="52" customFormat="1" ht="15" customHeight="1" x14ac:dyDescent="0.2">
      <c r="A31" s="62" t="s">
        <v>24</v>
      </c>
      <c r="B31" s="106" t="s">
        <v>117</v>
      </c>
      <c r="C31" s="110">
        <f t="shared" si="0"/>
        <v>4</v>
      </c>
      <c r="D31" s="61"/>
      <c r="E31" s="61"/>
      <c r="F31" s="69">
        <f t="shared" si="1"/>
        <v>4</v>
      </c>
      <c r="G31" s="163">
        <v>44187</v>
      </c>
      <c r="H31" s="163">
        <v>44189</v>
      </c>
      <c r="I31" s="163" t="s">
        <v>275</v>
      </c>
      <c r="J31" s="163" t="s">
        <v>275</v>
      </c>
      <c r="K31" s="163" t="s">
        <v>275</v>
      </c>
      <c r="L31" s="163" t="s">
        <v>275</v>
      </c>
      <c r="M31" s="72" t="s">
        <v>557</v>
      </c>
      <c r="N31" s="70" t="s">
        <v>346</v>
      </c>
      <c r="O31" s="70" t="s">
        <v>153</v>
      </c>
      <c r="P31" s="161" t="s">
        <v>120</v>
      </c>
    </row>
    <row r="32" spans="1:16" s="52" customFormat="1" ht="15" customHeight="1" x14ac:dyDescent="0.2">
      <c r="A32" s="62" t="s">
        <v>25</v>
      </c>
      <c r="B32" s="106" t="s">
        <v>117</v>
      </c>
      <c r="C32" s="110">
        <f t="shared" si="0"/>
        <v>4</v>
      </c>
      <c r="D32" s="61"/>
      <c r="E32" s="61"/>
      <c r="F32" s="69">
        <f t="shared" si="1"/>
        <v>4</v>
      </c>
      <c r="G32" s="163">
        <v>44189</v>
      </c>
      <c r="H32" s="163">
        <v>44189</v>
      </c>
      <c r="I32" s="163" t="s">
        <v>275</v>
      </c>
      <c r="J32" s="163" t="s">
        <v>275</v>
      </c>
      <c r="K32" s="163" t="s">
        <v>275</v>
      </c>
      <c r="L32" s="163" t="s">
        <v>275</v>
      </c>
      <c r="M32" s="209" t="s">
        <v>120</v>
      </c>
      <c r="N32" s="70" t="s">
        <v>199</v>
      </c>
      <c r="O32" s="71" t="s">
        <v>192</v>
      </c>
      <c r="P32" s="161"/>
    </row>
    <row r="33" spans="1:16" s="52" customFormat="1" ht="15" customHeight="1" x14ac:dyDescent="0.2">
      <c r="A33" s="62" t="s">
        <v>26</v>
      </c>
      <c r="B33" s="106" t="s">
        <v>117</v>
      </c>
      <c r="C33" s="110">
        <f t="shared" si="0"/>
        <v>4</v>
      </c>
      <c r="D33" s="61"/>
      <c r="E33" s="61">
        <v>0.5</v>
      </c>
      <c r="F33" s="69">
        <f>C33*(1-D33)*(1-E33)</f>
        <v>2</v>
      </c>
      <c r="G33" s="163">
        <v>44194</v>
      </c>
      <c r="H33" s="163">
        <v>44202</v>
      </c>
      <c r="I33" s="163" t="s">
        <v>275</v>
      </c>
      <c r="J33" s="163" t="s">
        <v>275</v>
      </c>
      <c r="K33" s="163" t="s">
        <v>275</v>
      </c>
      <c r="L33" s="163" t="s">
        <v>181</v>
      </c>
      <c r="M33" s="72" t="s">
        <v>540</v>
      </c>
      <c r="N33" s="70" t="s">
        <v>350</v>
      </c>
      <c r="O33" s="70" t="s">
        <v>351</v>
      </c>
      <c r="P33" s="161" t="s">
        <v>120</v>
      </c>
    </row>
    <row r="34" spans="1:16" s="52" customFormat="1" ht="15" customHeight="1" x14ac:dyDescent="0.2">
      <c r="A34" s="62" t="s">
        <v>27</v>
      </c>
      <c r="B34" s="106" t="s">
        <v>118</v>
      </c>
      <c r="C34" s="110">
        <f t="shared" si="0"/>
        <v>0</v>
      </c>
      <c r="D34" s="61"/>
      <c r="E34" s="61"/>
      <c r="F34" s="69">
        <f t="shared" si="1"/>
        <v>0</v>
      </c>
      <c r="G34" s="163" t="s">
        <v>354</v>
      </c>
      <c r="H34" s="162" t="s">
        <v>120</v>
      </c>
      <c r="I34" s="162" t="s">
        <v>120</v>
      </c>
      <c r="J34" s="162" t="s">
        <v>120</v>
      </c>
      <c r="K34" s="162" t="s">
        <v>120</v>
      </c>
      <c r="L34" s="162" t="s">
        <v>120</v>
      </c>
      <c r="M34" s="72" t="s">
        <v>457</v>
      </c>
      <c r="N34" s="70" t="s">
        <v>355</v>
      </c>
      <c r="O34" s="70" t="s">
        <v>356</v>
      </c>
      <c r="P34" s="161" t="s">
        <v>120</v>
      </c>
    </row>
    <row r="35" spans="1:16" s="52" customFormat="1" ht="15" customHeight="1" x14ac:dyDescent="0.2">
      <c r="A35" s="62" t="s">
        <v>646</v>
      </c>
      <c r="B35" s="106" t="s">
        <v>117</v>
      </c>
      <c r="C35" s="110">
        <f t="shared" si="0"/>
        <v>4</v>
      </c>
      <c r="D35" s="61"/>
      <c r="E35" s="61"/>
      <c r="F35" s="69">
        <f t="shared" si="1"/>
        <v>4</v>
      </c>
      <c r="G35" s="163">
        <v>44161</v>
      </c>
      <c r="H35" s="163">
        <v>44161</v>
      </c>
      <c r="I35" s="163" t="s">
        <v>275</v>
      </c>
      <c r="J35" s="163" t="s">
        <v>275</v>
      </c>
      <c r="K35" s="163" t="s">
        <v>275</v>
      </c>
      <c r="L35" s="163" t="s">
        <v>275</v>
      </c>
      <c r="M35" s="209" t="s">
        <v>120</v>
      </c>
      <c r="N35" s="70" t="s">
        <v>222</v>
      </c>
      <c r="O35" s="71" t="s">
        <v>192</v>
      </c>
      <c r="P35" s="161"/>
    </row>
    <row r="36" spans="1:16" s="52" customFormat="1" ht="15" customHeight="1" x14ac:dyDescent="0.2">
      <c r="A36" s="62" t="s">
        <v>28</v>
      </c>
      <c r="B36" s="106" t="s">
        <v>117</v>
      </c>
      <c r="C36" s="110">
        <f t="shared" si="0"/>
        <v>4</v>
      </c>
      <c r="D36" s="61"/>
      <c r="E36" s="61"/>
      <c r="F36" s="69">
        <f t="shared" si="1"/>
        <v>4</v>
      </c>
      <c r="G36" s="163">
        <v>44183</v>
      </c>
      <c r="H36" s="163" t="s">
        <v>127</v>
      </c>
      <c r="I36" s="163" t="s">
        <v>275</v>
      </c>
      <c r="J36" s="163" t="s">
        <v>275</v>
      </c>
      <c r="K36" s="163" t="s">
        <v>275</v>
      </c>
      <c r="L36" s="163" t="s">
        <v>275</v>
      </c>
      <c r="M36" s="209" t="s">
        <v>120</v>
      </c>
      <c r="N36" s="70" t="s">
        <v>132</v>
      </c>
      <c r="O36" s="71" t="s">
        <v>269</v>
      </c>
      <c r="P36" s="161"/>
    </row>
    <row r="37" spans="1:16" s="52" customFormat="1" ht="15" customHeight="1" x14ac:dyDescent="0.2">
      <c r="A37" s="84" t="s">
        <v>29</v>
      </c>
      <c r="B37" s="107"/>
      <c r="C37" s="65"/>
      <c r="D37" s="73"/>
      <c r="E37" s="74"/>
      <c r="F37" s="75"/>
      <c r="G37" s="164"/>
      <c r="H37" s="164"/>
      <c r="I37" s="77"/>
      <c r="J37" s="77"/>
      <c r="K37" s="77"/>
      <c r="L37" s="77"/>
      <c r="M37" s="77"/>
      <c r="N37" s="78"/>
      <c r="O37" s="78"/>
      <c r="P37" s="161"/>
    </row>
    <row r="38" spans="1:16" s="52" customFormat="1" ht="15" customHeight="1" x14ac:dyDescent="0.2">
      <c r="A38" s="62" t="s">
        <v>30</v>
      </c>
      <c r="B38" s="106" t="s">
        <v>117</v>
      </c>
      <c r="C38" s="110">
        <f t="shared" si="0"/>
        <v>4</v>
      </c>
      <c r="D38" s="61"/>
      <c r="E38" s="61"/>
      <c r="F38" s="69">
        <f t="shared" si="1"/>
        <v>4</v>
      </c>
      <c r="G38" s="163">
        <v>44191</v>
      </c>
      <c r="H38" s="163">
        <v>44193</v>
      </c>
      <c r="I38" s="163" t="s">
        <v>275</v>
      </c>
      <c r="J38" s="163" t="s">
        <v>275</v>
      </c>
      <c r="K38" s="163" t="s">
        <v>275</v>
      </c>
      <c r="L38" s="163" t="s">
        <v>275</v>
      </c>
      <c r="M38" s="209" t="s">
        <v>120</v>
      </c>
      <c r="N38" s="70" t="s">
        <v>200</v>
      </c>
      <c r="O38" s="71" t="s">
        <v>269</v>
      </c>
      <c r="P38" s="161"/>
    </row>
    <row r="39" spans="1:16" s="52" customFormat="1" ht="15" customHeight="1" x14ac:dyDescent="0.2">
      <c r="A39" s="62" t="s">
        <v>31</v>
      </c>
      <c r="B39" s="106" t="s">
        <v>117</v>
      </c>
      <c r="C39" s="110">
        <f t="shared" si="0"/>
        <v>4</v>
      </c>
      <c r="D39" s="61"/>
      <c r="E39" s="61"/>
      <c r="F39" s="69">
        <f t="shared" si="1"/>
        <v>4</v>
      </c>
      <c r="G39" s="163">
        <v>44194</v>
      </c>
      <c r="H39" s="163" t="s">
        <v>127</v>
      </c>
      <c r="I39" s="163" t="s">
        <v>275</v>
      </c>
      <c r="J39" s="163" t="s">
        <v>275</v>
      </c>
      <c r="K39" s="163" t="s">
        <v>275</v>
      </c>
      <c r="L39" s="163" t="s">
        <v>275</v>
      </c>
      <c r="M39" s="72" t="s">
        <v>547</v>
      </c>
      <c r="N39" s="70" t="s">
        <v>133</v>
      </c>
      <c r="O39" s="71" t="s">
        <v>269</v>
      </c>
      <c r="P39" s="161"/>
    </row>
    <row r="40" spans="1:16" s="52" customFormat="1" ht="15" customHeight="1" x14ac:dyDescent="0.2">
      <c r="A40" s="62" t="s">
        <v>93</v>
      </c>
      <c r="B40" s="106" t="s">
        <v>117</v>
      </c>
      <c r="C40" s="110">
        <f t="shared" si="0"/>
        <v>4</v>
      </c>
      <c r="D40" s="61"/>
      <c r="E40" s="61"/>
      <c r="F40" s="69">
        <f t="shared" si="1"/>
        <v>4</v>
      </c>
      <c r="G40" s="163">
        <v>44187</v>
      </c>
      <c r="H40" s="163">
        <v>44188</v>
      </c>
      <c r="I40" s="163" t="s">
        <v>275</v>
      </c>
      <c r="J40" s="163" t="s">
        <v>275</v>
      </c>
      <c r="K40" s="163" t="s">
        <v>275</v>
      </c>
      <c r="L40" s="163" t="s">
        <v>275</v>
      </c>
      <c r="M40" s="209" t="s">
        <v>120</v>
      </c>
      <c r="N40" s="70" t="s">
        <v>361</v>
      </c>
      <c r="O40" s="71" t="s">
        <v>192</v>
      </c>
      <c r="P40" s="161"/>
    </row>
    <row r="41" spans="1:16" s="52" customFormat="1" ht="15" customHeight="1" x14ac:dyDescent="0.2">
      <c r="A41" s="62" t="s">
        <v>32</v>
      </c>
      <c r="B41" s="106" t="s">
        <v>117</v>
      </c>
      <c r="C41" s="110">
        <f t="shared" si="0"/>
        <v>4</v>
      </c>
      <c r="D41" s="61"/>
      <c r="E41" s="61"/>
      <c r="F41" s="69">
        <f t="shared" si="1"/>
        <v>4</v>
      </c>
      <c r="G41" s="163">
        <v>44188</v>
      </c>
      <c r="H41" s="163">
        <v>44189</v>
      </c>
      <c r="I41" s="163" t="s">
        <v>275</v>
      </c>
      <c r="J41" s="163" t="s">
        <v>275</v>
      </c>
      <c r="K41" s="163" t="s">
        <v>275</v>
      </c>
      <c r="L41" s="163" t="s">
        <v>275</v>
      </c>
      <c r="M41" s="209" t="s">
        <v>120</v>
      </c>
      <c r="N41" s="70" t="s">
        <v>363</v>
      </c>
      <c r="O41" s="71" t="s">
        <v>192</v>
      </c>
      <c r="P41" s="161"/>
    </row>
    <row r="42" spans="1:16" s="52" customFormat="1" ht="15" customHeight="1" x14ac:dyDescent="0.2">
      <c r="A42" s="62" t="s">
        <v>33</v>
      </c>
      <c r="B42" s="106" t="s">
        <v>117</v>
      </c>
      <c r="C42" s="110">
        <f t="shared" si="0"/>
        <v>4</v>
      </c>
      <c r="D42" s="61"/>
      <c r="E42" s="61">
        <v>0.5</v>
      </c>
      <c r="F42" s="69">
        <f t="shared" si="1"/>
        <v>2</v>
      </c>
      <c r="G42" s="163">
        <v>44188</v>
      </c>
      <c r="H42" s="163" t="s">
        <v>127</v>
      </c>
      <c r="I42" s="163" t="s">
        <v>275</v>
      </c>
      <c r="J42" s="163" t="s">
        <v>181</v>
      </c>
      <c r="K42" s="163" t="s">
        <v>181</v>
      </c>
      <c r="L42" s="163" t="s">
        <v>120</v>
      </c>
      <c r="M42" s="72" t="s">
        <v>548</v>
      </c>
      <c r="N42" s="70" t="s">
        <v>134</v>
      </c>
      <c r="O42" s="71" t="s">
        <v>269</v>
      </c>
      <c r="P42" s="161"/>
    </row>
    <row r="43" spans="1:16" s="52" customFormat="1" ht="15" customHeight="1" x14ac:dyDescent="0.2">
      <c r="A43" s="62" t="s">
        <v>34</v>
      </c>
      <c r="B43" s="106" t="s">
        <v>117</v>
      </c>
      <c r="C43" s="110">
        <f>IF(B43="Да, размещен ",4,0)</f>
        <v>4</v>
      </c>
      <c r="D43" s="61"/>
      <c r="E43" s="61"/>
      <c r="F43" s="69">
        <f t="shared" si="1"/>
        <v>4</v>
      </c>
      <c r="G43" s="163">
        <v>44176</v>
      </c>
      <c r="H43" s="163">
        <v>44181</v>
      </c>
      <c r="I43" s="163" t="s">
        <v>275</v>
      </c>
      <c r="J43" s="163" t="s">
        <v>275</v>
      </c>
      <c r="K43" s="163" t="s">
        <v>275</v>
      </c>
      <c r="L43" s="163" t="s">
        <v>275</v>
      </c>
      <c r="M43" s="209" t="s">
        <v>120</v>
      </c>
      <c r="N43" s="70" t="s">
        <v>367</v>
      </c>
      <c r="O43" s="71" t="s">
        <v>192</v>
      </c>
    </row>
    <row r="44" spans="1:16" s="52" customFormat="1" ht="15" customHeight="1" x14ac:dyDescent="0.2">
      <c r="A44" s="62" t="s">
        <v>35</v>
      </c>
      <c r="B44" s="106" t="s">
        <v>117</v>
      </c>
      <c r="C44" s="110">
        <f>IF(B44="Да, размещен ",4,0)</f>
        <v>4</v>
      </c>
      <c r="D44" s="61"/>
      <c r="E44" s="61"/>
      <c r="F44" s="69">
        <f t="shared" si="1"/>
        <v>4</v>
      </c>
      <c r="G44" s="163">
        <v>44186</v>
      </c>
      <c r="H44" s="163">
        <v>44187</v>
      </c>
      <c r="I44" s="163" t="s">
        <v>275</v>
      </c>
      <c r="J44" s="163" t="s">
        <v>275</v>
      </c>
      <c r="K44" s="163" t="s">
        <v>275</v>
      </c>
      <c r="L44" s="163" t="s">
        <v>275</v>
      </c>
      <c r="M44" s="209" t="s">
        <v>120</v>
      </c>
      <c r="N44" s="70" t="s">
        <v>368</v>
      </c>
      <c r="O44" s="71" t="s">
        <v>192</v>
      </c>
      <c r="P44" s="161"/>
    </row>
    <row r="45" spans="1:16" s="52" customFormat="1" ht="15" customHeight="1" x14ac:dyDescent="0.2">
      <c r="A45" s="62" t="s">
        <v>647</v>
      </c>
      <c r="B45" s="106" t="s">
        <v>117</v>
      </c>
      <c r="C45" s="110">
        <f t="shared" si="0"/>
        <v>4</v>
      </c>
      <c r="D45" s="61"/>
      <c r="E45" s="61"/>
      <c r="F45" s="69">
        <f t="shared" si="1"/>
        <v>4</v>
      </c>
      <c r="G45" s="163">
        <v>44193</v>
      </c>
      <c r="H45" s="163">
        <v>44193</v>
      </c>
      <c r="I45" s="163" t="s">
        <v>275</v>
      </c>
      <c r="J45" s="163" t="s">
        <v>275</v>
      </c>
      <c r="K45" s="163" t="s">
        <v>275</v>
      </c>
      <c r="L45" s="163" t="s">
        <v>275</v>
      </c>
      <c r="M45" s="72" t="s">
        <v>549</v>
      </c>
      <c r="N45" s="70" t="s">
        <v>370</v>
      </c>
      <c r="O45" s="70" t="s">
        <v>371</v>
      </c>
      <c r="P45" s="161" t="s">
        <v>120</v>
      </c>
    </row>
    <row r="46" spans="1:16" s="52" customFormat="1" ht="15" customHeight="1" x14ac:dyDescent="0.2">
      <c r="A46" s="84" t="s">
        <v>36</v>
      </c>
      <c r="B46" s="107"/>
      <c r="C46" s="65"/>
      <c r="D46" s="73"/>
      <c r="E46" s="74"/>
      <c r="F46" s="75"/>
      <c r="G46" s="164"/>
      <c r="H46" s="164"/>
      <c r="I46" s="164"/>
      <c r="J46" s="77"/>
      <c r="K46" s="77"/>
      <c r="L46" s="77"/>
      <c r="M46" s="77"/>
      <c r="N46" s="78"/>
      <c r="O46" s="78"/>
      <c r="P46" s="161"/>
    </row>
    <row r="47" spans="1:16" s="52" customFormat="1" ht="15" customHeight="1" x14ac:dyDescent="0.2">
      <c r="A47" s="62" t="s">
        <v>37</v>
      </c>
      <c r="B47" s="106" t="s">
        <v>117</v>
      </c>
      <c r="C47" s="110">
        <f t="shared" si="0"/>
        <v>4</v>
      </c>
      <c r="D47" s="61"/>
      <c r="E47" s="61">
        <v>0.5</v>
      </c>
      <c r="F47" s="69">
        <f t="shared" si="1"/>
        <v>2</v>
      </c>
      <c r="G47" s="163">
        <v>44193</v>
      </c>
      <c r="H47" s="163" t="s">
        <v>127</v>
      </c>
      <c r="I47" s="163" t="s">
        <v>275</v>
      </c>
      <c r="J47" s="163" t="s">
        <v>181</v>
      </c>
      <c r="K47" s="163" t="s">
        <v>181</v>
      </c>
      <c r="L47" s="163" t="s">
        <v>120</v>
      </c>
      <c r="M47" s="72" t="s">
        <v>553</v>
      </c>
      <c r="N47" s="70" t="s">
        <v>182</v>
      </c>
      <c r="O47" s="70" t="s">
        <v>378</v>
      </c>
      <c r="P47" s="161" t="s">
        <v>120</v>
      </c>
    </row>
    <row r="48" spans="1:16" s="52" customFormat="1" ht="15" customHeight="1" x14ac:dyDescent="0.2">
      <c r="A48" s="62" t="s">
        <v>142</v>
      </c>
      <c r="B48" s="106" t="s">
        <v>117</v>
      </c>
      <c r="C48" s="110">
        <f>IF(B48="Да, размещен ",4,0)</f>
        <v>4</v>
      </c>
      <c r="D48" s="61"/>
      <c r="E48" s="61"/>
      <c r="F48" s="69">
        <f t="shared" si="1"/>
        <v>4</v>
      </c>
      <c r="G48" s="163">
        <v>44190</v>
      </c>
      <c r="H48" s="163">
        <v>44210</v>
      </c>
      <c r="I48" s="163" t="s">
        <v>275</v>
      </c>
      <c r="J48" s="163" t="s">
        <v>275</v>
      </c>
      <c r="K48" s="163" t="s">
        <v>275</v>
      </c>
      <c r="L48" s="163" t="s">
        <v>275</v>
      </c>
      <c r="M48" s="209" t="s">
        <v>120</v>
      </c>
      <c r="N48" s="70" t="s">
        <v>201</v>
      </c>
      <c r="O48" s="71" t="s">
        <v>269</v>
      </c>
      <c r="P48" s="161"/>
    </row>
    <row r="49" spans="1:16" s="52" customFormat="1" ht="15" customHeight="1" x14ac:dyDescent="0.2">
      <c r="A49" s="62" t="s">
        <v>39</v>
      </c>
      <c r="B49" s="106" t="s">
        <v>117</v>
      </c>
      <c r="C49" s="110">
        <f t="shared" si="0"/>
        <v>4</v>
      </c>
      <c r="D49" s="61"/>
      <c r="E49" s="61"/>
      <c r="F49" s="69">
        <f t="shared" si="1"/>
        <v>4</v>
      </c>
      <c r="G49" s="163">
        <v>44195</v>
      </c>
      <c r="H49" s="163" t="s">
        <v>127</v>
      </c>
      <c r="I49" s="163" t="s">
        <v>275</v>
      </c>
      <c r="J49" s="163" t="s">
        <v>275</v>
      </c>
      <c r="K49" s="163" t="s">
        <v>275</v>
      </c>
      <c r="L49" s="163" t="s">
        <v>275</v>
      </c>
      <c r="M49" s="72" t="s">
        <v>550</v>
      </c>
      <c r="N49" s="70" t="s">
        <v>202</v>
      </c>
      <c r="O49" s="71" t="s">
        <v>269</v>
      </c>
      <c r="P49" s="161"/>
    </row>
    <row r="50" spans="1:16" s="52" customFormat="1" ht="15" customHeight="1" x14ac:dyDescent="0.2">
      <c r="A50" s="62" t="s">
        <v>40</v>
      </c>
      <c r="B50" s="106" t="s">
        <v>117</v>
      </c>
      <c r="C50" s="110">
        <f t="shared" si="0"/>
        <v>4</v>
      </c>
      <c r="D50" s="61">
        <v>0.5</v>
      </c>
      <c r="E50" s="61">
        <v>0.5</v>
      </c>
      <c r="F50" s="69">
        <f t="shared" si="1"/>
        <v>1</v>
      </c>
      <c r="G50" s="163">
        <v>44194</v>
      </c>
      <c r="H50" s="162">
        <v>44195</v>
      </c>
      <c r="I50" s="163" t="s">
        <v>275</v>
      </c>
      <c r="J50" s="163" t="s">
        <v>181</v>
      </c>
      <c r="K50" s="163" t="s">
        <v>181</v>
      </c>
      <c r="L50" s="163" t="s">
        <v>120</v>
      </c>
      <c r="M50" s="72" t="s">
        <v>551</v>
      </c>
      <c r="N50" s="70" t="s">
        <v>380</v>
      </c>
      <c r="O50" s="71" t="s">
        <v>269</v>
      </c>
      <c r="P50" s="161"/>
    </row>
    <row r="51" spans="1:16" s="52" customFormat="1" ht="15" customHeight="1" x14ac:dyDescent="0.2">
      <c r="A51" s="62" t="s">
        <v>89</v>
      </c>
      <c r="B51" s="106" t="s">
        <v>117</v>
      </c>
      <c r="C51" s="110">
        <f t="shared" si="0"/>
        <v>4</v>
      </c>
      <c r="D51" s="61"/>
      <c r="E51" s="61"/>
      <c r="F51" s="69">
        <f t="shared" si="1"/>
        <v>4</v>
      </c>
      <c r="G51" s="163">
        <v>44189</v>
      </c>
      <c r="H51" s="163">
        <v>44189</v>
      </c>
      <c r="I51" s="163" t="s">
        <v>275</v>
      </c>
      <c r="J51" s="163" t="s">
        <v>275</v>
      </c>
      <c r="K51" s="163" t="s">
        <v>275</v>
      </c>
      <c r="L51" s="163" t="s">
        <v>275</v>
      </c>
      <c r="M51" s="209" t="s">
        <v>120</v>
      </c>
      <c r="N51" s="70" t="s">
        <v>382</v>
      </c>
      <c r="O51" s="71" t="s">
        <v>269</v>
      </c>
    </row>
    <row r="52" spans="1:16" s="52" customFormat="1" ht="15" customHeight="1" x14ac:dyDescent="0.2">
      <c r="A52" s="62" t="s">
        <v>41</v>
      </c>
      <c r="B52" s="106" t="s">
        <v>117</v>
      </c>
      <c r="C52" s="110">
        <f t="shared" si="0"/>
        <v>4</v>
      </c>
      <c r="D52" s="61"/>
      <c r="E52" s="61"/>
      <c r="F52" s="69">
        <f t="shared" si="1"/>
        <v>4</v>
      </c>
      <c r="G52" s="163">
        <v>44186</v>
      </c>
      <c r="H52" s="163">
        <v>44188</v>
      </c>
      <c r="I52" s="163" t="s">
        <v>275</v>
      </c>
      <c r="J52" s="163" t="s">
        <v>275</v>
      </c>
      <c r="K52" s="163" t="s">
        <v>275</v>
      </c>
      <c r="L52" s="163" t="s">
        <v>275</v>
      </c>
      <c r="M52" s="72" t="s">
        <v>385</v>
      </c>
      <c r="N52" s="70" t="s">
        <v>203</v>
      </c>
      <c r="O52" s="70" t="s">
        <v>384</v>
      </c>
      <c r="P52" s="161" t="s">
        <v>120</v>
      </c>
    </row>
    <row r="53" spans="1:16" s="52" customFormat="1" ht="15" customHeight="1" x14ac:dyDescent="0.2">
      <c r="A53" s="62" t="s">
        <v>42</v>
      </c>
      <c r="B53" s="106" t="s">
        <v>117</v>
      </c>
      <c r="C53" s="110">
        <f t="shared" si="0"/>
        <v>4</v>
      </c>
      <c r="D53" s="61"/>
      <c r="E53" s="61">
        <v>0.5</v>
      </c>
      <c r="F53" s="69">
        <f t="shared" si="1"/>
        <v>2</v>
      </c>
      <c r="G53" s="163">
        <v>44175</v>
      </c>
      <c r="H53" s="163" t="s">
        <v>127</v>
      </c>
      <c r="I53" s="163" t="s">
        <v>275</v>
      </c>
      <c r="J53" s="163" t="s">
        <v>181</v>
      </c>
      <c r="K53" s="163" t="s">
        <v>181</v>
      </c>
      <c r="L53" s="163" t="s">
        <v>120</v>
      </c>
      <c r="M53" s="72" t="s">
        <v>552</v>
      </c>
      <c r="N53" s="70" t="s">
        <v>204</v>
      </c>
      <c r="O53" s="70" t="s">
        <v>387</v>
      </c>
      <c r="P53" s="161" t="s">
        <v>120</v>
      </c>
    </row>
    <row r="54" spans="1:16" s="52" customFormat="1" ht="15" customHeight="1" x14ac:dyDescent="0.2">
      <c r="A54" s="84" t="s">
        <v>43</v>
      </c>
      <c r="B54" s="107"/>
      <c r="C54" s="65"/>
      <c r="D54" s="73"/>
      <c r="E54" s="74"/>
      <c r="F54" s="75"/>
      <c r="G54" s="164"/>
      <c r="H54" s="164"/>
      <c r="I54" s="77"/>
      <c r="J54" s="77"/>
      <c r="K54" s="77"/>
      <c r="L54" s="77"/>
      <c r="M54" s="77"/>
      <c r="N54" s="78"/>
      <c r="O54" s="78"/>
      <c r="P54" s="161"/>
    </row>
    <row r="55" spans="1:16" s="52" customFormat="1" ht="15" customHeight="1" x14ac:dyDescent="0.2">
      <c r="A55" s="62" t="s">
        <v>44</v>
      </c>
      <c r="B55" s="106" t="s">
        <v>117</v>
      </c>
      <c r="C55" s="110">
        <f t="shared" si="0"/>
        <v>4</v>
      </c>
      <c r="D55" s="61"/>
      <c r="E55" s="61"/>
      <c r="F55" s="69">
        <f t="shared" si="1"/>
        <v>4</v>
      </c>
      <c r="G55" s="163">
        <v>44186</v>
      </c>
      <c r="H55" s="163">
        <v>44186</v>
      </c>
      <c r="I55" s="163" t="s">
        <v>275</v>
      </c>
      <c r="J55" s="163" t="s">
        <v>275</v>
      </c>
      <c r="K55" s="163" t="s">
        <v>275</v>
      </c>
      <c r="L55" s="163" t="s">
        <v>275</v>
      </c>
      <c r="M55" s="209" t="s">
        <v>120</v>
      </c>
      <c r="N55" s="70" t="s">
        <v>374</v>
      </c>
      <c r="O55" s="71" t="s">
        <v>269</v>
      </c>
      <c r="P55" s="161"/>
    </row>
    <row r="56" spans="1:16" s="52" customFormat="1" ht="15" customHeight="1" x14ac:dyDescent="0.2">
      <c r="A56" s="62" t="s">
        <v>45</v>
      </c>
      <c r="B56" s="106" t="s">
        <v>117</v>
      </c>
      <c r="C56" s="110">
        <f t="shared" si="0"/>
        <v>4</v>
      </c>
      <c r="D56" s="61"/>
      <c r="E56" s="61"/>
      <c r="F56" s="69">
        <f t="shared" si="1"/>
        <v>4</v>
      </c>
      <c r="G56" s="163">
        <v>44175</v>
      </c>
      <c r="H56" s="163" t="s">
        <v>127</v>
      </c>
      <c r="I56" s="163" t="s">
        <v>275</v>
      </c>
      <c r="J56" s="163" t="s">
        <v>275</v>
      </c>
      <c r="K56" s="163" t="s">
        <v>275</v>
      </c>
      <c r="L56" s="163" t="s">
        <v>275</v>
      </c>
      <c r="M56" s="209" t="s">
        <v>120</v>
      </c>
      <c r="N56" s="70" t="s">
        <v>389</v>
      </c>
      <c r="O56" s="71" t="s">
        <v>269</v>
      </c>
      <c r="P56" s="161"/>
    </row>
    <row r="57" spans="1:16" s="52" customFormat="1" ht="15" customHeight="1" x14ac:dyDescent="0.2">
      <c r="A57" s="62" t="s">
        <v>46</v>
      </c>
      <c r="B57" s="106" t="s">
        <v>117</v>
      </c>
      <c r="C57" s="110">
        <f t="shared" si="0"/>
        <v>4</v>
      </c>
      <c r="D57" s="61"/>
      <c r="E57" s="61">
        <v>0.5</v>
      </c>
      <c r="F57" s="69">
        <f t="shared" si="1"/>
        <v>2</v>
      </c>
      <c r="G57" s="163">
        <v>44191</v>
      </c>
      <c r="H57" s="163" t="s">
        <v>127</v>
      </c>
      <c r="I57" s="163" t="s">
        <v>275</v>
      </c>
      <c r="J57" s="163" t="s">
        <v>181</v>
      </c>
      <c r="K57" s="163" t="s">
        <v>181</v>
      </c>
      <c r="L57" s="163" t="s">
        <v>120</v>
      </c>
      <c r="M57" s="72" t="s">
        <v>553</v>
      </c>
      <c r="N57" s="70" t="s">
        <v>391</v>
      </c>
      <c r="O57" s="71" t="s">
        <v>269</v>
      </c>
      <c r="P57" s="161"/>
    </row>
    <row r="58" spans="1:16" s="52" customFormat="1" ht="15" customHeight="1" x14ac:dyDescent="0.2">
      <c r="A58" s="62" t="s">
        <v>47</v>
      </c>
      <c r="B58" s="106" t="s">
        <v>117</v>
      </c>
      <c r="C58" s="110">
        <f t="shared" si="0"/>
        <v>4</v>
      </c>
      <c r="D58" s="61"/>
      <c r="E58" s="61"/>
      <c r="F58" s="69">
        <f t="shared" si="1"/>
        <v>4</v>
      </c>
      <c r="G58" s="163">
        <v>44162</v>
      </c>
      <c r="H58" s="163" t="s">
        <v>127</v>
      </c>
      <c r="I58" s="163" t="s">
        <v>275</v>
      </c>
      <c r="J58" s="163" t="s">
        <v>275</v>
      </c>
      <c r="K58" s="163" t="s">
        <v>275</v>
      </c>
      <c r="L58" s="163" t="s">
        <v>275</v>
      </c>
      <c r="M58" s="209" t="s">
        <v>120</v>
      </c>
      <c r="N58" s="70" t="s">
        <v>393</v>
      </c>
      <c r="O58" s="71" t="s">
        <v>269</v>
      </c>
      <c r="P58" s="161"/>
    </row>
    <row r="59" spans="1:16" s="52" customFormat="1" ht="15" customHeight="1" x14ac:dyDescent="0.2">
      <c r="A59" s="62" t="s">
        <v>48</v>
      </c>
      <c r="B59" s="106" t="s">
        <v>117</v>
      </c>
      <c r="C59" s="110">
        <f t="shared" si="0"/>
        <v>4</v>
      </c>
      <c r="D59" s="61"/>
      <c r="E59" s="61"/>
      <c r="F59" s="69">
        <f t="shared" si="1"/>
        <v>4</v>
      </c>
      <c r="G59" s="163">
        <v>44190</v>
      </c>
      <c r="H59" s="163" t="s">
        <v>127</v>
      </c>
      <c r="I59" s="163" t="s">
        <v>275</v>
      </c>
      <c r="J59" s="163" t="s">
        <v>275</v>
      </c>
      <c r="K59" s="163" t="s">
        <v>275</v>
      </c>
      <c r="L59" s="163" t="s">
        <v>275</v>
      </c>
      <c r="M59" s="209" t="s">
        <v>120</v>
      </c>
      <c r="N59" s="70" t="s">
        <v>394</v>
      </c>
      <c r="O59" s="71" t="s">
        <v>269</v>
      </c>
      <c r="P59" s="161"/>
    </row>
    <row r="60" spans="1:16" s="52" customFormat="1" ht="15" customHeight="1" x14ac:dyDescent="0.2">
      <c r="A60" s="62" t="s">
        <v>49</v>
      </c>
      <c r="B60" s="106" t="s">
        <v>117</v>
      </c>
      <c r="C60" s="110">
        <f t="shared" si="0"/>
        <v>4</v>
      </c>
      <c r="D60" s="61"/>
      <c r="E60" s="61"/>
      <c r="F60" s="69">
        <f t="shared" si="1"/>
        <v>4</v>
      </c>
      <c r="G60" s="163">
        <v>44176</v>
      </c>
      <c r="H60" s="163">
        <v>44186</v>
      </c>
      <c r="I60" s="163" t="s">
        <v>275</v>
      </c>
      <c r="J60" s="163" t="s">
        <v>275</v>
      </c>
      <c r="K60" s="163" t="s">
        <v>275</v>
      </c>
      <c r="L60" s="163" t="s">
        <v>275</v>
      </c>
      <c r="M60" s="72" t="s">
        <v>557</v>
      </c>
      <c r="N60" s="70" t="s">
        <v>397</v>
      </c>
      <c r="O60" s="70" t="s">
        <v>398</v>
      </c>
      <c r="P60" s="161" t="s">
        <v>120</v>
      </c>
    </row>
    <row r="61" spans="1:16" s="52" customFormat="1" ht="15" customHeight="1" x14ac:dyDescent="0.2">
      <c r="A61" s="62" t="s">
        <v>50</v>
      </c>
      <c r="B61" s="106" t="s">
        <v>117</v>
      </c>
      <c r="C61" s="110">
        <f t="shared" si="0"/>
        <v>4</v>
      </c>
      <c r="D61" s="61"/>
      <c r="E61" s="61">
        <v>0.5</v>
      </c>
      <c r="F61" s="69">
        <f t="shared" si="1"/>
        <v>2</v>
      </c>
      <c r="G61" s="163">
        <v>44172</v>
      </c>
      <c r="H61" s="163">
        <v>44172</v>
      </c>
      <c r="I61" s="163" t="s">
        <v>275</v>
      </c>
      <c r="J61" s="163" t="s">
        <v>275</v>
      </c>
      <c r="K61" s="163" t="s">
        <v>275</v>
      </c>
      <c r="L61" s="163" t="s">
        <v>181</v>
      </c>
      <c r="M61" s="72" t="s">
        <v>554</v>
      </c>
      <c r="N61" s="70" t="s">
        <v>400</v>
      </c>
      <c r="O61" s="70" t="s">
        <v>401</v>
      </c>
      <c r="P61" s="161" t="s">
        <v>120</v>
      </c>
    </row>
    <row r="62" spans="1:16" s="52" customFormat="1" ht="15" customHeight="1" x14ac:dyDescent="0.2">
      <c r="A62" s="62" t="s">
        <v>51</v>
      </c>
      <c r="B62" s="106" t="s">
        <v>117</v>
      </c>
      <c r="C62" s="110">
        <f t="shared" si="0"/>
        <v>4</v>
      </c>
      <c r="D62" s="61"/>
      <c r="E62" s="61"/>
      <c r="F62" s="69">
        <f t="shared" si="1"/>
        <v>4</v>
      </c>
      <c r="G62" s="163">
        <v>44182</v>
      </c>
      <c r="H62" s="163">
        <v>44194</v>
      </c>
      <c r="I62" s="163" t="s">
        <v>275</v>
      </c>
      <c r="J62" s="163" t="s">
        <v>275</v>
      </c>
      <c r="K62" s="163" t="s">
        <v>275</v>
      </c>
      <c r="L62" s="163" t="s">
        <v>275</v>
      </c>
      <c r="M62" s="209" t="s">
        <v>120</v>
      </c>
      <c r="N62" s="70" t="s">
        <v>402</v>
      </c>
      <c r="O62" s="71" t="s">
        <v>269</v>
      </c>
      <c r="P62" s="161"/>
    </row>
    <row r="63" spans="1:16" s="52" customFormat="1" ht="15" customHeight="1" x14ac:dyDescent="0.2">
      <c r="A63" s="62" t="s">
        <v>52</v>
      </c>
      <c r="B63" s="106" t="s">
        <v>117</v>
      </c>
      <c r="C63" s="110">
        <f t="shared" si="0"/>
        <v>4</v>
      </c>
      <c r="D63" s="61"/>
      <c r="E63" s="61"/>
      <c r="F63" s="69">
        <f t="shared" si="1"/>
        <v>4</v>
      </c>
      <c r="G63" s="163">
        <v>44186</v>
      </c>
      <c r="H63" s="163" t="s">
        <v>127</v>
      </c>
      <c r="I63" s="163" t="s">
        <v>275</v>
      </c>
      <c r="J63" s="163" t="s">
        <v>275</v>
      </c>
      <c r="K63" s="163" t="s">
        <v>275</v>
      </c>
      <c r="L63" s="163" t="s">
        <v>275</v>
      </c>
      <c r="M63" s="209" t="s">
        <v>120</v>
      </c>
      <c r="N63" s="70" t="s">
        <v>135</v>
      </c>
      <c r="O63" s="71" t="s">
        <v>192</v>
      </c>
      <c r="P63" s="161"/>
    </row>
    <row r="64" spans="1:16" s="52" customFormat="1" ht="15" customHeight="1" x14ac:dyDescent="0.2">
      <c r="A64" s="62" t="s">
        <v>53</v>
      </c>
      <c r="B64" s="106" t="s">
        <v>117</v>
      </c>
      <c r="C64" s="110">
        <f t="shared" si="0"/>
        <v>4</v>
      </c>
      <c r="D64" s="61"/>
      <c r="E64" s="61"/>
      <c r="F64" s="69">
        <f t="shared" si="1"/>
        <v>4</v>
      </c>
      <c r="G64" s="163">
        <v>44183</v>
      </c>
      <c r="H64" s="163">
        <v>44186</v>
      </c>
      <c r="I64" s="163" t="s">
        <v>275</v>
      </c>
      <c r="J64" s="163" t="s">
        <v>275</v>
      </c>
      <c r="K64" s="163" t="s">
        <v>275</v>
      </c>
      <c r="L64" s="163" t="s">
        <v>275</v>
      </c>
      <c r="M64" s="209" t="s">
        <v>120</v>
      </c>
      <c r="N64" s="70" t="s">
        <v>205</v>
      </c>
      <c r="O64" s="71" t="s">
        <v>192</v>
      </c>
      <c r="P64" s="161"/>
    </row>
    <row r="65" spans="1:16" s="52" customFormat="1" ht="15" customHeight="1" x14ac:dyDescent="0.2">
      <c r="A65" s="62" t="s">
        <v>54</v>
      </c>
      <c r="B65" s="106" t="s">
        <v>117</v>
      </c>
      <c r="C65" s="110">
        <f t="shared" si="0"/>
        <v>4</v>
      </c>
      <c r="D65" s="61"/>
      <c r="E65" s="61"/>
      <c r="F65" s="69">
        <f t="shared" si="1"/>
        <v>4</v>
      </c>
      <c r="G65" s="163">
        <v>44190</v>
      </c>
      <c r="H65" s="163" t="s">
        <v>127</v>
      </c>
      <c r="I65" s="163" t="s">
        <v>275</v>
      </c>
      <c r="J65" s="163" t="s">
        <v>275</v>
      </c>
      <c r="K65" s="163" t="s">
        <v>275</v>
      </c>
      <c r="L65" s="163" t="s">
        <v>275</v>
      </c>
      <c r="M65" s="209" t="s">
        <v>120</v>
      </c>
      <c r="N65" s="70" t="s">
        <v>136</v>
      </c>
      <c r="O65" s="71" t="s">
        <v>269</v>
      </c>
      <c r="P65" s="161"/>
    </row>
    <row r="66" spans="1:16" s="52" customFormat="1" ht="15" customHeight="1" x14ac:dyDescent="0.2">
      <c r="A66" s="62" t="s">
        <v>55</v>
      </c>
      <c r="B66" s="106" t="s">
        <v>117</v>
      </c>
      <c r="C66" s="110">
        <f t="shared" si="0"/>
        <v>4</v>
      </c>
      <c r="D66" s="61"/>
      <c r="E66" s="61"/>
      <c r="F66" s="69">
        <f t="shared" si="1"/>
        <v>4</v>
      </c>
      <c r="G66" s="163">
        <v>44182</v>
      </c>
      <c r="H66" s="163" t="s">
        <v>127</v>
      </c>
      <c r="I66" s="163" t="s">
        <v>275</v>
      </c>
      <c r="J66" s="163" t="s">
        <v>275</v>
      </c>
      <c r="K66" s="163" t="s">
        <v>275</v>
      </c>
      <c r="L66" s="163" t="s">
        <v>275</v>
      </c>
      <c r="M66" s="209" t="s">
        <v>120</v>
      </c>
      <c r="N66" s="70" t="s">
        <v>408</v>
      </c>
      <c r="O66" s="71" t="s">
        <v>192</v>
      </c>
      <c r="P66" s="161"/>
    </row>
    <row r="67" spans="1:16" s="52" customFormat="1" ht="15" customHeight="1" x14ac:dyDescent="0.2">
      <c r="A67" s="62" t="s">
        <v>56</v>
      </c>
      <c r="B67" s="106" t="s">
        <v>117</v>
      </c>
      <c r="C67" s="110">
        <f t="shared" si="0"/>
        <v>4</v>
      </c>
      <c r="D67" s="61"/>
      <c r="E67" s="61"/>
      <c r="F67" s="69">
        <f t="shared" si="1"/>
        <v>4</v>
      </c>
      <c r="G67" s="163">
        <v>44166</v>
      </c>
      <c r="H67" s="163">
        <v>44169</v>
      </c>
      <c r="I67" s="163" t="s">
        <v>275</v>
      </c>
      <c r="J67" s="163" t="s">
        <v>275</v>
      </c>
      <c r="K67" s="163" t="s">
        <v>275</v>
      </c>
      <c r="L67" s="163" t="s">
        <v>275</v>
      </c>
      <c r="M67" s="209" t="s">
        <v>120</v>
      </c>
      <c r="N67" s="70" t="s">
        <v>410</v>
      </c>
      <c r="O67" s="70" t="s">
        <v>411</v>
      </c>
      <c r="P67" s="161" t="s">
        <v>120</v>
      </c>
    </row>
    <row r="68" spans="1:16" s="52" customFormat="1" ht="15" customHeight="1" x14ac:dyDescent="0.2">
      <c r="A68" s="62" t="s">
        <v>57</v>
      </c>
      <c r="B68" s="106" t="s">
        <v>117</v>
      </c>
      <c r="C68" s="110">
        <f t="shared" si="0"/>
        <v>4</v>
      </c>
      <c r="D68" s="61"/>
      <c r="E68" s="61"/>
      <c r="F68" s="69">
        <f t="shared" si="1"/>
        <v>4</v>
      </c>
      <c r="G68" s="163">
        <v>44162</v>
      </c>
      <c r="H68" s="163" t="s">
        <v>127</v>
      </c>
      <c r="I68" s="163" t="s">
        <v>275</v>
      </c>
      <c r="J68" s="163" t="s">
        <v>275</v>
      </c>
      <c r="K68" s="163" t="s">
        <v>275</v>
      </c>
      <c r="L68" s="163" t="s">
        <v>275</v>
      </c>
      <c r="M68" s="72" t="s">
        <v>555</v>
      </c>
      <c r="N68" s="70" t="s">
        <v>206</v>
      </c>
      <c r="O68" s="70" t="s">
        <v>413</v>
      </c>
      <c r="P68" s="161" t="s">
        <v>120</v>
      </c>
    </row>
    <row r="69" spans="1:16" s="52" customFormat="1" ht="15" customHeight="1" x14ac:dyDescent="0.2">
      <c r="A69" s="84" t="s">
        <v>58</v>
      </c>
      <c r="B69" s="107"/>
      <c r="C69" s="65"/>
      <c r="D69" s="73"/>
      <c r="E69" s="74"/>
      <c r="F69" s="75"/>
      <c r="G69" s="164"/>
      <c r="H69" s="164"/>
      <c r="I69" s="77"/>
      <c r="J69" s="77"/>
      <c r="K69" s="77"/>
      <c r="L69" s="77"/>
      <c r="M69" s="77"/>
      <c r="N69" s="78"/>
      <c r="O69" s="78"/>
      <c r="P69" s="161"/>
    </row>
    <row r="70" spans="1:16" s="52" customFormat="1" ht="15" customHeight="1" x14ac:dyDescent="0.2">
      <c r="A70" s="62" t="s">
        <v>59</v>
      </c>
      <c r="B70" s="106" t="s">
        <v>117</v>
      </c>
      <c r="C70" s="110">
        <f t="shared" si="0"/>
        <v>4</v>
      </c>
      <c r="D70" s="61"/>
      <c r="E70" s="61">
        <v>0.5</v>
      </c>
      <c r="F70" s="69">
        <f t="shared" si="1"/>
        <v>2</v>
      </c>
      <c r="G70" s="163">
        <v>44189</v>
      </c>
      <c r="H70" s="163" t="s">
        <v>127</v>
      </c>
      <c r="I70" s="163" t="s">
        <v>275</v>
      </c>
      <c r="J70" s="163" t="s">
        <v>275</v>
      </c>
      <c r="K70" s="163" t="s">
        <v>275</v>
      </c>
      <c r="L70" s="163" t="s">
        <v>181</v>
      </c>
      <c r="M70" s="72" t="s">
        <v>554</v>
      </c>
      <c r="N70" s="70" t="s">
        <v>415</v>
      </c>
      <c r="O70" s="71" t="s">
        <v>269</v>
      </c>
      <c r="P70" s="161"/>
    </row>
    <row r="71" spans="1:16" s="52" customFormat="1" ht="15" customHeight="1" x14ac:dyDescent="0.2">
      <c r="A71" s="62" t="s">
        <v>60</v>
      </c>
      <c r="B71" s="106" t="s">
        <v>117</v>
      </c>
      <c r="C71" s="110">
        <f t="shared" si="0"/>
        <v>4</v>
      </c>
      <c r="D71" s="61"/>
      <c r="E71" s="61"/>
      <c r="F71" s="69">
        <f t="shared" si="1"/>
        <v>4</v>
      </c>
      <c r="G71" s="163">
        <v>44175</v>
      </c>
      <c r="H71" s="163">
        <v>44179</v>
      </c>
      <c r="I71" s="163" t="s">
        <v>275</v>
      </c>
      <c r="J71" s="163" t="s">
        <v>275</v>
      </c>
      <c r="K71" s="163" t="s">
        <v>275</v>
      </c>
      <c r="L71" s="163" t="s">
        <v>275</v>
      </c>
      <c r="M71" s="209" t="s">
        <v>120</v>
      </c>
      <c r="N71" s="70" t="s">
        <v>207</v>
      </c>
      <c r="O71" s="70" t="s">
        <v>192</v>
      </c>
      <c r="P71" s="161"/>
    </row>
    <row r="72" spans="1:16" s="52" customFormat="1" ht="15" customHeight="1" x14ac:dyDescent="0.2">
      <c r="A72" s="62" t="s">
        <v>61</v>
      </c>
      <c r="B72" s="106" t="s">
        <v>117</v>
      </c>
      <c r="C72" s="110">
        <f>IF(B72="Да, размещен ",4,0)</f>
        <v>4</v>
      </c>
      <c r="D72" s="61"/>
      <c r="E72" s="61"/>
      <c r="F72" s="69">
        <f t="shared" ref="F72:F86" si="2">C72*(1-D72)*(1-E72)</f>
        <v>4</v>
      </c>
      <c r="G72" s="163">
        <v>44169</v>
      </c>
      <c r="H72" s="163">
        <v>44172</v>
      </c>
      <c r="I72" s="163" t="s">
        <v>275</v>
      </c>
      <c r="J72" s="163" t="s">
        <v>275</v>
      </c>
      <c r="K72" s="163" t="s">
        <v>275</v>
      </c>
      <c r="L72" s="163" t="s">
        <v>275</v>
      </c>
      <c r="M72" s="209" t="s">
        <v>120</v>
      </c>
      <c r="N72" s="70" t="s">
        <v>417</v>
      </c>
      <c r="O72" s="71" t="s">
        <v>269</v>
      </c>
      <c r="P72" s="161"/>
    </row>
    <row r="73" spans="1:16" s="52" customFormat="1" ht="15" customHeight="1" x14ac:dyDescent="0.2">
      <c r="A73" s="62" t="s">
        <v>62</v>
      </c>
      <c r="B73" s="106" t="s">
        <v>117</v>
      </c>
      <c r="C73" s="110">
        <f>IF(B73="Да, размещен ",4,0)</f>
        <v>4</v>
      </c>
      <c r="D73" s="61"/>
      <c r="E73" s="61"/>
      <c r="F73" s="69">
        <f t="shared" si="2"/>
        <v>4</v>
      </c>
      <c r="G73" s="163">
        <v>44193</v>
      </c>
      <c r="H73" s="163" t="s">
        <v>127</v>
      </c>
      <c r="I73" s="163" t="s">
        <v>275</v>
      </c>
      <c r="J73" s="163" t="s">
        <v>275</v>
      </c>
      <c r="K73" s="163" t="s">
        <v>275</v>
      </c>
      <c r="L73" s="163" t="s">
        <v>275</v>
      </c>
      <c r="M73" s="209" t="s">
        <v>120</v>
      </c>
      <c r="N73" s="70" t="s">
        <v>137</v>
      </c>
      <c r="O73" s="71" t="s">
        <v>192</v>
      </c>
      <c r="P73" s="161"/>
    </row>
    <row r="74" spans="1:16" s="52" customFormat="1" ht="15" customHeight="1" x14ac:dyDescent="0.2">
      <c r="A74" s="62" t="s">
        <v>63</v>
      </c>
      <c r="B74" s="106" t="s">
        <v>117</v>
      </c>
      <c r="C74" s="110">
        <f>IF(B74="Да, размещен ",4,0)</f>
        <v>4</v>
      </c>
      <c r="D74" s="61"/>
      <c r="E74" s="61"/>
      <c r="F74" s="69">
        <f t="shared" si="2"/>
        <v>4</v>
      </c>
      <c r="G74" s="163">
        <v>44161</v>
      </c>
      <c r="H74" s="163">
        <v>44165</v>
      </c>
      <c r="I74" s="163" t="s">
        <v>275</v>
      </c>
      <c r="J74" s="163" t="s">
        <v>275</v>
      </c>
      <c r="K74" s="163" t="s">
        <v>275</v>
      </c>
      <c r="L74" s="163" t="s">
        <v>275</v>
      </c>
      <c r="M74" s="209" t="s">
        <v>120</v>
      </c>
      <c r="N74" s="70" t="s">
        <v>420</v>
      </c>
      <c r="O74" s="71" t="s">
        <v>269</v>
      </c>
      <c r="P74" s="161"/>
    </row>
    <row r="75" spans="1:16" s="52" customFormat="1" ht="15" customHeight="1" x14ac:dyDescent="0.2">
      <c r="A75" s="62" t="s">
        <v>64</v>
      </c>
      <c r="B75" s="106" t="s">
        <v>117</v>
      </c>
      <c r="C75" s="110">
        <f>IF(B75="Да, размещен ",4,0)</f>
        <v>4</v>
      </c>
      <c r="D75" s="61"/>
      <c r="E75" s="61"/>
      <c r="F75" s="69">
        <f t="shared" si="2"/>
        <v>4</v>
      </c>
      <c r="G75" s="163">
        <v>44161</v>
      </c>
      <c r="H75" s="163">
        <v>44162</v>
      </c>
      <c r="I75" s="163" t="s">
        <v>275</v>
      </c>
      <c r="J75" s="163" t="s">
        <v>275</v>
      </c>
      <c r="K75" s="163" t="s">
        <v>275</v>
      </c>
      <c r="L75" s="163" t="s">
        <v>275</v>
      </c>
      <c r="M75" s="209" t="s">
        <v>120</v>
      </c>
      <c r="N75" s="70" t="s">
        <v>422</v>
      </c>
      <c r="O75" s="71" t="s">
        <v>192</v>
      </c>
      <c r="P75" s="161"/>
    </row>
    <row r="76" spans="1:16" s="52" customFormat="1" ht="15" customHeight="1" x14ac:dyDescent="0.2">
      <c r="A76" s="84" t="s">
        <v>65</v>
      </c>
      <c r="B76" s="107"/>
      <c r="C76" s="65"/>
      <c r="D76" s="73"/>
      <c r="E76" s="74"/>
      <c r="F76" s="75"/>
      <c r="G76" s="164"/>
      <c r="H76" s="164"/>
      <c r="I76" s="164"/>
      <c r="J76" s="77"/>
      <c r="K76" s="77"/>
      <c r="L76" s="77"/>
      <c r="M76" s="77"/>
      <c r="N76" s="78"/>
      <c r="O76" s="78"/>
      <c r="P76" s="161"/>
    </row>
    <row r="77" spans="1:16" s="52" customFormat="1" ht="15" customHeight="1" x14ac:dyDescent="0.2">
      <c r="A77" s="62" t="s">
        <v>66</v>
      </c>
      <c r="B77" s="106" t="s">
        <v>117</v>
      </c>
      <c r="C77" s="110">
        <f t="shared" ref="C77:C86" si="3">IF(B77="Да, размещен ",4,0)</f>
        <v>4</v>
      </c>
      <c r="D77" s="61"/>
      <c r="E77" s="61"/>
      <c r="F77" s="69">
        <f t="shared" si="2"/>
        <v>4</v>
      </c>
      <c r="G77" s="163">
        <v>44179</v>
      </c>
      <c r="H77" s="163" t="s">
        <v>127</v>
      </c>
      <c r="I77" s="163" t="s">
        <v>275</v>
      </c>
      <c r="J77" s="163" t="s">
        <v>275</v>
      </c>
      <c r="K77" s="163" t="s">
        <v>275</v>
      </c>
      <c r="L77" s="163" t="s">
        <v>275</v>
      </c>
      <c r="M77" s="209" t="s">
        <v>120</v>
      </c>
      <c r="N77" s="70" t="s">
        <v>423</v>
      </c>
      <c r="O77" s="71" t="s">
        <v>192</v>
      </c>
      <c r="P77" s="161"/>
    </row>
    <row r="78" spans="1:16" s="52" customFormat="1" ht="15" customHeight="1" x14ac:dyDescent="0.2">
      <c r="A78" s="62" t="s">
        <v>68</v>
      </c>
      <c r="B78" s="106" t="s">
        <v>117</v>
      </c>
      <c r="C78" s="110">
        <f t="shared" si="3"/>
        <v>4</v>
      </c>
      <c r="D78" s="61"/>
      <c r="E78" s="61"/>
      <c r="F78" s="69">
        <f t="shared" si="2"/>
        <v>4</v>
      </c>
      <c r="G78" s="163">
        <v>44186</v>
      </c>
      <c r="H78" s="163" t="s">
        <v>127</v>
      </c>
      <c r="I78" s="163" t="s">
        <v>275</v>
      </c>
      <c r="J78" s="163" t="s">
        <v>275</v>
      </c>
      <c r="K78" s="163" t="s">
        <v>275</v>
      </c>
      <c r="L78" s="163" t="s">
        <v>275</v>
      </c>
      <c r="M78" s="209" t="s">
        <v>120</v>
      </c>
      <c r="N78" s="70" t="s">
        <v>426</v>
      </c>
      <c r="O78" s="71" t="s">
        <v>269</v>
      </c>
      <c r="P78" s="161"/>
    </row>
    <row r="79" spans="1:16" s="52" customFormat="1" ht="15" customHeight="1" x14ac:dyDescent="0.2">
      <c r="A79" s="62" t="s">
        <v>69</v>
      </c>
      <c r="B79" s="106" t="s">
        <v>117</v>
      </c>
      <c r="C79" s="110">
        <f t="shared" si="3"/>
        <v>4</v>
      </c>
      <c r="D79" s="61"/>
      <c r="E79" s="61"/>
      <c r="F79" s="69">
        <f t="shared" si="2"/>
        <v>4</v>
      </c>
      <c r="G79" s="163">
        <v>44182</v>
      </c>
      <c r="H79" s="163">
        <v>44187</v>
      </c>
      <c r="I79" s="163" t="s">
        <v>275</v>
      </c>
      <c r="J79" s="163" t="s">
        <v>275</v>
      </c>
      <c r="K79" s="163" t="s">
        <v>275</v>
      </c>
      <c r="L79" s="163" t="s">
        <v>275</v>
      </c>
      <c r="M79" s="209" t="s">
        <v>120</v>
      </c>
      <c r="N79" s="70" t="s">
        <v>428</v>
      </c>
      <c r="O79" s="71" t="s">
        <v>269</v>
      </c>
      <c r="P79" s="161"/>
    </row>
    <row r="80" spans="1:16" s="52" customFormat="1" ht="15" customHeight="1" x14ac:dyDescent="0.2">
      <c r="A80" s="62" t="s">
        <v>70</v>
      </c>
      <c r="B80" s="106" t="s">
        <v>117</v>
      </c>
      <c r="C80" s="110">
        <f t="shared" si="3"/>
        <v>4</v>
      </c>
      <c r="D80" s="61"/>
      <c r="E80" s="61"/>
      <c r="F80" s="69">
        <f t="shared" si="2"/>
        <v>4</v>
      </c>
      <c r="G80" s="163">
        <v>44172</v>
      </c>
      <c r="H80" s="163" t="s">
        <v>127</v>
      </c>
      <c r="I80" s="163" t="s">
        <v>275</v>
      </c>
      <c r="J80" s="163" t="s">
        <v>275</v>
      </c>
      <c r="K80" s="163" t="s">
        <v>275</v>
      </c>
      <c r="L80" s="163" t="s">
        <v>275</v>
      </c>
      <c r="M80" s="209" t="s">
        <v>120</v>
      </c>
      <c r="N80" s="70" t="s">
        <v>429</v>
      </c>
      <c r="O80" s="71" t="s">
        <v>269</v>
      </c>
      <c r="P80" s="161"/>
    </row>
    <row r="81" spans="1:16" s="52" customFormat="1" ht="15" customHeight="1" x14ac:dyDescent="0.2">
      <c r="A81" s="62" t="s">
        <v>72</v>
      </c>
      <c r="B81" s="106" t="s">
        <v>117</v>
      </c>
      <c r="C81" s="110">
        <f t="shared" si="3"/>
        <v>4</v>
      </c>
      <c r="D81" s="61"/>
      <c r="E81" s="61">
        <v>0.5</v>
      </c>
      <c r="F81" s="69">
        <f t="shared" si="2"/>
        <v>2</v>
      </c>
      <c r="G81" s="163">
        <v>44189</v>
      </c>
      <c r="H81" s="163">
        <v>44189</v>
      </c>
      <c r="I81" s="163" t="s">
        <v>275</v>
      </c>
      <c r="J81" s="163" t="s">
        <v>275</v>
      </c>
      <c r="K81" s="163" t="s">
        <v>275</v>
      </c>
      <c r="L81" s="163" t="s">
        <v>275</v>
      </c>
      <c r="M81" s="72" t="s">
        <v>554</v>
      </c>
      <c r="N81" s="70" t="s">
        <v>154</v>
      </c>
      <c r="O81" s="71" t="s">
        <v>269</v>
      </c>
      <c r="P81" s="161"/>
    </row>
    <row r="82" spans="1:16" s="52" customFormat="1" ht="15" customHeight="1" x14ac:dyDescent="0.2">
      <c r="A82" s="62" t="s">
        <v>73</v>
      </c>
      <c r="B82" s="106" t="s">
        <v>117</v>
      </c>
      <c r="C82" s="110">
        <f t="shared" si="3"/>
        <v>4</v>
      </c>
      <c r="D82" s="61"/>
      <c r="E82" s="61"/>
      <c r="F82" s="69">
        <f t="shared" si="2"/>
        <v>4</v>
      </c>
      <c r="G82" s="163">
        <v>44181</v>
      </c>
      <c r="H82" s="163">
        <v>44181</v>
      </c>
      <c r="I82" s="163" t="s">
        <v>275</v>
      </c>
      <c r="J82" s="163" t="s">
        <v>275</v>
      </c>
      <c r="K82" s="163" t="s">
        <v>275</v>
      </c>
      <c r="L82" s="163" t="s">
        <v>275</v>
      </c>
      <c r="M82" s="209" t="s">
        <v>120</v>
      </c>
      <c r="N82" s="70" t="s">
        <v>432</v>
      </c>
      <c r="O82" s="71" t="s">
        <v>192</v>
      </c>
      <c r="P82" s="161"/>
    </row>
    <row r="83" spans="1:16" s="52" customFormat="1" ht="15" customHeight="1" x14ac:dyDescent="0.2">
      <c r="A83" s="59" t="s">
        <v>618</v>
      </c>
      <c r="B83" s="106" t="s">
        <v>117</v>
      </c>
      <c r="C83" s="110">
        <f t="shared" si="3"/>
        <v>4</v>
      </c>
      <c r="D83" s="61"/>
      <c r="E83" s="61"/>
      <c r="F83" s="69">
        <f t="shared" si="2"/>
        <v>4</v>
      </c>
      <c r="G83" s="163">
        <v>44188</v>
      </c>
      <c r="H83" s="163">
        <v>44189</v>
      </c>
      <c r="I83" s="163" t="s">
        <v>275</v>
      </c>
      <c r="J83" s="163" t="s">
        <v>275</v>
      </c>
      <c r="K83" s="163" t="s">
        <v>275</v>
      </c>
      <c r="L83" s="163" t="s">
        <v>275</v>
      </c>
      <c r="M83" s="209" t="s">
        <v>120</v>
      </c>
      <c r="N83" s="70" t="s">
        <v>435</v>
      </c>
      <c r="O83" s="71" t="s">
        <v>269</v>
      </c>
      <c r="P83" s="161"/>
    </row>
    <row r="84" spans="1:16" s="52" customFormat="1" ht="15" customHeight="1" x14ac:dyDescent="0.2">
      <c r="A84" s="62" t="s">
        <v>74</v>
      </c>
      <c r="B84" s="106" t="s">
        <v>117</v>
      </c>
      <c r="C84" s="110">
        <f t="shared" si="3"/>
        <v>4</v>
      </c>
      <c r="D84" s="61"/>
      <c r="E84" s="61"/>
      <c r="F84" s="69">
        <f t="shared" si="2"/>
        <v>4</v>
      </c>
      <c r="G84" s="163">
        <v>44190</v>
      </c>
      <c r="H84" s="163">
        <v>44190</v>
      </c>
      <c r="I84" s="163" t="s">
        <v>275</v>
      </c>
      <c r="J84" s="163" t="s">
        <v>275</v>
      </c>
      <c r="K84" s="163" t="s">
        <v>275</v>
      </c>
      <c r="L84" s="163" t="s">
        <v>275</v>
      </c>
      <c r="M84" s="209" t="s">
        <v>120</v>
      </c>
      <c r="N84" s="70" t="s">
        <v>208</v>
      </c>
      <c r="O84" s="70" t="s">
        <v>209</v>
      </c>
      <c r="P84" s="161" t="s">
        <v>120</v>
      </c>
    </row>
    <row r="85" spans="1:16" s="52" customFormat="1" ht="15" customHeight="1" x14ac:dyDescent="0.2">
      <c r="A85" s="62" t="s">
        <v>75</v>
      </c>
      <c r="B85" s="106" t="s">
        <v>117</v>
      </c>
      <c r="C85" s="110">
        <f t="shared" si="3"/>
        <v>4</v>
      </c>
      <c r="D85" s="61"/>
      <c r="E85" s="61"/>
      <c r="F85" s="69">
        <f t="shared" si="2"/>
        <v>4</v>
      </c>
      <c r="G85" s="163">
        <v>44189</v>
      </c>
      <c r="H85" s="163">
        <v>44195</v>
      </c>
      <c r="I85" s="163" t="s">
        <v>275</v>
      </c>
      <c r="J85" s="163" t="s">
        <v>275</v>
      </c>
      <c r="K85" s="163" t="s">
        <v>275</v>
      </c>
      <c r="L85" s="163" t="s">
        <v>275</v>
      </c>
      <c r="M85" s="209" t="s">
        <v>120</v>
      </c>
      <c r="N85" s="70" t="s">
        <v>440</v>
      </c>
      <c r="O85" s="71" t="s">
        <v>192</v>
      </c>
      <c r="P85" s="161"/>
    </row>
    <row r="86" spans="1:16" s="52" customFormat="1" ht="15" customHeight="1" x14ac:dyDescent="0.2">
      <c r="A86" s="62" t="s">
        <v>76</v>
      </c>
      <c r="B86" s="106" t="s">
        <v>117</v>
      </c>
      <c r="C86" s="110">
        <f t="shared" si="3"/>
        <v>4</v>
      </c>
      <c r="D86" s="61"/>
      <c r="E86" s="61">
        <v>0.5</v>
      </c>
      <c r="F86" s="69">
        <f t="shared" si="2"/>
        <v>2</v>
      </c>
      <c r="G86" s="163">
        <v>44194</v>
      </c>
      <c r="H86" s="162">
        <v>44195</v>
      </c>
      <c r="I86" s="163" t="s">
        <v>275</v>
      </c>
      <c r="J86" s="163" t="s">
        <v>275</v>
      </c>
      <c r="K86" s="163" t="s">
        <v>275</v>
      </c>
      <c r="L86" s="162" t="s">
        <v>181</v>
      </c>
      <c r="M86" s="72" t="s">
        <v>554</v>
      </c>
      <c r="N86" s="70" t="s">
        <v>441</v>
      </c>
      <c r="O86" s="71" t="s">
        <v>269</v>
      </c>
      <c r="P86" s="161"/>
    </row>
    <row r="87" spans="1:16" s="52" customFormat="1" ht="15" customHeight="1" x14ac:dyDescent="0.2">
      <c r="A87" s="84" t="s">
        <v>77</v>
      </c>
      <c r="B87" s="107"/>
      <c r="C87" s="65"/>
      <c r="D87" s="73"/>
      <c r="E87" s="74"/>
      <c r="F87" s="75"/>
      <c r="G87" s="164"/>
      <c r="H87" s="164"/>
      <c r="I87" s="164"/>
      <c r="J87" s="77"/>
      <c r="K87" s="77"/>
      <c r="L87" s="77"/>
      <c r="M87" s="77"/>
      <c r="N87" s="78"/>
      <c r="O87" s="78"/>
      <c r="P87" s="161"/>
    </row>
    <row r="88" spans="1:16" s="52" customFormat="1" ht="15" customHeight="1" x14ac:dyDescent="0.2">
      <c r="A88" s="62" t="s">
        <v>67</v>
      </c>
      <c r="B88" s="106" t="s">
        <v>117</v>
      </c>
      <c r="C88" s="110">
        <f t="shared" ref="C88:C98" si="4">IF(B88="Да, размещен ",4,0)</f>
        <v>4</v>
      </c>
      <c r="D88" s="61"/>
      <c r="E88" s="61"/>
      <c r="F88" s="69">
        <f>C88*(1-D88)*(1-E88)</f>
        <v>4</v>
      </c>
      <c r="G88" s="163">
        <v>44190</v>
      </c>
      <c r="H88" s="163">
        <v>44195</v>
      </c>
      <c r="I88" s="163" t="s">
        <v>275</v>
      </c>
      <c r="J88" s="163" t="s">
        <v>275</v>
      </c>
      <c r="K88" s="163" t="s">
        <v>275</v>
      </c>
      <c r="L88" s="163" t="s">
        <v>275</v>
      </c>
      <c r="M88" s="209" t="s">
        <v>120</v>
      </c>
      <c r="N88" s="70" t="s">
        <v>444</v>
      </c>
      <c r="O88" s="71" t="s">
        <v>192</v>
      </c>
      <c r="P88" s="161"/>
    </row>
    <row r="89" spans="1:16" s="52" customFormat="1" ht="15" customHeight="1" x14ac:dyDescent="0.2">
      <c r="A89" s="62" t="s">
        <v>78</v>
      </c>
      <c r="B89" s="106" t="s">
        <v>117</v>
      </c>
      <c r="C89" s="110">
        <f t="shared" si="4"/>
        <v>4</v>
      </c>
      <c r="D89" s="61"/>
      <c r="E89" s="61"/>
      <c r="F89" s="69">
        <f>C89*(1-D89)*(1-E89)</f>
        <v>4</v>
      </c>
      <c r="G89" s="163">
        <v>44166</v>
      </c>
      <c r="H89" s="163">
        <v>44176</v>
      </c>
      <c r="I89" s="163" t="s">
        <v>275</v>
      </c>
      <c r="J89" s="163" t="s">
        <v>275</v>
      </c>
      <c r="K89" s="163" t="s">
        <v>275</v>
      </c>
      <c r="L89" s="163" t="s">
        <v>275</v>
      </c>
      <c r="M89" s="209" t="s">
        <v>120</v>
      </c>
      <c r="N89" s="70" t="s">
        <v>445</v>
      </c>
      <c r="O89" s="71" t="s">
        <v>192</v>
      </c>
      <c r="P89" s="161"/>
    </row>
    <row r="90" spans="1:16" s="52" customFormat="1" ht="15" customHeight="1" x14ac:dyDescent="0.2">
      <c r="A90" s="62" t="s">
        <v>71</v>
      </c>
      <c r="B90" s="106" t="s">
        <v>117</v>
      </c>
      <c r="C90" s="110">
        <f t="shared" si="4"/>
        <v>4</v>
      </c>
      <c r="D90" s="61"/>
      <c r="E90" s="61"/>
      <c r="F90" s="69">
        <f>C90*(1-D90)*(1-E90)</f>
        <v>4</v>
      </c>
      <c r="G90" s="163">
        <v>44195</v>
      </c>
      <c r="H90" s="163">
        <v>44209</v>
      </c>
      <c r="I90" s="163" t="s">
        <v>275</v>
      </c>
      <c r="J90" s="163" t="s">
        <v>275</v>
      </c>
      <c r="K90" s="163" t="s">
        <v>275</v>
      </c>
      <c r="L90" s="163" t="s">
        <v>275</v>
      </c>
      <c r="M90" s="209" t="s">
        <v>120</v>
      </c>
      <c r="N90" s="70" t="s">
        <v>210</v>
      </c>
      <c r="O90" s="71" t="s">
        <v>192</v>
      </c>
      <c r="P90" s="161"/>
    </row>
    <row r="91" spans="1:16" s="52" customFormat="1" ht="15" customHeight="1" x14ac:dyDescent="0.2">
      <c r="A91" s="62" t="s">
        <v>79</v>
      </c>
      <c r="B91" s="106" t="s">
        <v>117</v>
      </c>
      <c r="C91" s="110">
        <f t="shared" si="4"/>
        <v>4</v>
      </c>
      <c r="D91" s="61"/>
      <c r="E91" s="61"/>
      <c r="F91" s="69">
        <f>C91*(1-D91)*(1-E91)</f>
        <v>4</v>
      </c>
      <c r="G91" s="163">
        <v>44161</v>
      </c>
      <c r="H91" s="163">
        <v>44166</v>
      </c>
      <c r="I91" s="163" t="s">
        <v>275</v>
      </c>
      <c r="J91" s="163" t="s">
        <v>275</v>
      </c>
      <c r="K91" s="163" t="s">
        <v>275</v>
      </c>
      <c r="L91" s="163" t="s">
        <v>275</v>
      </c>
      <c r="M91" s="209" t="s">
        <v>120</v>
      </c>
      <c r="N91" s="70" t="s">
        <v>449</v>
      </c>
      <c r="O91" s="71" t="s">
        <v>192</v>
      </c>
      <c r="P91" s="161"/>
    </row>
    <row r="92" spans="1:16" s="52" customFormat="1" ht="15" customHeight="1" x14ac:dyDescent="0.2">
      <c r="A92" s="62" t="s">
        <v>80</v>
      </c>
      <c r="B92" s="106" t="s">
        <v>117</v>
      </c>
      <c r="C92" s="110">
        <f t="shared" si="4"/>
        <v>4</v>
      </c>
      <c r="D92" s="61"/>
      <c r="E92" s="61"/>
      <c r="F92" s="69">
        <f t="shared" ref="F92:F98" si="5">C92*(1-D92)*(1-E92)</f>
        <v>4</v>
      </c>
      <c r="G92" s="163">
        <v>44186</v>
      </c>
      <c r="H92" s="163">
        <v>44187</v>
      </c>
      <c r="I92" s="163" t="s">
        <v>275</v>
      </c>
      <c r="J92" s="163" t="s">
        <v>275</v>
      </c>
      <c r="K92" s="163" t="s">
        <v>275</v>
      </c>
      <c r="L92" s="163" t="s">
        <v>275</v>
      </c>
      <c r="M92" s="209" t="s">
        <v>120</v>
      </c>
      <c r="N92" s="70" t="s">
        <v>211</v>
      </c>
      <c r="O92" s="71" t="s">
        <v>192</v>
      </c>
      <c r="P92" s="161"/>
    </row>
    <row r="93" spans="1:16" s="52" customFormat="1" ht="15" customHeight="1" x14ac:dyDescent="0.2">
      <c r="A93" s="62" t="s">
        <v>81</v>
      </c>
      <c r="B93" s="106" t="s">
        <v>117</v>
      </c>
      <c r="C93" s="110">
        <f t="shared" si="4"/>
        <v>4</v>
      </c>
      <c r="D93" s="61"/>
      <c r="E93" s="61"/>
      <c r="F93" s="69">
        <f t="shared" si="5"/>
        <v>4</v>
      </c>
      <c r="G93" s="163">
        <v>44174</v>
      </c>
      <c r="H93" s="163">
        <v>44175</v>
      </c>
      <c r="I93" s="163" t="s">
        <v>275</v>
      </c>
      <c r="J93" s="163" t="s">
        <v>275</v>
      </c>
      <c r="K93" s="163" t="s">
        <v>275</v>
      </c>
      <c r="L93" s="163" t="s">
        <v>275</v>
      </c>
      <c r="M93" s="209" t="s">
        <v>120</v>
      </c>
      <c r="N93" s="70" t="s">
        <v>451</v>
      </c>
      <c r="O93" s="71" t="s">
        <v>269</v>
      </c>
      <c r="P93" s="161"/>
    </row>
    <row r="94" spans="1:16" s="52" customFormat="1" ht="15" customHeight="1" x14ac:dyDescent="0.2">
      <c r="A94" s="62" t="s">
        <v>82</v>
      </c>
      <c r="B94" s="106" t="s">
        <v>117</v>
      </c>
      <c r="C94" s="110">
        <f t="shared" si="4"/>
        <v>4</v>
      </c>
      <c r="D94" s="61"/>
      <c r="E94" s="61"/>
      <c r="F94" s="69">
        <f t="shared" si="5"/>
        <v>4</v>
      </c>
      <c r="G94" s="163">
        <v>44176</v>
      </c>
      <c r="H94" s="163">
        <v>44180</v>
      </c>
      <c r="I94" s="163" t="s">
        <v>275</v>
      </c>
      <c r="J94" s="163" t="s">
        <v>275</v>
      </c>
      <c r="K94" s="163" t="s">
        <v>275</v>
      </c>
      <c r="L94" s="163" t="s">
        <v>275</v>
      </c>
      <c r="M94" s="209" t="s">
        <v>120</v>
      </c>
      <c r="N94" s="70" t="s">
        <v>212</v>
      </c>
      <c r="O94" s="70" t="s">
        <v>453</v>
      </c>
      <c r="P94" s="161" t="s">
        <v>120</v>
      </c>
    </row>
    <row r="95" spans="1:16" s="52" customFormat="1" ht="15" customHeight="1" x14ac:dyDescent="0.2">
      <c r="A95" s="62" t="s">
        <v>83</v>
      </c>
      <c r="B95" s="106" t="s">
        <v>118</v>
      </c>
      <c r="C95" s="110">
        <f t="shared" si="4"/>
        <v>0</v>
      </c>
      <c r="D95" s="61"/>
      <c r="E95" s="61"/>
      <c r="F95" s="69">
        <f t="shared" si="5"/>
        <v>0</v>
      </c>
      <c r="G95" s="163">
        <v>44194</v>
      </c>
      <c r="H95" s="162" t="s">
        <v>529</v>
      </c>
      <c r="I95" s="162" t="s">
        <v>120</v>
      </c>
      <c r="J95" s="162" t="s">
        <v>120</v>
      </c>
      <c r="K95" s="162" t="s">
        <v>120</v>
      </c>
      <c r="L95" s="162" t="s">
        <v>120</v>
      </c>
      <c r="M95" s="72" t="s">
        <v>531</v>
      </c>
      <c r="N95" s="70" t="s">
        <v>454</v>
      </c>
      <c r="O95" s="70" t="s">
        <v>456</v>
      </c>
      <c r="P95" s="161" t="s">
        <v>120</v>
      </c>
    </row>
    <row r="96" spans="1:16" s="52" customFormat="1" ht="15" customHeight="1" x14ac:dyDescent="0.2">
      <c r="A96" s="62" t="s">
        <v>84</v>
      </c>
      <c r="B96" s="106" t="s">
        <v>117</v>
      </c>
      <c r="C96" s="110">
        <f t="shared" si="4"/>
        <v>4</v>
      </c>
      <c r="D96" s="61"/>
      <c r="E96" s="61"/>
      <c r="F96" s="69">
        <f t="shared" si="5"/>
        <v>4</v>
      </c>
      <c r="G96" s="163">
        <v>44188</v>
      </c>
      <c r="H96" s="163">
        <v>44188</v>
      </c>
      <c r="I96" s="163" t="s">
        <v>275</v>
      </c>
      <c r="J96" s="163" t="s">
        <v>275</v>
      </c>
      <c r="K96" s="163" t="s">
        <v>275</v>
      </c>
      <c r="L96" s="163" t="s">
        <v>275</v>
      </c>
      <c r="M96" s="209" t="s">
        <v>120</v>
      </c>
      <c r="N96" s="70" t="s">
        <v>213</v>
      </c>
      <c r="O96" s="70" t="s">
        <v>460</v>
      </c>
      <c r="P96" s="161" t="s">
        <v>120</v>
      </c>
    </row>
    <row r="97" spans="1:16" s="52" customFormat="1" ht="15" customHeight="1" x14ac:dyDescent="0.2">
      <c r="A97" s="62" t="s">
        <v>85</v>
      </c>
      <c r="B97" s="106" t="s">
        <v>118</v>
      </c>
      <c r="C97" s="110">
        <f t="shared" si="4"/>
        <v>0</v>
      </c>
      <c r="D97" s="61"/>
      <c r="E97" s="61"/>
      <c r="F97" s="69">
        <f t="shared" si="5"/>
        <v>0</v>
      </c>
      <c r="G97" s="163">
        <v>44187</v>
      </c>
      <c r="H97" s="162" t="s">
        <v>120</v>
      </c>
      <c r="I97" s="162" t="s">
        <v>120</v>
      </c>
      <c r="J97" s="162" t="s">
        <v>120</v>
      </c>
      <c r="K97" s="162" t="s">
        <v>120</v>
      </c>
      <c r="L97" s="162" t="s">
        <v>120</v>
      </c>
      <c r="M97" s="72" t="s">
        <v>458</v>
      </c>
      <c r="N97" s="70" t="s">
        <v>462</v>
      </c>
      <c r="O97" s="71" t="s">
        <v>269</v>
      </c>
      <c r="P97" s="161"/>
    </row>
    <row r="98" spans="1:16" s="52" customFormat="1" ht="15" customHeight="1" x14ac:dyDescent="0.2">
      <c r="A98" s="62" t="s">
        <v>86</v>
      </c>
      <c r="B98" s="106" t="s">
        <v>118</v>
      </c>
      <c r="C98" s="110">
        <f t="shared" si="4"/>
        <v>0</v>
      </c>
      <c r="D98" s="61"/>
      <c r="E98" s="61"/>
      <c r="F98" s="69">
        <f t="shared" si="5"/>
        <v>0</v>
      </c>
      <c r="G98" s="163">
        <v>44181</v>
      </c>
      <c r="H98" s="162" t="s">
        <v>120</v>
      </c>
      <c r="I98" s="162" t="s">
        <v>120</v>
      </c>
      <c r="J98" s="162" t="s">
        <v>120</v>
      </c>
      <c r="K98" s="162" t="s">
        <v>120</v>
      </c>
      <c r="L98" s="162" t="s">
        <v>120</v>
      </c>
      <c r="M98" s="72" t="s">
        <v>530</v>
      </c>
      <c r="N98" s="70" t="s">
        <v>214</v>
      </c>
      <c r="O98" s="70" t="s">
        <v>464</v>
      </c>
      <c r="P98" s="161" t="s">
        <v>120</v>
      </c>
    </row>
  </sheetData>
  <mergeCells count="18">
    <mergeCell ref="L3:L5"/>
    <mergeCell ref="C4:C5"/>
    <mergeCell ref="A1:O1"/>
    <mergeCell ref="A2:O2"/>
    <mergeCell ref="A3:A5"/>
    <mergeCell ref="C3:F3"/>
    <mergeCell ref="G3:G5"/>
    <mergeCell ref="D4:D5"/>
    <mergeCell ref="F4:F5"/>
    <mergeCell ref="H3:H5"/>
    <mergeCell ref="N3:O3"/>
    <mergeCell ref="E4:E5"/>
    <mergeCell ref="N4:N5"/>
    <mergeCell ref="O4:O5"/>
    <mergeCell ref="M3:M5"/>
    <mergeCell ref="I3:I5"/>
    <mergeCell ref="J3:J5"/>
    <mergeCell ref="K3:K5"/>
  </mergeCells>
  <conditionalFormatting sqref="A7:A24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{C76AC05A-5A71-4847-87E7-6257962239F3}</x14:id>
        </ext>
      </extLst>
    </cfRule>
  </conditionalFormatting>
  <dataValidations count="2">
    <dataValidation type="list" allowBlank="1" showInputMessage="1" showErrorMessage="1" sqref="B25 B37 B46 B54 B69 B76 B87" xr:uid="{00000000-0002-0000-0300-000000000000}">
      <formula1>#REF!</formula1>
    </dataValidation>
    <dataValidation type="list" allowBlank="1" showInputMessage="1" showErrorMessage="1" sqref="B47:B53 B26:B36 B6:B24 B38:B45 B70:B75 B55:B68 B88:B98 B77:B86" xr:uid="{00000000-0002-0000-0300-000001000000}">
      <formula1>$B$4:$B$5</formula1>
    </dataValidation>
  </dataValidations>
  <hyperlinks>
    <hyperlink ref="N9" r:id="rId1" xr:uid="{00000000-0004-0000-0300-000000000000}"/>
    <hyperlink ref="N21" r:id="rId2" xr:uid="{00000000-0004-0000-0300-000001000000}"/>
    <hyperlink ref="N8" r:id="rId3" xr:uid="{00000000-0004-0000-0300-000002000000}"/>
    <hyperlink ref="N11" r:id="rId4" xr:uid="{00000000-0004-0000-0300-000003000000}"/>
    <hyperlink ref="O16" r:id="rId5" xr:uid="{00000000-0004-0000-0300-000004000000}"/>
    <hyperlink ref="N15" r:id="rId6" xr:uid="{00000000-0004-0000-0300-000005000000}"/>
    <hyperlink ref="N16" r:id="rId7" display="http://mef.mosreg.ru " xr:uid="{00000000-0004-0000-0300-000006000000}"/>
    <hyperlink ref="N17" r:id="rId8" xr:uid="{00000000-0004-0000-0300-000007000000}"/>
    <hyperlink ref="O17" r:id="rId9" display="http://depfin.orel-region.ru:8096/ebudget/Menu/Page/36" xr:uid="{00000000-0004-0000-0300-000008000000}"/>
    <hyperlink ref="N22" r:id="rId10" xr:uid="{00000000-0004-0000-0300-000009000000}"/>
    <hyperlink ref="O22" r:id="rId11" xr:uid="{00000000-0004-0000-0300-00000A000000}"/>
    <hyperlink ref="N23" r:id="rId12" xr:uid="{00000000-0004-0000-0300-00000B000000}"/>
    <hyperlink ref="N24" r:id="rId13" display="https://www.mos.ru/findep/ " xr:uid="{00000000-0004-0000-0300-00000C000000}"/>
    <hyperlink ref="N28" r:id="rId14" xr:uid="{00000000-0004-0000-0300-00000D000000}"/>
    <hyperlink ref="N30" r:id="rId15" xr:uid="{00000000-0004-0000-0300-00000E000000}"/>
    <hyperlink ref="O31" r:id="rId16" xr:uid="{00000000-0004-0000-0300-00000F000000}"/>
    <hyperlink ref="N32" r:id="rId17" xr:uid="{00000000-0004-0000-0300-000010000000}"/>
    <hyperlink ref="N34" r:id="rId18" display="http://finance.pskov.ru/doc/documents" xr:uid="{00000000-0004-0000-0300-000011000000}"/>
    <hyperlink ref="O34" r:id="rId19" display="http://bks.pskov.ru/ebudget/Show/Category/10?ItemId=257" xr:uid="{00000000-0004-0000-0300-000012000000}"/>
    <hyperlink ref="N35" r:id="rId20" xr:uid="{00000000-0004-0000-0300-000013000000}"/>
    <hyperlink ref="N36" r:id="rId21" xr:uid="{00000000-0004-0000-0300-000014000000}"/>
    <hyperlink ref="N38" r:id="rId22" xr:uid="{00000000-0004-0000-0300-000015000000}"/>
    <hyperlink ref="N39" r:id="rId23" xr:uid="{00000000-0004-0000-0300-000016000000}"/>
    <hyperlink ref="N42" r:id="rId24" xr:uid="{00000000-0004-0000-0300-000017000000}"/>
    <hyperlink ref="N47" r:id="rId25" xr:uid="{00000000-0004-0000-0300-000018000000}"/>
    <hyperlink ref="O47" r:id="rId26" display="http://portal.minfinrd.ru/Menu/Page/115" xr:uid="{00000000-0004-0000-0300-000019000000}"/>
    <hyperlink ref="N48" r:id="rId27" xr:uid="{00000000-0004-0000-0300-00001A000000}"/>
    <hyperlink ref="N49" r:id="rId28" xr:uid="{00000000-0004-0000-0300-00001B000000}"/>
    <hyperlink ref="N53" r:id="rId29" xr:uid="{00000000-0004-0000-0300-00001C000000}"/>
    <hyperlink ref="O61" r:id="rId30" display="http://budget.permkrai.ru/" xr:uid="{00000000-0004-0000-0300-00001D000000}"/>
    <hyperlink ref="N63" r:id="rId31" xr:uid="{00000000-0004-0000-0300-00001E000000}"/>
    <hyperlink ref="N64" r:id="rId32" xr:uid="{00000000-0004-0000-0300-00001F000000}"/>
    <hyperlink ref="N65" r:id="rId33" xr:uid="{00000000-0004-0000-0300-000020000000}"/>
    <hyperlink ref="N68" r:id="rId34" display="http://ufo.ulntc.ru/index.php?mgf=budget/open_budget&amp;slep=net" xr:uid="{00000000-0004-0000-0300-000021000000}"/>
    <hyperlink ref="N71" r:id="rId35" location="document_list" display="https://minfin.midural.ru/document/category/20 - document_list - document_list" xr:uid="{00000000-0004-0000-0300-000022000000}"/>
    <hyperlink ref="N73" r:id="rId36" xr:uid="{00000000-0004-0000-0300-000023000000}"/>
    <hyperlink ref="N81" r:id="rId37" xr:uid="{00000000-0004-0000-0300-000024000000}"/>
    <hyperlink ref="N84" r:id="rId38" xr:uid="{00000000-0004-0000-0300-000025000000}"/>
    <hyperlink ref="O84" r:id="rId39" xr:uid="{00000000-0004-0000-0300-000026000000}"/>
    <hyperlink ref="N90" r:id="rId40" xr:uid="{00000000-0004-0000-0300-000027000000}"/>
    <hyperlink ref="N92" r:id="rId41" xr:uid="{00000000-0004-0000-0300-000028000000}"/>
    <hyperlink ref="N94" r:id="rId42" display="https://www.fin.amurobl.ru/pages/normativno-pravovye-akty/regionalnyy-uroven/zakony-ao/" xr:uid="{00000000-0004-0000-0300-000029000000}"/>
    <hyperlink ref="N95" r:id="rId43" display="https://minfin.49gov.ru/documents/" xr:uid="{00000000-0004-0000-0300-00002A000000}"/>
    <hyperlink ref="N96" r:id="rId44" display="http://sakhminfin.ru/" xr:uid="{00000000-0004-0000-0300-00002B000000}"/>
    <hyperlink ref="N97" r:id="rId45" display="http://www.eao.ru/isp-vlast/finansovoe-upravlenie-pravitelstva/byudzhet/?sphrase_id=21692" xr:uid="{00000000-0004-0000-0300-00002C000000}"/>
    <hyperlink ref="N98" r:id="rId46" display="http://чукотка.рф/vlast/organy-vlasti/depfin/" xr:uid="{00000000-0004-0000-0300-00002D000000}"/>
    <hyperlink ref="O98" r:id="rId47" display="http://chaogov.ru/otkrytyy-byudzhet/zakon-o-byudzhete.php" xr:uid="{00000000-0004-0000-0300-00002E000000}"/>
    <hyperlink ref="N7" r:id="rId48" xr:uid="{00000000-0004-0000-0300-00002F000000}"/>
    <hyperlink ref="N10" r:id="rId49" xr:uid="{00000000-0004-0000-0300-000030000000}"/>
    <hyperlink ref="N12" r:id="rId50" xr:uid="{00000000-0004-0000-0300-000031000000}"/>
    <hyperlink ref="N13" r:id="rId51" xr:uid="{00000000-0004-0000-0300-000032000000}"/>
    <hyperlink ref="N14" r:id="rId52" xr:uid="{00000000-0004-0000-0300-000033000000}"/>
    <hyperlink ref="N26" r:id="rId53" xr:uid="{00000000-0004-0000-0300-000034000000}"/>
    <hyperlink ref="N18" r:id="rId54" xr:uid="{00000000-0004-0000-0300-000035000000}"/>
    <hyperlink ref="N19" r:id="rId55" xr:uid="{00000000-0004-0000-0300-000036000000}"/>
    <hyperlink ref="N20" r:id="rId56" xr:uid="{00000000-0004-0000-0300-000037000000}"/>
    <hyperlink ref="O21" r:id="rId57" xr:uid="{00000000-0004-0000-0300-000038000000}"/>
    <hyperlink ref="O24" r:id="rId58" xr:uid="{00000000-0004-0000-0300-000039000000}"/>
    <hyperlink ref="N27" r:id="rId59" xr:uid="{00000000-0004-0000-0300-00003A000000}"/>
    <hyperlink ref="N29" r:id="rId60" xr:uid="{00000000-0004-0000-0300-00003B000000}"/>
    <hyperlink ref="N31" r:id="rId61" xr:uid="{00000000-0004-0000-0300-00003C000000}"/>
    <hyperlink ref="N33" r:id="rId62" xr:uid="{00000000-0004-0000-0300-00003D000000}"/>
    <hyperlink ref="O33" r:id="rId63" display="http://portal.novkfo.ru/Menu/Page/79" xr:uid="{00000000-0004-0000-0300-00003E000000}"/>
    <hyperlink ref="N40" r:id="rId64" xr:uid="{00000000-0004-0000-0300-00003F000000}"/>
    <hyperlink ref="N41" r:id="rId65" xr:uid="{00000000-0004-0000-0300-000040000000}"/>
    <hyperlink ref="N43" r:id="rId66" xr:uid="{00000000-0004-0000-0300-000041000000}"/>
    <hyperlink ref="N44" r:id="rId67" xr:uid="{00000000-0004-0000-0300-000042000000}"/>
    <hyperlink ref="N45" r:id="rId68" xr:uid="{00000000-0004-0000-0300-000043000000}"/>
    <hyperlink ref="O45" r:id="rId69" xr:uid="{00000000-0004-0000-0300-000044000000}"/>
    <hyperlink ref="N55" r:id="rId70" xr:uid="{00000000-0004-0000-0300-000045000000}"/>
    <hyperlink ref="N50" r:id="rId71" xr:uid="{00000000-0004-0000-0300-000046000000}"/>
    <hyperlink ref="N51" r:id="rId72" xr:uid="{00000000-0004-0000-0300-000047000000}"/>
    <hyperlink ref="N52" r:id="rId73" xr:uid="{00000000-0004-0000-0300-000048000000}"/>
    <hyperlink ref="O52" r:id="rId74" xr:uid="{00000000-0004-0000-0300-000049000000}"/>
    <hyperlink ref="O53" r:id="rId75" xr:uid="{00000000-0004-0000-0300-00004A000000}"/>
    <hyperlink ref="N56" r:id="rId76" xr:uid="{00000000-0004-0000-0300-00004B000000}"/>
    <hyperlink ref="N57" r:id="rId77" xr:uid="{00000000-0004-0000-0300-00004C000000}"/>
    <hyperlink ref="N58" r:id="rId78" xr:uid="{00000000-0004-0000-0300-00004D000000}"/>
    <hyperlink ref="N59" r:id="rId79" xr:uid="{00000000-0004-0000-0300-00004E000000}"/>
    <hyperlink ref="N60" r:id="rId80" xr:uid="{00000000-0004-0000-0300-00004F000000}"/>
    <hyperlink ref="O60" r:id="rId81" xr:uid="{00000000-0004-0000-0300-000050000000}"/>
    <hyperlink ref="N61" r:id="rId82" xr:uid="{00000000-0004-0000-0300-000051000000}"/>
    <hyperlink ref="N62" r:id="rId83" xr:uid="{00000000-0004-0000-0300-000052000000}"/>
    <hyperlink ref="N66" r:id="rId84" xr:uid="{00000000-0004-0000-0300-000053000000}"/>
    <hyperlink ref="N67" r:id="rId85" display="http://saratov.gov.ru/gov/auth/minfin/" xr:uid="{00000000-0004-0000-0300-000054000000}"/>
    <hyperlink ref="O67" r:id="rId86" xr:uid="{00000000-0004-0000-0300-000055000000}"/>
    <hyperlink ref="O68" r:id="rId87" xr:uid="{00000000-0004-0000-0300-000056000000}"/>
    <hyperlink ref="N70" r:id="rId88" xr:uid="{00000000-0004-0000-0300-000057000000}"/>
    <hyperlink ref="N72" r:id="rId89" xr:uid="{00000000-0004-0000-0300-000058000000}"/>
    <hyperlink ref="N74" display="https://depfin.admhmao.ru/otkrytyy-byudzhet/planirovanie-byudzheta/zakony-o-byudzhete-avtonomnogo-okruga/na-2021-god-i-na-planovyy-period-2022-i-2023-godov/4939060/zakon-khanty-mansiyskogo-avtonomnogo-okruga-yugry-ot-26-11-2020-goda-106-oz-o-byudzhete-kha" xr:uid="{00000000-0004-0000-0300-000059000000}"/>
    <hyperlink ref="N75" r:id="rId90" xr:uid="{00000000-0004-0000-0300-00005A000000}"/>
    <hyperlink ref="N77" r:id="rId91" xr:uid="{00000000-0004-0000-0300-00005B000000}"/>
    <hyperlink ref="N78" r:id="rId92" xr:uid="{00000000-0004-0000-0300-00005C000000}"/>
    <hyperlink ref="N79" r:id="rId93" xr:uid="{00000000-0004-0000-0300-00005D000000}"/>
    <hyperlink ref="N80" r:id="rId94" xr:uid="{00000000-0004-0000-0300-00005E000000}"/>
    <hyperlink ref="N82" r:id="rId95" xr:uid="{00000000-0004-0000-0300-00005F000000}"/>
    <hyperlink ref="N83" r:id="rId96" xr:uid="{00000000-0004-0000-0300-000060000000}"/>
    <hyperlink ref="N85" r:id="rId97" xr:uid="{00000000-0004-0000-0300-000061000000}"/>
    <hyperlink ref="N86" r:id="rId98" xr:uid="{00000000-0004-0000-0300-000062000000}"/>
    <hyperlink ref="N88" r:id="rId99" xr:uid="{00000000-0004-0000-0300-000063000000}"/>
    <hyperlink ref="N89" r:id="rId100" xr:uid="{00000000-0004-0000-0300-000064000000}"/>
    <hyperlink ref="N93" r:id="rId101" xr:uid="{00000000-0004-0000-0300-000065000000}"/>
    <hyperlink ref="O94" r:id="rId102" xr:uid="{00000000-0004-0000-0300-000066000000}"/>
    <hyperlink ref="O95" r:id="rId103" display="http://iis.minfin.49gov.ru/ebudget/Menu/Page/1" xr:uid="{00000000-0004-0000-0300-000067000000}"/>
    <hyperlink ref="O96" r:id="rId104" xr:uid="{00000000-0004-0000-0300-000068000000}"/>
  </hyperlinks>
  <pageMargins left="0.70866141732283472" right="0.70866141732283472" top="0.74803149606299213" bottom="0.74803149606299213" header="0.31496062992125984" footer="0.31496062992125984"/>
  <pageSetup paperSize="9" scale="68" fitToHeight="0" orientation="landscape" r:id="rId105"/>
  <headerFooter>
    <oddFooter>&amp;C&amp;A&amp;R&amp;P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6AC05A-5A71-4847-87E7-6257962239F3}">
            <x14:dataBar minLength="0" maxLength="100" negativeBarColorSameAsPositive="1" axisPosition="none">
              <x14:cfvo type="min"/>
              <x14:cfvo type="max"/>
            </x14:dataBar>
          </x14:cfRule>
          <xm:sqref>A7:A24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P413"/>
  <sheetViews>
    <sheetView zoomScaleNormal="100" workbookViewId="0">
      <pane ySplit="6" topLeftCell="A7" activePane="bottomLeft" state="frozen"/>
      <selection pane="bottomLeft" activeCell="A3" sqref="A3:A5"/>
    </sheetView>
  </sheetViews>
  <sheetFormatPr baseColWidth="10" defaultColWidth="9.1640625" defaultRowHeight="15" x14ac:dyDescent="0.2"/>
  <cols>
    <col min="1" max="1" width="24.6640625" style="3" customWidth="1"/>
    <col min="2" max="2" width="30.33203125" style="13" customWidth="1"/>
    <col min="3" max="3" width="9.6640625" style="5" customWidth="1"/>
    <col min="4" max="5" width="15.6640625" style="5" customWidth="1"/>
    <col min="6" max="6" width="10.6640625" style="137" customWidth="1"/>
    <col min="7" max="7" width="10.6640625" style="18" customWidth="1"/>
    <col min="8" max="8" width="10.6640625" style="3" customWidth="1"/>
    <col min="9" max="9" width="15.6640625" style="3" customWidth="1"/>
    <col min="10" max="10" width="9.1640625" style="160"/>
    <col min="11" max="16384" width="9.1640625" style="54"/>
  </cols>
  <sheetData>
    <row r="1" spans="1:10" s="1" customFormat="1" ht="30" customHeight="1" x14ac:dyDescent="0.15">
      <c r="A1" s="253" t="s">
        <v>308</v>
      </c>
      <c r="B1" s="253"/>
      <c r="C1" s="253"/>
      <c r="D1" s="253"/>
      <c r="E1" s="253"/>
      <c r="F1" s="254"/>
      <c r="G1" s="253"/>
      <c r="H1" s="253"/>
      <c r="I1" s="255"/>
      <c r="J1" s="159"/>
    </row>
    <row r="2" spans="1:10" s="1" customFormat="1" ht="15" customHeight="1" x14ac:dyDescent="0.15">
      <c r="A2" s="256" t="s">
        <v>680</v>
      </c>
      <c r="B2" s="256"/>
      <c r="C2" s="256"/>
      <c r="D2" s="256"/>
      <c r="E2" s="256"/>
      <c r="F2" s="257"/>
      <c r="G2" s="256"/>
      <c r="H2" s="256"/>
      <c r="I2" s="258"/>
      <c r="J2" s="159"/>
    </row>
    <row r="3" spans="1:10" ht="60.5" customHeight="1" x14ac:dyDescent="0.2">
      <c r="A3" s="252" t="s">
        <v>94</v>
      </c>
      <c r="B3" s="63" t="str">
        <f>'Оценка (раздел 1)'!F3</f>
        <v>1.2 Содержится ли в составе закона о бюджете приложение о прогнозируемых объемах поступлений по видам доходов на 2021 год и на плановый период 2022 и 2023 годов?</v>
      </c>
      <c r="C3" s="122" t="s">
        <v>107</v>
      </c>
      <c r="D3" s="247" t="s">
        <v>565</v>
      </c>
      <c r="E3" s="247" t="s">
        <v>564</v>
      </c>
      <c r="F3" s="247" t="s">
        <v>309</v>
      </c>
      <c r="G3" s="262"/>
      <c r="H3" s="262"/>
      <c r="I3" s="251" t="s">
        <v>139</v>
      </c>
    </row>
    <row r="4" spans="1:10" ht="15" customHeight="1" x14ac:dyDescent="0.2">
      <c r="A4" s="251"/>
      <c r="B4" s="127" t="str">
        <f>'Методика (раздел 1)'!B14</f>
        <v>Да, содержится</v>
      </c>
      <c r="C4" s="250" t="s">
        <v>96</v>
      </c>
      <c r="D4" s="247"/>
      <c r="E4" s="247"/>
      <c r="F4" s="259" t="s">
        <v>119</v>
      </c>
      <c r="G4" s="260" t="s">
        <v>122</v>
      </c>
      <c r="H4" s="252" t="s">
        <v>143</v>
      </c>
      <c r="I4" s="251"/>
    </row>
    <row r="5" spans="1:10" ht="28.5" customHeight="1" x14ac:dyDescent="0.2">
      <c r="A5" s="251"/>
      <c r="B5" s="127" t="str">
        <f>'Методика (раздел 1)'!B15</f>
        <v>Нет, не содержится или не отвечает требованиям</v>
      </c>
      <c r="C5" s="251"/>
      <c r="D5" s="247"/>
      <c r="E5" s="247"/>
      <c r="F5" s="259"/>
      <c r="G5" s="261"/>
      <c r="H5" s="251"/>
      <c r="I5" s="251"/>
    </row>
    <row r="6" spans="1:10" s="52" customFormat="1" ht="15" customHeight="1" x14ac:dyDescent="0.2">
      <c r="A6" s="64" t="s">
        <v>0</v>
      </c>
      <c r="B6" s="80"/>
      <c r="C6" s="79"/>
      <c r="D6" s="79"/>
      <c r="E6" s="79"/>
      <c r="F6" s="79"/>
      <c r="G6" s="93"/>
      <c r="H6" s="80"/>
      <c r="I6" s="81"/>
      <c r="J6" s="161"/>
    </row>
    <row r="7" spans="1:10" s="52" customFormat="1" ht="15" customHeight="1" x14ac:dyDescent="0.2">
      <c r="A7" s="59" t="s">
        <v>1</v>
      </c>
      <c r="B7" s="62" t="s">
        <v>100</v>
      </c>
      <c r="C7" s="123">
        <f>IF(B7="Да, содержится",2,0)</f>
        <v>2</v>
      </c>
      <c r="D7" s="167" t="s">
        <v>128</v>
      </c>
      <c r="E7" s="167" t="s">
        <v>128</v>
      </c>
      <c r="F7" s="115">
        <v>19</v>
      </c>
      <c r="G7" s="163">
        <f>'1.1'!G7</f>
        <v>44191</v>
      </c>
      <c r="H7" s="62">
        <v>10</v>
      </c>
      <c r="I7" s="124" t="s">
        <v>120</v>
      </c>
      <c r="J7" s="161"/>
    </row>
    <row r="8" spans="1:10" s="52" customFormat="1" ht="15" customHeight="1" x14ac:dyDescent="0.2">
      <c r="A8" s="59" t="s">
        <v>2</v>
      </c>
      <c r="B8" s="62" t="s">
        <v>100</v>
      </c>
      <c r="C8" s="123">
        <f t="shared" ref="C8:C71" si="0">IF(B8="Да, содержится",2,0)</f>
        <v>2</v>
      </c>
      <c r="D8" s="167" t="s">
        <v>128</v>
      </c>
      <c r="E8" s="167" t="s">
        <v>128</v>
      </c>
      <c r="F8" s="115" t="s">
        <v>314</v>
      </c>
      <c r="G8" s="163">
        <f>'1.1'!G8</f>
        <v>44175</v>
      </c>
      <c r="H8" s="62">
        <v>1</v>
      </c>
      <c r="I8" s="124" t="s">
        <v>120</v>
      </c>
      <c r="J8" s="161"/>
    </row>
    <row r="9" spans="1:10" s="52" customFormat="1" ht="15" customHeight="1" x14ac:dyDescent="0.2">
      <c r="A9" s="59" t="s">
        <v>3</v>
      </c>
      <c r="B9" s="62" t="s">
        <v>100</v>
      </c>
      <c r="C9" s="123">
        <f t="shared" si="0"/>
        <v>2</v>
      </c>
      <c r="D9" s="167" t="s">
        <v>128</v>
      </c>
      <c r="E9" s="167" t="s">
        <v>128</v>
      </c>
      <c r="F9" s="115" t="s">
        <v>220</v>
      </c>
      <c r="G9" s="163">
        <f>'1.1'!G9</f>
        <v>44187</v>
      </c>
      <c r="H9" s="62">
        <v>1</v>
      </c>
      <c r="I9" s="124" t="s">
        <v>120</v>
      </c>
      <c r="J9" s="161"/>
    </row>
    <row r="10" spans="1:10" s="52" customFormat="1" ht="15" customHeight="1" x14ac:dyDescent="0.2">
      <c r="A10" s="59" t="s">
        <v>4</v>
      </c>
      <c r="B10" s="62" t="s">
        <v>100</v>
      </c>
      <c r="C10" s="123">
        <f t="shared" si="0"/>
        <v>2</v>
      </c>
      <c r="D10" s="167" t="s">
        <v>128</v>
      </c>
      <c r="E10" s="167" t="s">
        <v>128</v>
      </c>
      <c r="F10" s="115" t="s">
        <v>316</v>
      </c>
      <c r="G10" s="163">
        <f>'1.1'!G10</f>
        <v>44191</v>
      </c>
      <c r="H10" s="62">
        <v>2</v>
      </c>
      <c r="I10" s="124" t="s">
        <v>120</v>
      </c>
      <c r="J10" s="161"/>
    </row>
    <row r="11" spans="1:10" s="52" customFormat="1" ht="15" customHeight="1" x14ac:dyDescent="0.2">
      <c r="A11" s="59" t="s">
        <v>5</v>
      </c>
      <c r="B11" s="62" t="s">
        <v>100</v>
      </c>
      <c r="C11" s="123">
        <f t="shared" si="0"/>
        <v>2</v>
      </c>
      <c r="D11" s="167" t="s">
        <v>128</v>
      </c>
      <c r="E11" s="167" t="s">
        <v>128</v>
      </c>
      <c r="F11" s="115" t="s">
        <v>317</v>
      </c>
      <c r="G11" s="163">
        <f>'1.1'!G11</f>
        <v>44188</v>
      </c>
      <c r="H11" s="62">
        <v>4</v>
      </c>
      <c r="I11" s="124" t="s">
        <v>120</v>
      </c>
      <c r="J11" s="161"/>
    </row>
    <row r="12" spans="1:10" s="52" customFormat="1" ht="15" customHeight="1" x14ac:dyDescent="0.2">
      <c r="A12" s="59" t="s">
        <v>6</v>
      </c>
      <c r="B12" s="62" t="s">
        <v>100</v>
      </c>
      <c r="C12" s="123">
        <f t="shared" si="0"/>
        <v>2</v>
      </c>
      <c r="D12" s="167" t="s">
        <v>128</v>
      </c>
      <c r="E12" s="167" t="s">
        <v>128</v>
      </c>
      <c r="F12" s="115" t="s">
        <v>319</v>
      </c>
      <c r="G12" s="163">
        <f>'1.1'!G12</f>
        <v>44168</v>
      </c>
      <c r="H12" s="106" t="s">
        <v>559</v>
      </c>
      <c r="I12" s="124" t="s">
        <v>120</v>
      </c>
      <c r="J12" s="161"/>
    </row>
    <row r="13" spans="1:10" s="52" customFormat="1" ht="15" customHeight="1" x14ac:dyDescent="0.2">
      <c r="A13" s="59" t="s">
        <v>7</v>
      </c>
      <c r="B13" s="62" t="s">
        <v>100</v>
      </c>
      <c r="C13" s="123">
        <f t="shared" si="0"/>
        <v>2</v>
      </c>
      <c r="D13" s="167" t="s">
        <v>128</v>
      </c>
      <c r="E13" s="167" t="s">
        <v>128</v>
      </c>
      <c r="F13" s="115" t="s">
        <v>321</v>
      </c>
      <c r="G13" s="163">
        <f>'1.1'!G13</f>
        <v>44186</v>
      </c>
      <c r="H13" s="62" t="s">
        <v>158</v>
      </c>
      <c r="I13" s="124" t="s">
        <v>120</v>
      </c>
      <c r="J13" s="161"/>
    </row>
    <row r="14" spans="1:10" s="52" customFormat="1" ht="15" customHeight="1" x14ac:dyDescent="0.2">
      <c r="A14" s="59" t="s">
        <v>8</v>
      </c>
      <c r="B14" s="62" t="s">
        <v>100</v>
      </c>
      <c r="C14" s="123">
        <f t="shared" si="0"/>
        <v>2</v>
      </c>
      <c r="D14" s="167" t="s">
        <v>128</v>
      </c>
      <c r="E14" s="167" t="s">
        <v>128</v>
      </c>
      <c r="F14" s="115" t="s">
        <v>215</v>
      </c>
      <c r="G14" s="163">
        <f>'1.1'!G14</f>
        <v>44179</v>
      </c>
      <c r="H14" s="62" t="s">
        <v>157</v>
      </c>
      <c r="I14" s="124" t="s">
        <v>120</v>
      </c>
      <c r="J14" s="161"/>
    </row>
    <row r="15" spans="1:10" s="52" customFormat="1" ht="15" customHeight="1" x14ac:dyDescent="0.2">
      <c r="A15" s="59" t="s">
        <v>9</v>
      </c>
      <c r="B15" s="62" t="s">
        <v>100</v>
      </c>
      <c r="C15" s="123">
        <f t="shared" si="0"/>
        <v>2</v>
      </c>
      <c r="D15" s="167" t="s">
        <v>128</v>
      </c>
      <c r="E15" s="167" t="s">
        <v>128</v>
      </c>
      <c r="F15" s="115" t="s">
        <v>324</v>
      </c>
      <c r="G15" s="163">
        <f>'1.1'!G15</f>
        <v>44183</v>
      </c>
      <c r="H15" s="106" t="s">
        <v>560</v>
      </c>
      <c r="I15" s="124" t="s">
        <v>120</v>
      </c>
      <c r="J15" s="161"/>
    </row>
    <row r="16" spans="1:10" s="52" customFormat="1" ht="15" customHeight="1" x14ac:dyDescent="0.2">
      <c r="A16" s="59" t="s">
        <v>10</v>
      </c>
      <c r="B16" s="62" t="s">
        <v>100</v>
      </c>
      <c r="C16" s="123">
        <f t="shared" si="0"/>
        <v>2</v>
      </c>
      <c r="D16" s="167" t="s">
        <v>128</v>
      </c>
      <c r="E16" s="167" t="s">
        <v>128</v>
      </c>
      <c r="F16" s="115" t="s">
        <v>326</v>
      </c>
      <c r="G16" s="163">
        <f>'1.1'!G16</f>
        <v>44169</v>
      </c>
      <c r="H16" s="62">
        <v>4</v>
      </c>
      <c r="I16" s="124" t="s">
        <v>120</v>
      </c>
      <c r="J16" s="161"/>
    </row>
    <row r="17" spans="1:92" s="52" customFormat="1" ht="15" customHeight="1" x14ac:dyDescent="0.2">
      <c r="A17" s="59" t="s">
        <v>11</v>
      </c>
      <c r="B17" s="62" t="s">
        <v>99</v>
      </c>
      <c r="C17" s="123">
        <f t="shared" si="0"/>
        <v>0</v>
      </c>
      <c r="D17" s="167" t="s">
        <v>129</v>
      </c>
      <c r="E17" s="167" t="s">
        <v>128</v>
      </c>
      <c r="F17" s="115" t="s">
        <v>328</v>
      </c>
      <c r="G17" s="163">
        <f>'1.1'!G17</f>
        <v>44169</v>
      </c>
      <c r="H17" s="62">
        <v>8</v>
      </c>
      <c r="I17" s="62" t="s">
        <v>286</v>
      </c>
      <c r="J17" s="161" t="s">
        <v>120</v>
      </c>
    </row>
    <row r="18" spans="1:92" s="52" customFormat="1" ht="15" customHeight="1" x14ac:dyDescent="0.2">
      <c r="A18" s="59" t="s">
        <v>12</v>
      </c>
      <c r="B18" s="62" t="s">
        <v>100</v>
      </c>
      <c r="C18" s="123">
        <f t="shared" si="0"/>
        <v>2</v>
      </c>
      <c r="D18" s="167" t="s">
        <v>128</v>
      </c>
      <c r="E18" s="167" t="s">
        <v>128</v>
      </c>
      <c r="F18" s="115" t="s">
        <v>221</v>
      </c>
      <c r="G18" s="163">
        <f>'1.1'!G18</f>
        <v>44191</v>
      </c>
      <c r="H18" s="62">
        <v>1</v>
      </c>
      <c r="I18" s="124" t="s">
        <v>120</v>
      </c>
      <c r="J18" s="161"/>
    </row>
    <row r="19" spans="1:92" s="52" customFormat="1" ht="15" customHeight="1" x14ac:dyDescent="0.2">
      <c r="A19" s="59" t="s">
        <v>13</v>
      </c>
      <c r="B19" s="62" t="s">
        <v>100</v>
      </c>
      <c r="C19" s="123">
        <f t="shared" si="0"/>
        <v>2</v>
      </c>
      <c r="D19" s="167" t="s">
        <v>128</v>
      </c>
      <c r="E19" s="167" t="s">
        <v>128</v>
      </c>
      <c r="F19" s="115" t="s">
        <v>331</v>
      </c>
      <c r="G19" s="163">
        <f>'1.1'!G19</f>
        <v>44183</v>
      </c>
      <c r="H19" s="106" t="s">
        <v>218</v>
      </c>
      <c r="I19" s="124" t="s">
        <v>120</v>
      </c>
      <c r="J19" s="161"/>
    </row>
    <row r="20" spans="1:92" s="52" customFormat="1" ht="15" customHeight="1" x14ac:dyDescent="0.2">
      <c r="A20" s="59" t="s">
        <v>14</v>
      </c>
      <c r="B20" s="62" t="s">
        <v>100</v>
      </c>
      <c r="C20" s="123">
        <f t="shared" si="0"/>
        <v>2</v>
      </c>
      <c r="D20" s="167" t="s">
        <v>128</v>
      </c>
      <c r="E20" s="167" t="s">
        <v>128</v>
      </c>
      <c r="F20" s="115" t="s">
        <v>334</v>
      </c>
      <c r="G20" s="163">
        <f>'1.1'!G20</f>
        <v>44190</v>
      </c>
      <c r="H20" s="62">
        <v>5</v>
      </c>
      <c r="I20" s="124" t="s">
        <v>120</v>
      </c>
      <c r="J20" s="161"/>
    </row>
    <row r="21" spans="1:92" s="135" customFormat="1" ht="15" customHeight="1" x14ac:dyDescent="0.2">
      <c r="A21" s="166" t="s">
        <v>15</v>
      </c>
      <c r="B21" s="133" t="s">
        <v>100</v>
      </c>
      <c r="C21" s="134">
        <f t="shared" si="0"/>
        <v>2</v>
      </c>
      <c r="D21" s="168" t="s">
        <v>128</v>
      </c>
      <c r="E21" s="168" t="s">
        <v>128</v>
      </c>
      <c r="F21" s="115" t="s">
        <v>336</v>
      </c>
      <c r="G21" s="163">
        <f>'1.1'!G21</f>
        <v>44193</v>
      </c>
      <c r="H21" s="133">
        <v>10</v>
      </c>
      <c r="I21" s="124" t="s">
        <v>120</v>
      </c>
      <c r="J21" s="161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</row>
    <row r="22" spans="1:92" s="52" customFormat="1" ht="15" customHeight="1" x14ac:dyDescent="0.2">
      <c r="A22" s="59" t="s">
        <v>16</v>
      </c>
      <c r="B22" s="62" t="s">
        <v>100</v>
      </c>
      <c r="C22" s="123">
        <f t="shared" si="0"/>
        <v>2</v>
      </c>
      <c r="D22" s="167" t="s">
        <v>128</v>
      </c>
      <c r="E22" s="167" t="s">
        <v>128</v>
      </c>
      <c r="F22" s="115" t="s">
        <v>337</v>
      </c>
      <c r="G22" s="163">
        <f>'1.1'!G22</f>
        <v>44183</v>
      </c>
      <c r="H22" s="62" t="s">
        <v>155</v>
      </c>
      <c r="I22" s="124" t="s">
        <v>120</v>
      </c>
      <c r="J22" s="161"/>
    </row>
    <row r="23" spans="1:92" s="52" customFormat="1" ht="15" customHeight="1" x14ac:dyDescent="0.2">
      <c r="A23" s="59" t="s">
        <v>17</v>
      </c>
      <c r="B23" s="62" t="s">
        <v>100</v>
      </c>
      <c r="C23" s="123">
        <f t="shared" si="0"/>
        <v>2</v>
      </c>
      <c r="D23" s="167" t="s">
        <v>128</v>
      </c>
      <c r="E23" s="167" t="s">
        <v>128</v>
      </c>
      <c r="F23" s="115" t="s">
        <v>338</v>
      </c>
      <c r="G23" s="163">
        <f>'1.1'!G23</f>
        <v>44187</v>
      </c>
      <c r="H23" s="62" t="s">
        <v>157</v>
      </c>
      <c r="I23" s="124" t="s">
        <v>120</v>
      </c>
      <c r="J23" s="161"/>
    </row>
    <row r="24" spans="1:92" s="52" customFormat="1" ht="15" customHeight="1" x14ac:dyDescent="0.2">
      <c r="A24" s="59" t="s">
        <v>645</v>
      </c>
      <c r="B24" s="62" t="s">
        <v>99</v>
      </c>
      <c r="C24" s="123">
        <f t="shared" si="0"/>
        <v>0</v>
      </c>
      <c r="D24" s="167" t="s">
        <v>129</v>
      </c>
      <c r="E24" s="167" t="s">
        <v>129</v>
      </c>
      <c r="F24" s="115" t="s">
        <v>216</v>
      </c>
      <c r="G24" s="163">
        <f>'1.1'!G24</f>
        <v>44175</v>
      </c>
      <c r="H24" s="62" t="s">
        <v>129</v>
      </c>
      <c r="I24" s="62" t="s">
        <v>558</v>
      </c>
      <c r="J24" s="161" t="s">
        <v>120</v>
      </c>
    </row>
    <row r="25" spans="1:92" s="52" customFormat="1" ht="15" customHeight="1" x14ac:dyDescent="0.2">
      <c r="A25" s="64" t="s">
        <v>18</v>
      </c>
      <c r="B25" s="84"/>
      <c r="C25" s="83"/>
      <c r="D25" s="169"/>
      <c r="E25" s="169"/>
      <c r="F25" s="169"/>
      <c r="G25" s="170"/>
      <c r="H25" s="84"/>
      <c r="I25" s="125"/>
      <c r="J25" s="161"/>
    </row>
    <row r="26" spans="1:92" s="52" customFormat="1" ht="15" customHeight="1" x14ac:dyDescent="0.2">
      <c r="A26" s="59" t="s">
        <v>19</v>
      </c>
      <c r="B26" s="62" t="s">
        <v>100</v>
      </c>
      <c r="C26" s="123">
        <f t="shared" si="0"/>
        <v>2</v>
      </c>
      <c r="D26" s="167" t="s">
        <v>128</v>
      </c>
      <c r="E26" s="167" t="s">
        <v>128</v>
      </c>
      <c r="F26" s="115" t="s">
        <v>340</v>
      </c>
      <c r="G26" s="163">
        <f>'1.1'!G26</f>
        <v>44186</v>
      </c>
      <c r="H26" s="62">
        <v>2</v>
      </c>
      <c r="I26" s="124" t="s">
        <v>120</v>
      </c>
      <c r="J26" s="161"/>
    </row>
    <row r="27" spans="1:92" s="52" customFormat="1" ht="15" customHeight="1" x14ac:dyDescent="0.2">
      <c r="A27" s="59" t="s">
        <v>20</v>
      </c>
      <c r="B27" s="62" t="s">
        <v>99</v>
      </c>
      <c r="C27" s="123">
        <f t="shared" si="0"/>
        <v>0</v>
      </c>
      <c r="D27" s="167" t="s">
        <v>129</v>
      </c>
      <c r="E27" s="167" t="s">
        <v>129</v>
      </c>
      <c r="F27" s="115" t="s">
        <v>342</v>
      </c>
      <c r="G27" s="163">
        <f>'1.1'!G27</f>
        <v>44186</v>
      </c>
      <c r="H27" s="62" t="s">
        <v>129</v>
      </c>
      <c r="I27" s="62" t="s">
        <v>558</v>
      </c>
      <c r="J27" s="161" t="s">
        <v>120</v>
      </c>
    </row>
    <row r="28" spans="1:92" s="52" customFormat="1" ht="15" customHeight="1" x14ac:dyDescent="0.2">
      <c r="A28" s="59" t="s">
        <v>21</v>
      </c>
      <c r="B28" s="62" t="s">
        <v>100</v>
      </c>
      <c r="C28" s="123">
        <f t="shared" si="0"/>
        <v>2</v>
      </c>
      <c r="D28" s="167" t="s">
        <v>128</v>
      </c>
      <c r="E28" s="167" t="s">
        <v>128</v>
      </c>
      <c r="F28" s="115" t="s">
        <v>343</v>
      </c>
      <c r="G28" s="163">
        <f>'1.1'!G28</f>
        <v>44186</v>
      </c>
      <c r="H28" s="62">
        <v>6</v>
      </c>
      <c r="I28" s="124" t="s">
        <v>120</v>
      </c>
      <c r="J28" s="161"/>
    </row>
    <row r="29" spans="1:92" s="52" customFormat="1" ht="15" customHeight="1" x14ac:dyDescent="0.2">
      <c r="A29" s="59" t="s">
        <v>22</v>
      </c>
      <c r="B29" s="62" t="s">
        <v>100</v>
      </c>
      <c r="C29" s="123">
        <f t="shared" si="0"/>
        <v>2</v>
      </c>
      <c r="D29" s="167" t="s">
        <v>128</v>
      </c>
      <c r="E29" s="167" t="s">
        <v>128</v>
      </c>
      <c r="F29" s="115" t="s">
        <v>344</v>
      </c>
      <c r="G29" s="163">
        <f>'1.1'!G29</f>
        <v>44180</v>
      </c>
      <c r="H29" s="62">
        <v>2</v>
      </c>
      <c r="I29" s="124" t="s">
        <v>120</v>
      </c>
      <c r="J29" s="161"/>
    </row>
    <row r="30" spans="1:92" s="52" customFormat="1" ht="15" customHeight="1" x14ac:dyDescent="0.2">
      <c r="A30" s="59" t="s">
        <v>23</v>
      </c>
      <c r="B30" s="62" t="s">
        <v>100</v>
      </c>
      <c r="C30" s="123">
        <f t="shared" si="0"/>
        <v>2</v>
      </c>
      <c r="D30" s="167" t="s">
        <v>128</v>
      </c>
      <c r="E30" s="167" t="s">
        <v>128</v>
      </c>
      <c r="F30" s="115" t="s">
        <v>217</v>
      </c>
      <c r="G30" s="163">
        <f>'1.1'!G30</f>
        <v>44167</v>
      </c>
      <c r="H30" s="106" t="s">
        <v>159</v>
      </c>
      <c r="I30" s="124" t="s">
        <v>120</v>
      </c>
      <c r="J30" s="161"/>
    </row>
    <row r="31" spans="1:92" s="52" customFormat="1" ht="15" customHeight="1" x14ac:dyDescent="0.2">
      <c r="A31" s="59" t="s">
        <v>24</v>
      </c>
      <c r="B31" s="62" t="s">
        <v>100</v>
      </c>
      <c r="C31" s="123">
        <f t="shared" si="0"/>
        <v>2</v>
      </c>
      <c r="D31" s="167" t="s">
        <v>128</v>
      </c>
      <c r="E31" s="167" t="s">
        <v>128</v>
      </c>
      <c r="F31" s="115" t="s">
        <v>347</v>
      </c>
      <c r="G31" s="163">
        <f>'1.1'!G31</f>
        <v>44187</v>
      </c>
      <c r="H31" s="62">
        <v>1</v>
      </c>
      <c r="I31" s="124" t="s">
        <v>120</v>
      </c>
      <c r="J31" s="161"/>
    </row>
    <row r="32" spans="1:92" s="52" customFormat="1" ht="15" customHeight="1" x14ac:dyDescent="0.2">
      <c r="A32" s="59" t="s">
        <v>25</v>
      </c>
      <c r="B32" s="62" t="s">
        <v>100</v>
      </c>
      <c r="C32" s="123">
        <f t="shared" si="0"/>
        <v>2</v>
      </c>
      <c r="D32" s="167" t="s">
        <v>128</v>
      </c>
      <c r="E32" s="167" t="s">
        <v>128</v>
      </c>
      <c r="F32" s="115" t="s">
        <v>348</v>
      </c>
      <c r="G32" s="163">
        <f>'1.1'!G32</f>
        <v>44189</v>
      </c>
      <c r="H32" s="62" t="s">
        <v>183</v>
      </c>
      <c r="I32" s="124" t="s">
        <v>120</v>
      </c>
      <c r="J32" s="161"/>
    </row>
    <row r="33" spans="1:120" s="52" customFormat="1" ht="15" customHeight="1" x14ac:dyDescent="0.2">
      <c r="A33" s="59" t="s">
        <v>26</v>
      </c>
      <c r="B33" s="62" t="s">
        <v>99</v>
      </c>
      <c r="C33" s="123">
        <f t="shared" si="0"/>
        <v>0</v>
      </c>
      <c r="D33" s="167" t="s">
        <v>129</v>
      </c>
      <c r="E33" s="167" t="s">
        <v>128</v>
      </c>
      <c r="F33" s="115" t="s">
        <v>352</v>
      </c>
      <c r="G33" s="163">
        <f>'1.1'!G33</f>
        <v>44194</v>
      </c>
      <c r="H33" s="62">
        <v>1</v>
      </c>
      <c r="I33" s="62" t="s">
        <v>286</v>
      </c>
      <c r="J33" s="161" t="s">
        <v>120</v>
      </c>
    </row>
    <row r="34" spans="1:120" s="52" customFormat="1" ht="15" customHeight="1" x14ac:dyDescent="0.2">
      <c r="A34" s="59" t="s">
        <v>27</v>
      </c>
      <c r="B34" s="62" t="s">
        <v>100</v>
      </c>
      <c r="C34" s="123">
        <f t="shared" si="0"/>
        <v>2</v>
      </c>
      <c r="D34" s="167" t="s">
        <v>128</v>
      </c>
      <c r="E34" s="167" t="s">
        <v>128</v>
      </c>
      <c r="F34" s="115" t="s">
        <v>353</v>
      </c>
      <c r="G34" s="163" t="s">
        <v>354</v>
      </c>
      <c r="H34" s="62" t="s">
        <v>160</v>
      </c>
      <c r="I34" s="124" t="s">
        <v>120</v>
      </c>
      <c r="J34" s="161"/>
    </row>
    <row r="35" spans="1:120" s="52" customFormat="1" ht="15" customHeight="1" x14ac:dyDescent="0.2">
      <c r="A35" s="59" t="s">
        <v>646</v>
      </c>
      <c r="B35" s="62" t="s">
        <v>100</v>
      </c>
      <c r="C35" s="123">
        <f t="shared" si="0"/>
        <v>2</v>
      </c>
      <c r="D35" s="167" t="s">
        <v>128</v>
      </c>
      <c r="E35" s="167" t="s">
        <v>128</v>
      </c>
      <c r="F35" s="115" t="s">
        <v>357</v>
      </c>
      <c r="G35" s="163">
        <f>'1.1'!G35</f>
        <v>44161</v>
      </c>
      <c r="H35" s="62">
        <v>1</v>
      </c>
      <c r="I35" s="124" t="s">
        <v>120</v>
      </c>
      <c r="J35" s="161"/>
    </row>
    <row r="36" spans="1:120" s="52" customFormat="1" ht="15" customHeight="1" x14ac:dyDescent="0.2">
      <c r="A36" s="59" t="s">
        <v>28</v>
      </c>
      <c r="B36" s="62" t="s">
        <v>100</v>
      </c>
      <c r="C36" s="123">
        <f t="shared" si="0"/>
        <v>2</v>
      </c>
      <c r="D36" s="167" t="s">
        <v>128</v>
      </c>
      <c r="E36" s="167" t="s">
        <v>128</v>
      </c>
      <c r="F36" s="115" t="s">
        <v>358</v>
      </c>
      <c r="G36" s="163">
        <f>'1.1'!G36</f>
        <v>44183</v>
      </c>
      <c r="H36" s="62">
        <v>4</v>
      </c>
      <c r="I36" s="124" t="s">
        <v>120</v>
      </c>
      <c r="J36" s="161"/>
    </row>
    <row r="37" spans="1:120" s="52" customFormat="1" ht="15" customHeight="1" x14ac:dyDescent="0.2">
      <c r="A37" s="64" t="s">
        <v>29</v>
      </c>
      <c r="B37" s="84"/>
      <c r="C37" s="83"/>
      <c r="D37" s="169"/>
      <c r="E37" s="169"/>
      <c r="F37" s="169"/>
      <c r="G37" s="170"/>
      <c r="H37" s="84"/>
      <c r="I37" s="125"/>
      <c r="J37" s="161"/>
    </row>
    <row r="38" spans="1:120" s="52" customFormat="1" ht="15" customHeight="1" x14ac:dyDescent="0.2">
      <c r="A38" s="59" t="s">
        <v>30</v>
      </c>
      <c r="B38" s="62" t="s">
        <v>100</v>
      </c>
      <c r="C38" s="123">
        <f t="shared" si="0"/>
        <v>2</v>
      </c>
      <c r="D38" s="167" t="s">
        <v>128</v>
      </c>
      <c r="E38" s="167" t="s">
        <v>128</v>
      </c>
      <c r="F38" s="115">
        <v>417</v>
      </c>
      <c r="G38" s="163">
        <f>'1.1'!G38</f>
        <v>44191</v>
      </c>
      <c r="H38" s="62" t="s">
        <v>155</v>
      </c>
      <c r="I38" s="124" t="s">
        <v>120</v>
      </c>
      <c r="J38" s="161"/>
    </row>
    <row r="39" spans="1:120" s="135" customFormat="1" ht="15" customHeight="1" x14ac:dyDescent="0.2">
      <c r="A39" s="166" t="s">
        <v>31</v>
      </c>
      <c r="B39" s="133" t="s">
        <v>100</v>
      </c>
      <c r="C39" s="134">
        <f t="shared" si="0"/>
        <v>2</v>
      </c>
      <c r="D39" s="168" t="s">
        <v>128</v>
      </c>
      <c r="E39" s="168" t="s">
        <v>128</v>
      </c>
      <c r="F39" s="115" t="s">
        <v>359</v>
      </c>
      <c r="G39" s="165">
        <f>'1.1'!G39</f>
        <v>44194</v>
      </c>
      <c r="H39" s="133">
        <v>4</v>
      </c>
      <c r="I39" s="124" t="s">
        <v>120</v>
      </c>
      <c r="J39" s="161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52" customFormat="1" ht="15" customHeight="1" x14ac:dyDescent="0.2">
      <c r="A40" s="59" t="s">
        <v>93</v>
      </c>
      <c r="B40" s="62" t="s">
        <v>100</v>
      </c>
      <c r="C40" s="123">
        <f t="shared" si="0"/>
        <v>2</v>
      </c>
      <c r="D40" s="167" t="s">
        <v>128</v>
      </c>
      <c r="E40" s="167" t="s">
        <v>128</v>
      </c>
      <c r="F40" s="115" t="s">
        <v>360</v>
      </c>
      <c r="G40" s="163">
        <f>'1.1'!G40</f>
        <v>44187</v>
      </c>
      <c r="H40" s="62" t="s">
        <v>186</v>
      </c>
      <c r="I40" s="124" t="s">
        <v>120</v>
      </c>
      <c r="J40" s="161"/>
    </row>
    <row r="41" spans="1:120" s="52" customFormat="1" ht="15" customHeight="1" x14ac:dyDescent="0.2">
      <c r="A41" s="59" t="s">
        <v>32</v>
      </c>
      <c r="B41" s="62" t="s">
        <v>100</v>
      </c>
      <c r="C41" s="123">
        <f t="shared" si="0"/>
        <v>2</v>
      </c>
      <c r="D41" s="167" t="s">
        <v>128</v>
      </c>
      <c r="E41" s="167" t="s">
        <v>128</v>
      </c>
      <c r="F41" s="115" t="s">
        <v>362</v>
      </c>
      <c r="G41" s="163">
        <f>'1.1'!G41</f>
        <v>44188</v>
      </c>
      <c r="H41" s="62">
        <v>3</v>
      </c>
      <c r="I41" s="124" t="s">
        <v>120</v>
      </c>
      <c r="J41" s="161"/>
    </row>
    <row r="42" spans="1:120" s="52" customFormat="1" ht="15" customHeight="1" x14ac:dyDescent="0.2">
      <c r="A42" s="59" t="s">
        <v>33</v>
      </c>
      <c r="B42" s="62" t="s">
        <v>100</v>
      </c>
      <c r="C42" s="123">
        <f t="shared" si="0"/>
        <v>2</v>
      </c>
      <c r="D42" s="167" t="s">
        <v>128</v>
      </c>
      <c r="E42" s="167" t="s">
        <v>128</v>
      </c>
      <c r="F42" s="115" t="s">
        <v>365</v>
      </c>
      <c r="G42" s="163">
        <f>'1.1'!G42</f>
        <v>44188</v>
      </c>
      <c r="H42" s="62" t="s">
        <v>155</v>
      </c>
      <c r="I42" s="124" t="s">
        <v>120</v>
      </c>
      <c r="J42" s="161"/>
    </row>
    <row r="43" spans="1:120" s="52" customFormat="1" ht="15" customHeight="1" x14ac:dyDescent="0.2">
      <c r="A43" s="59" t="s">
        <v>34</v>
      </c>
      <c r="B43" s="62" t="s">
        <v>100</v>
      </c>
      <c r="C43" s="123">
        <f t="shared" si="0"/>
        <v>2</v>
      </c>
      <c r="D43" s="167" t="s">
        <v>128</v>
      </c>
      <c r="E43" s="167" t="s">
        <v>128</v>
      </c>
      <c r="F43" s="115" t="s">
        <v>366</v>
      </c>
      <c r="G43" s="163">
        <v>44176</v>
      </c>
      <c r="H43" s="62">
        <v>1</v>
      </c>
      <c r="I43" s="124" t="s">
        <v>120</v>
      </c>
      <c r="J43" s="161"/>
    </row>
    <row r="44" spans="1:120" s="52" customFormat="1" ht="15" customHeight="1" x14ac:dyDescent="0.2">
      <c r="A44" s="59" t="s">
        <v>35</v>
      </c>
      <c r="B44" s="62" t="s">
        <v>100</v>
      </c>
      <c r="C44" s="123">
        <f t="shared" si="0"/>
        <v>2</v>
      </c>
      <c r="D44" s="167" t="s">
        <v>128</v>
      </c>
      <c r="E44" s="167" t="s">
        <v>128</v>
      </c>
      <c r="F44" s="115" t="s">
        <v>369</v>
      </c>
      <c r="G44" s="163">
        <f>'1.1'!G44</f>
        <v>44186</v>
      </c>
      <c r="H44" s="62">
        <v>1</v>
      </c>
      <c r="I44" s="62" t="s">
        <v>571</v>
      </c>
      <c r="J44" s="161" t="s">
        <v>120</v>
      </c>
    </row>
    <row r="45" spans="1:120" s="52" customFormat="1" ht="15" customHeight="1" x14ac:dyDescent="0.2">
      <c r="A45" s="59" t="s">
        <v>647</v>
      </c>
      <c r="B45" s="62" t="s">
        <v>99</v>
      </c>
      <c r="C45" s="123">
        <f t="shared" si="0"/>
        <v>0</v>
      </c>
      <c r="D45" s="167" t="s">
        <v>129</v>
      </c>
      <c r="E45" s="167" t="s">
        <v>129</v>
      </c>
      <c r="F45" s="115" t="s">
        <v>372</v>
      </c>
      <c r="G45" s="163">
        <f>'1.1'!G45</f>
        <v>44193</v>
      </c>
      <c r="H45" s="62" t="s">
        <v>129</v>
      </c>
      <c r="I45" s="62" t="s">
        <v>558</v>
      </c>
      <c r="J45" s="161" t="s">
        <v>120</v>
      </c>
    </row>
    <row r="46" spans="1:120" s="52" customFormat="1" ht="15" customHeight="1" x14ac:dyDescent="0.2">
      <c r="A46" s="64" t="s">
        <v>36</v>
      </c>
      <c r="B46" s="84"/>
      <c r="C46" s="82"/>
      <c r="D46" s="67"/>
      <c r="E46" s="67"/>
      <c r="F46" s="67"/>
      <c r="G46" s="84"/>
      <c r="H46" s="84"/>
      <c r="I46" s="125"/>
      <c r="J46" s="161"/>
    </row>
    <row r="47" spans="1:120" s="52" customFormat="1" ht="15" customHeight="1" x14ac:dyDescent="0.2">
      <c r="A47" s="59" t="s">
        <v>37</v>
      </c>
      <c r="B47" s="62" t="s">
        <v>100</v>
      </c>
      <c r="C47" s="123">
        <f t="shared" si="0"/>
        <v>2</v>
      </c>
      <c r="D47" s="167" t="s">
        <v>128</v>
      </c>
      <c r="E47" s="167" t="s">
        <v>128</v>
      </c>
      <c r="F47" s="115">
        <v>103</v>
      </c>
      <c r="G47" s="163">
        <f>'1.1'!G47</f>
        <v>44193</v>
      </c>
      <c r="H47" s="62" t="s">
        <v>161</v>
      </c>
      <c r="I47" s="62" t="s">
        <v>561</v>
      </c>
      <c r="J47" s="161" t="s">
        <v>120</v>
      </c>
    </row>
    <row r="48" spans="1:120" s="52" customFormat="1" ht="15" customHeight="1" x14ac:dyDescent="0.2">
      <c r="A48" s="59" t="s">
        <v>38</v>
      </c>
      <c r="B48" s="62" t="s">
        <v>100</v>
      </c>
      <c r="C48" s="123">
        <f t="shared" si="0"/>
        <v>2</v>
      </c>
      <c r="D48" s="167" t="s">
        <v>128</v>
      </c>
      <c r="E48" s="167" t="s">
        <v>128</v>
      </c>
      <c r="F48" s="115" t="s">
        <v>376</v>
      </c>
      <c r="G48" s="163">
        <f>'1.1'!G48</f>
        <v>44190</v>
      </c>
      <c r="H48" s="62">
        <v>4</v>
      </c>
      <c r="I48" s="124" t="s">
        <v>120</v>
      </c>
      <c r="J48" s="161"/>
    </row>
    <row r="49" spans="1:11" s="52" customFormat="1" ht="15" customHeight="1" x14ac:dyDescent="0.2">
      <c r="A49" s="59" t="s">
        <v>39</v>
      </c>
      <c r="B49" s="62" t="s">
        <v>100</v>
      </c>
      <c r="C49" s="123">
        <f t="shared" si="0"/>
        <v>2</v>
      </c>
      <c r="D49" s="167" t="s">
        <v>128</v>
      </c>
      <c r="E49" s="167" t="s">
        <v>128</v>
      </c>
      <c r="F49" s="115" t="s">
        <v>377</v>
      </c>
      <c r="G49" s="163">
        <f>'1.1'!G49</f>
        <v>44195</v>
      </c>
      <c r="H49" s="62">
        <v>5</v>
      </c>
      <c r="I49" s="62" t="s">
        <v>562</v>
      </c>
      <c r="J49" s="161" t="s">
        <v>120</v>
      </c>
    </row>
    <row r="50" spans="1:11" s="52" customFormat="1" ht="15" customHeight="1" x14ac:dyDescent="0.2">
      <c r="A50" s="59" t="s">
        <v>40</v>
      </c>
      <c r="B50" s="62" t="s">
        <v>100</v>
      </c>
      <c r="C50" s="123">
        <f t="shared" si="0"/>
        <v>2</v>
      </c>
      <c r="D50" s="167" t="s">
        <v>128</v>
      </c>
      <c r="E50" s="167" t="s">
        <v>128</v>
      </c>
      <c r="F50" s="115" t="s">
        <v>379</v>
      </c>
      <c r="G50" s="163">
        <v>44194</v>
      </c>
      <c r="H50" s="62">
        <v>2</v>
      </c>
      <c r="I50" s="124" t="s">
        <v>120</v>
      </c>
      <c r="J50" s="161"/>
    </row>
    <row r="51" spans="1:11" s="52" customFormat="1" ht="15" customHeight="1" x14ac:dyDescent="0.2">
      <c r="A51" s="59" t="s">
        <v>89</v>
      </c>
      <c r="B51" s="62" t="s">
        <v>99</v>
      </c>
      <c r="C51" s="123">
        <f t="shared" si="0"/>
        <v>0</v>
      </c>
      <c r="D51" s="167" t="s">
        <v>563</v>
      </c>
      <c r="E51" s="167" t="s">
        <v>128</v>
      </c>
      <c r="F51" s="115" t="s">
        <v>381</v>
      </c>
      <c r="G51" s="163">
        <f>'1.1'!G51</f>
        <v>44189</v>
      </c>
      <c r="H51" s="62">
        <v>5</v>
      </c>
      <c r="I51" s="62" t="s">
        <v>566</v>
      </c>
      <c r="J51" s="161" t="s">
        <v>120</v>
      </c>
    </row>
    <row r="52" spans="1:11" s="52" customFormat="1" ht="15" customHeight="1" x14ac:dyDescent="0.2">
      <c r="A52" s="59" t="s">
        <v>41</v>
      </c>
      <c r="B52" s="62" t="s">
        <v>100</v>
      </c>
      <c r="C52" s="123">
        <f t="shared" si="0"/>
        <v>2</v>
      </c>
      <c r="D52" s="167" t="s">
        <v>128</v>
      </c>
      <c r="E52" s="167" t="s">
        <v>128</v>
      </c>
      <c r="F52" s="115" t="s">
        <v>383</v>
      </c>
      <c r="G52" s="163">
        <f>'1.1'!G52</f>
        <v>44186</v>
      </c>
      <c r="H52" s="62" t="s">
        <v>155</v>
      </c>
      <c r="I52" s="62" t="s">
        <v>567</v>
      </c>
      <c r="J52" s="161" t="s">
        <v>120</v>
      </c>
    </row>
    <row r="53" spans="1:11" ht="15" customHeight="1" x14ac:dyDescent="0.2">
      <c r="A53" s="171" t="s">
        <v>42</v>
      </c>
      <c r="B53" s="62" t="s">
        <v>100</v>
      </c>
      <c r="C53" s="123">
        <f t="shared" si="0"/>
        <v>2</v>
      </c>
      <c r="D53" s="167" t="s">
        <v>128</v>
      </c>
      <c r="E53" s="167" t="s">
        <v>128</v>
      </c>
      <c r="F53" s="115" t="s">
        <v>386</v>
      </c>
      <c r="G53" s="163">
        <f>'1.1'!G53</f>
        <v>44175</v>
      </c>
      <c r="H53" s="62" t="s">
        <v>162</v>
      </c>
      <c r="I53" s="62" t="s">
        <v>568</v>
      </c>
      <c r="J53" s="161" t="s">
        <v>120</v>
      </c>
      <c r="K53" s="52"/>
    </row>
    <row r="54" spans="1:11" s="52" customFormat="1" ht="15" customHeight="1" x14ac:dyDescent="0.2">
      <c r="A54" s="64" t="s">
        <v>43</v>
      </c>
      <c r="B54" s="84"/>
      <c r="C54" s="83"/>
      <c r="D54" s="169"/>
      <c r="E54" s="169"/>
      <c r="F54" s="169"/>
      <c r="G54" s="170"/>
      <c r="H54" s="84"/>
      <c r="I54" s="125"/>
      <c r="J54" s="161"/>
    </row>
    <row r="55" spans="1:11" s="52" customFormat="1" ht="15" customHeight="1" x14ac:dyDescent="0.2">
      <c r="A55" s="59" t="s">
        <v>44</v>
      </c>
      <c r="B55" s="62" t="s">
        <v>100</v>
      </c>
      <c r="C55" s="123">
        <f t="shared" si="0"/>
        <v>2</v>
      </c>
      <c r="D55" s="167" t="s">
        <v>128</v>
      </c>
      <c r="E55" s="167" t="s">
        <v>128</v>
      </c>
      <c r="F55" s="115" t="s">
        <v>388</v>
      </c>
      <c r="G55" s="163">
        <f>'1.1'!G55</f>
        <v>44186</v>
      </c>
      <c r="H55" s="62" t="s">
        <v>163</v>
      </c>
      <c r="I55" s="124" t="s">
        <v>120</v>
      </c>
      <c r="J55" s="161"/>
    </row>
    <row r="56" spans="1:11" s="52" customFormat="1" ht="15" customHeight="1" x14ac:dyDescent="0.2">
      <c r="A56" s="59" t="s">
        <v>45</v>
      </c>
      <c r="B56" s="62" t="s">
        <v>100</v>
      </c>
      <c r="C56" s="123">
        <f t="shared" si="0"/>
        <v>2</v>
      </c>
      <c r="D56" s="167" t="s">
        <v>128</v>
      </c>
      <c r="E56" s="167" t="s">
        <v>128</v>
      </c>
      <c r="F56" s="115" t="s">
        <v>219</v>
      </c>
      <c r="G56" s="163">
        <f>'1.1'!G56</f>
        <v>44175</v>
      </c>
      <c r="H56" s="62">
        <v>7</v>
      </c>
      <c r="I56" s="62" t="s">
        <v>562</v>
      </c>
      <c r="J56" s="161" t="s">
        <v>120</v>
      </c>
    </row>
    <row r="57" spans="1:11" s="52" customFormat="1" ht="15" customHeight="1" x14ac:dyDescent="0.2">
      <c r="A57" s="59" t="s">
        <v>46</v>
      </c>
      <c r="B57" s="62" t="s">
        <v>99</v>
      </c>
      <c r="C57" s="123">
        <f t="shared" si="0"/>
        <v>0</v>
      </c>
      <c r="D57" s="167" t="s">
        <v>129</v>
      </c>
      <c r="E57" s="167" t="s">
        <v>128</v>
      </c>
      <c r="F57" s="115" t="s">
        <v>390</v>
      </c>
      <c r="G57" s="163">
        <f>'1.1'!G57</f>
        <v>44191</v>
      </c>
      <c r="H57" s="62">
        <v>4</v>
      </c>
      <c r="I57" s="62" t="s">
        <v>287</v>
      </c>
      <c r="J57" s="161" t="s">
        <v>120</v>
      </c>
    </row>
    <row r="58" spans="1:11" s="52" customFormat="1" ht="15" customHeight="1" x14ac:dyDescent="0.2">
      <c r="A58" s="59" t="s">
        <v>47</v>
      </c>
      <c r="B58" s="62" t="s">
        <v>100</v>
      </c>
      <c r="C58" s="123">
        <f t="shared" si="0"/>
        <v>2</v>
      </c>
      <c r="D58" s="167" t="s">
        <v>128</v>
      </c>
      <c r="E58" s="167" t="s">
        <v>128</v>
      </c>
      <c r="F58" s="115" t="s">
        <v>392</v>
      </c>
      <c r="G58" s="163">
        <f>'1.1'!G58</f>
        <v>44162</v>
      </c>
      <c r="H58" s="62">
        <v>3</v>
      </c>
      <c r="I58" s="124" t="s">
        <v>120</v>
      </c>
      <c r="J58" s="161"/>
    </row>
    <row r="59" spans="1:11" s="52" customFormat="1" ht="15" customHeight="1" x14ac:dyDescent="0.2">
      <c r="A59" s="59" t="s">
        <v>48</v>
      </c>
      <c r="B59" s="62" t="s">
        <v>100</v>
      </c>
      <c r="C59" s="123">
        <f t="shared" si="0"/>
        <v>2</v>
      </c>
      <c r="D59" s="167" t="s">
        <v>128</v>
      </c>
      <c r="E59" s="167" t="s">
        <v>128</v>
      </c>
      <c r="F59" s="115" t="s">
        <v>395</v>
      </c>
      <c r="G59" s="163">
        <f>'1.1'!G59</f>
        <v>44190</v>
      </c>
      <c r="H59" s="62">
        <v>1</v>
      </c>
      <c r="I59" s="124" t="s">
        <v>120</v>
      </c>
      <c r="J59" s="161"/>
    </row>
    <row r="60" spans="1:11" s="52" customFormat="1" ht="15" customHeight="1" x14ac:dyDescent="0.2">
      <c r="A60" s="59" t="s">
        <v>49</v>
      </c>
      <c r="B60" s="62" t="s">
        <v>100</v>
      </c>
      <c r="C60" s="123">
        <f t="shared" si="0"/>
        <v>2</v>
      </c>
      <c r="D60" s="167" t="s">
        <v>128</v>
      </c>
      <c r="E60" s="167" t="s">
        <v>128</v>
      </c>
      <c r="F60" s="115">
        <v>108</v>
      </c>
      <c r="G60" s="163">
        <f>'1.1'!G60</f>
        <v>44176</v>
      </c>
      <c r="H60" s="62" t="s">
        <v>158</v>
      </c>
      <c r="I60" s="62" t="s">
        <v>569</v>
      </c>
      <c r="J60" s="161" t="s">
        <v>120</v>
      </c>
    </row>
    <row r="61" spans="1:11" s="52" customFormat="1" ht="15" customHeight="1" x14ac:dyDescent="0.2">
      <c r="A61" s="59" t="s">
        <v>50</v>
      </c>
      <c r="B61" s="62" t="s">
        <v>99</v>
      </c>
      <c r="C61" s="123">
        <f t="shared" si="0"/>
        <v>0</v>
      </c>
      <c r="D61" s="167" t="s">
        <v>129</v>
      </c>
      <c r="E61" s="167" t="s">
        <v>128</v>
      </c>
      <c r="F61" s="115" t="s">
        <v>399</v>
      </c>
      <c r="G61" s="163">
        <f>'1.1'!G61</f>
        <v>44172</v>
      </c>
      <c r="H61" s="62">
        <v>8</v>
      </c>
      <c r="I61" s="62" t="s">
        <v>285</v>
      </c>
      <c r="J61" s="161" t="s">
        <v>120</v>
      </c>
    </row>
    <row r="62" spans="1:11" s="52" customFormat="1" ht="15" customHeight="1" x14ac:dyDescent="0.2">
      <c r="A62" s="59" t="s">
        <v>51</v>
      </c>
      <c r="B62" s="62" t="s">
        <v>100</v>
      </c>
      <c r="C62" s="123">
        <f t="shared" si="0"/>
        <v>2</v>
      </c>
      <c r="D62" s="167" t="s">
        <v>128</v>
      </c>
      <c r="E62" s="167" t="s">
        <v>128</v>
      </c>
      <c r="F62" s="115" t="s">
        <v>403</v>
      </c>
      <c r="G62" s="163">
        <f>'1.1'!G62</f>
        <v>44182</v>
      </c>
      <c r="H62" s="62" t="s">
        <v>163</v>
      </c>
      <c r="I62" s="124" t="s">
        <v>120</v>
      </c>
      <c r="J62" s="161"/>
    </row>
    <row r="63" spans="1:11" s="52" customFormat="1" ht="15" customHeight="1" x14ac:dyDescent="0.2">
      <c r="A63" s="59" t="s">
        <v>52</v>
      </c>
      <c r="B63" s="62" t="s">
        <v>100</v>
      </c>
      <c r="C63" s="123">
        <f t="shared" si="0"/>
        <v>2</v>
      </c>
      <c r="D63" s="167" t="s">
        <v>128</v>
      </c>
      <c r="E63" s="167" t="s">
        <v>128</v>
      </c>
      <c r="F63" s="115" t="s">
        <v>404</v>
      </c>
      <c r="G63" s="163">
        <f>'1.1'!G63</f>
        <v>44186</v>
      </c>
      <c r="H63" s="62">
        <v>2</v>
      </c>
      <c r="I63" s="124" t="s">
        <v>120</v>
      </c>
      <c r="J63" s="161"/>
    </row>
    <row r="64" spans="1:11" s="52" customFormat="1" ht="15" customHeight="1" x14ac:dyDescent="0.2">
      <c r="A64" s="59" t="s">
        <v>53</v>
      </c>
      <c r="B64" s="62" t="s">
        <v>100</v>
      </c>
      <c r="C64" s="123">
        <f t="shared" si="0"/>
        <v>2</v>
      </c>
      <c r="D64" s="167" t="s">
        <v>128</v>
      </c>
      <c r="E64" s="167" t="s">
        <v>128</v>
      </c>
      <c r="F64" s="115" t="s">
        <v>406</v>
      </c>
      <c r="G64" s="163">
        <f>'1.1'!G64</f>
        <v>44183</v>
      </c>
      <c r="H64" s="62">
        <v>1</v>
      </c>
      <c r="I64" s="124" t="s">
        <v>120</v>
      </c>
      <c r="J64" s="161"/>
    </row>
    <row r="65" spans="1:10" s="52" customFormat="1" ht="15" customHeight="1" x14ac:dyDescent="0.2">
      <c r="A65" s="59" t="s">
        <v>54</v>
      </c>
      <c r="B65" s="62" t="s">
        <v>100</v>
      </c>
      <c r="C65" s="123">
        <f t="shared" si="0"/>
        <v>2</v>
      </c>
      <c r="D65" s="167" t="s">
        <v>128</v>
      </c>
      <c r="E65" s="167" t="s">
        <v>128</v>
      </c>
      <c r="F65" s="115" t="s">
        <v>407</v>
      </c>
      <c r="G65" s="163">
        <f>'1.1'!G65</f>
        <v>44190</v>
      </c>
      <c r="H65" s="62" t="s">
        <v>156</v>
      </c>
      <c r="I65" s="124" t="s">
        <v>120</v>
      </c>
      <c r="J65" s="161"/>
    </row>
    <row r="66" spans="1:10" s="52" customFormat="1" ht="15" customHeight="1" x14ac:dyDescent="0.2">
      <c r="A66" s="59" t="s">
        <v>55</v>
      </c>
      <c r="B66" s="62" t="s">
        <v>99</v>
      </c>
      <c r="C66" s="123">
        <f t="shared" si="0"/>
        <v>0</v>
      </c>
      <c r="D66" s="167" t="s">
        <v>129</v>
      </c>
      <c r="E66" s="167" t="s">
        <v>129</v>
      </c>
      <c r="F66" s="115" t="s">
        <v>409</v>
      </c>
      <c r="G66" s="163">
        <f>'1.1'!G66</f>
        <v>44182</v>
      </c>
      <c r="H66" s="62" t="s">
        <v>129</v>
      </c>
      <c r="I66" s="62" t="s">
        <v>558</v>
      </c>
      <c r="J66" s="161" t="s">
        <v>120</v>
      </c>
    </row>
    <row r="67" spans="1:10" s="52" customFormat="1" ht="15" customHeight="1" x14ac:dyDescent="0.2">
      <c r="A67" s="59" t="s">
        <v>56</v>
      </c>
      <c r="B67" s="62" t="s">
        <v>100</v>
      </c>
      <c r="C67" s="123">
        <f t="shared" si="0"/>
        <v>2</v>
      </c>
      <c r="D67" s="167" t="s">
        <v>128</v>
      </c>
      <c r="E67" s="167" t="s">
        <v>128</v>
      </c>
      <c r="F67" s="115" t="s">
        <v>412</v>
      </c>
      <c r="G67" s="163">
        <f>'1.1'!G67</f>
        <v>44166</v>
      </c>
      <c r="H67" s="62">
        <v>1</v>
      </c>
      <c r="I67" s="62" t="s">
        <v>570</v>
      </c>
      <c r="J67" s="161" t="s">
        <v>120</v>
      </c>
    </row>
    <row r="68" spans="1:10" s="52" customFormat="1" ht="15" customHeight="1" x14ac:dyDescent="0.2">
      <c r="A68" s="59" t="s">
        <v>57</v>
      </c>
      <c r="B68" s="62" t="s">
        <v>99</v>
      </c>
      <c r="C68" s="123">
        <f t="shared" si="0"/>
        <v>0</v>
      </c>
      <c r="D68" s="167" t="s">
        <v>129</v>
      </c>
      <c r="E68" s="167" t="s">
        <v>129</v>
      </c>
      <c r="F68" s="115" t="s">
        <v>414</v>
      </c>
      <c r="G68" s="163">
        <f>'1.1'!G68</f>
        <v>44162</v>
      </c>
      <c r="H68" s="62" t="s">
        <v>129</v>
      </c>
      <c r="I68" s="62" t="s">
        <v>558</v>
      </c>
      <c r="J68" s="161" t="s">
        <v>120</v>
      </c>
    </row>
    <row r="69" spans="1:10" s="52" customFormat="1" ht="15" customHeight="1" x14ac:dyDescent="0.2">
      <c r="A69" s="64" t="s">
        <v>58</v>
      </c>
      <c r="B69" s="84"/>
      <c r="C69" s="83"/>
      <c r="D69" s="169"/>
      <c r="E69" s="169"/>
      <c r="F69" s="169"/>
      <c r="G69" s="170"/>
      <c r="H69" s="84"/>
      <c r="I69" s="125"/>
      <c r="J69" s="161"/>
    </row>
    <row r="70" spans="1:10" s="52" customFormat="1" ht="15" customHeight="1" x14ac:dyDescent="0.2">
      <c r="A70" s="59" t="s">
        <v>59</v>
      </c>
      <c r="B70" s="62" t="s">
        <v>99</v>
      </c>
      <c r="C70" s="123">
        <f t="shared" si="0"/>
        <v>0</v>
      </c>
      <c r="D70" s="167" t="s">
        <v>129</v>
      </c>
      <c r="E70" s="167" t="s">
        <v>129</v>
      </c>
      <c r="F70" s="115">
        <v>129</v>
      </c>
      <c r="G70" s="163">
        <f>'1.1'!G70</f>
        <v>44189</v>
      </c>
      <c r="H70" s="62" t="s">
        <v>129</v>
      </c>
      <c r="I70" s="62" t="s">
        <v>558</v>
      </c>
      <c r="J70" s="161" t="s">
        <v>120</v>
      </c>
    </row>
    <row r="71" spans="1:10" s="52" customFormat="1" ht="15" customHeight="1" x14ac:dyDescent="0.2">
      <c r="A71" s="59" t="s">
        <v>60</v>
      </c>
      <c r="B71" s="62" t="s">
        <v>100</v>
      </c>
      <c r="C71" s="123">
        <f t="shared" si="0"/>
        <v>2</v>
      </c>
      <c r="D71" s="167" t="s">
        <v>128</v>
      </c>
      <c r="E71" s="167" t="s">
        <v>128</v>
      </c>
      <c r="F71" s="115" t="s">
        <v>416</v>
      </c>
      <c r="G71" s="163">
        <f>'1.1'!G71</f>
        <v>44175</v>
      </c>
      <c r="H71" s="62">
        <v>4</v>
      </c>
      <c r="I71" s="124" t="s">
        <v>120</v>
      </c>
      <c r="J71" s="161"/>
    </row>
    <row r="72" spans="1:10" s="52" customFormat="1" ht="15" customHeight="1" x14ac:dyDescent="0.2">
      <c r="A72" s="59" t="s">
        <v>61</v>
      </c>
      <c r="B72" s="62" t="s">
        <v>100</v>
      </c>
      <c r="C72" s="123">
        <f t="shared" ref="C72:C77" si="1">IF(B72="Да, содержится",2,0)</f>
        <v>2</v>
      </c>
      <c r="D72" s="167" t="s">
        <v>128</v>
      </c>
      <c r="E72" s="167" t="s">
        <v>128</v>
      </c>
      <c r="F72" s="115">
        <v>99</v>
      </c>
      <c r="G72" s="163">
        <f>'1.1'!G72</f>
        <v>44169</v>
      </c>
      <c r="H72" s="62" t="s">
        <v>158</v>
      </c>
      <c r="I72" s="124" t="s">
        <v>120</v>
      </c>
      <c r="J72" s="161"/>
    </row>
    <row r="73" spans="1:10" s="52" customFormat="1" ht="15" customHeight="1" x14ac:dyDescent="0.2">
      <c r="A73" s="59" t="s">
        <v>62</v>
      </c>
      <c r="B73" s="62" t="s">
        <v>100</v>
      </c>
      <c r="C73" s="123">
        <f t="shared" si="1"/>
        <v>2</v>
      </c>
      <c r="D73" s="167" t="s">
        <v>128</v>
      </c>
      <c r="E73" s="167" t="s">
        <v>128</v>
      </c>
      <c r="F73" s="115" t="s">
        <v>418</v>
      </c>
      <c r="G73" s="163">
        <f>'1.1'!G73</f>
        <v>44193</v>
      </c>
      <c r="H73" s="62" t="s">
        <v>156</v>
      </c>
      <c r="I73" s="124" t="s">
        <v>120</v>
      </c>
      <c r="J73" s="161"/>
    </row>
    <row r="74" spans="1:10" s="52" customFormat="1" ht="15" customHeight="1" x14ac:dyDescent="0.2">
      <c r="A74" s="59" t="s">
        <v>63</v>
      </c>
      <c r="B74" s="62" t="s">
        <v>100</v>
      </c>
      <c r="C74" s="123">
        <f t="shared" si="1"/>
        <v>2</v>
      </c>
      <c r="D74" s="167" t="s">
        <v>128</v>
      </c>
      <c r="E74" s="167" t="s">
        <v>128</v>
      </c>
      <c r="F74" s="115" t="s">
        <v>419</v>
      </c>
      <c r="G74" s="163">
        <f>'1.1'!G74</f>
        <v>44161</v>
      </c>
      <c r="H74" s="62" t="s">
        <v>155</v>
      </c>
      <c r="I74" s="124" t="s">
        <v>120</v>
      </c>
      <c r="J74" s="161"/>
    </row>
    <row r="75" spans="1:10" s="52" customFormat="1" ht="15" customHeight="1" x14ac:dyDescent="0.2">
      <c r="A75" s="59" t="s">
        <v>64</v>
      </c>
      <c r="B75" s="62" t="s">
        <v>100</v>
      </c>
      <c r="C75" s="123">
        <f t="shared" si="1"/>
        <v>2</v>
      </c>
      <c r="D75" s="167" t="s">
        <v>128</v>
      </c>
      <c r="E75" s="167" t="s">
        <v>128</v>
      </c>
      <c r="F75" s="115" t="s">
        <v>421</v>
      </c>
      <c r="G75" s="163">
        <f>'1.1'!G75</f>
        <v>44161</v>
      </c>
      <c r="H75" s="62" t="s">
        <v>155</v>
      </c>
      <c r="I75" s="124" t="s">
        <v>120</v>
      </c>
      <c r="J75" s="161"/>
    </row>
    <row r="76" spans="1:10" s="52" customFormat="1" ht="15" customHeight="1" x14ac:dyDescent="0.2">
      <c r="A76" s="64" t="s">
        <v>65</v>
      </c>
      <c r="B76" s="84"/>
      <c r="C76" s="83"/>
      <c r="D76" s="169"/>
      <c r="E76" s="169"/>
      <c r="F76" s="169"/>
      <c r="G76" s="170"/>
      <c r="H76" s="84"/>
      <c r="I76" s="125"/>
      <c r="J76" s="161"/>
    </row>
    <row r="77" spans="1:10" s="52" customFormat="1" ht="15" customHeight="1" x14ac:dyDescent="0.2">
      <c r="A77" s="59" t="s">
        <v>66</v>
      </c>
      <c r="B77" s="62" t="s">
        <v>100</v>
      </c>
      <c r="C77" s="123">
        <f t="shared" si="1"/>
        <v>2</v>
      </c>
      <c r="D77" s="167" t="s">
        <v>128</v>
      </c>
      <c r="E77" s="167" t="s">
        <v>128</v>
      </c>
      <c r="F77" s="115" t="s">
        <v>424</v>
      </c>
      <c r="G77" s="163">
        <f>'1.1'!G77</f>
        <v>44179</v>
      </c>
      <c r="H77" s="62">
        <v>1</v>
      </c>
      <c r="I77" s="124" t="s">
        <v>120</v>
      </c>
      <c r="J77" s="161"/>
    </row>
    <row r="78" spans="1:10" s="52" customFormat="1" ht="15" customHeight="1" x14ac:dyDescent="0.2">
      <c r="A78" s="59" t="s">
        <v>68</v>
      </c>
      <c r="B78" s="62" t="s">
        <v>100</v>
      </c>
      <c r="C78" s="123">
        <f t="shared" ref="C78:C86" si="2">IF(B78="Да, содержится",2,0)</f>
        <v>2</v>
      </c>
      <c r="D78" s="167" t="s">
        <v>128</v>
      </c>
      <c r="E78" s="167" t="s">
        <v>128</v>
      </c>
      <c r="F78" s="115" t="s">
        <v>425</v>
      </c>
      <c r="G78" s="163">
        <f>'1.1'!G78</f>
        <v>44186</v>
      </c>
      <c r="H78" s="167" t="s">
        <v>157</v>
      </c>
      <c r="I78" s="124" t="s">
        <v>120</v>
      </c>
      <c r="J78" s="161"/>
    </row>
    <row r="79" spans="1:10" s="52" customFormat="1" ht="15" customHeight="1" x14ac:dyDescent="0.2">
      <c r="A79" s="59" t="s">
        <v>69</v>
      </c>
      <c r="B79" s="62" t="s">
        <v>100</v>
      </c>
      <c r="C79" s="123">
        <f t="shared" si="2"/>
        <v>2</v>
      </c>
      <c r="D79" s="167" t="s">
        <v>128</v>
      </c>
      <c r="E79" s="167" t="s">
        <v>128</v>
      </c>
      <c r="F79" s="115" t="s">
        <v>427</v>
      </c>
      <c r="G79" s="163">
        <f>'1.1'!G79</f>
        <v>44182</v>
      </c>
      <c r="H79" s="62" t="s">
        <v>160</v>
      </c>
      <c r="I79" s="124" t="s">
        <v>120</v>
      </c>
      <c r="J79" s="161"/>
    </row>
    <row r="80" spans="1:10" s="52" customFormat="1" ht="15" customHeight="1" x14ac:dyDescent="0.2">
      <c r="A80" s="59" t="s">
        <v>70</v>
      </c>
      <c r="B80" s="62" t="s">
        <v>99</v>
      </c>
      <c r="C80" s="123">
        <f t="shared" si="2"/>
        <v>0</v>
      </c>
      <c r="D80" s="167" t="s">
        <v>129</v>
      </c>
      <c r="E80" s="167" t="s">
        <v>129</v>
      </c>
      <c r="F80" s="115" t="s">
        <v>430</v>
      </c>
      <c r="G80" s="163">
        <f>'1.1'!G80</f>
        <v>44172</v>
      </c>
      <c r="H80" s="167" t="s">
        <v>129</v>
      </c>
      <c r="I80" s="62" t="s">
        <v>558</v>
      </c>
      <c r="J80" s="161" t="s">
        <v>120</v>
      </c>
    </row>
    <row r="81" spans="1:10" s="52" customFormat="1" ht="15" customHeight="1" x14ac:dyDescent="0.2">
      <c r="A81" s="59" t="s">
        <v>72</v>
      </c>
      <c r="B81" s="62" t="s">
        <v>100</v>
      </c>
      <c r="C81" s="123">
        <f t="shared" si="2"/>
        <v>2</v>
      </c>
      <c r="D81" s="167" t="s">
        <v>128</v>
      </c>
      <c r="E81" s="167" t="s">
        <v>128</v>
      </c>
      <c r="F81" s="106" t="s">
        <v>431</v>
      </c>
      <c r="G81" s="163">
        <f>'1.1'!G81</f>
        <v>44189</v>
      </c>
      <c r="H81" s="62">
        <v>4</v>
      </c>
      <c r="I81" s="124" t="s">
        <v>120</v>
      </c>
      <c r="J81" s="161"/>
    </row>
    <row r="82" spans="1:10" s="52" customFormat="1" ht="15" customHeight="1" x14ac:dyDescent="0.2">
      <c r="A82" s="59" t="s">
        <v>73</v>
      </c>
      <c r="B82" s="62" t="s">
        <v>100</v>
      </c>
      <c r="C82" s="123">
        <f t="shared" si="2"/>
        <v>2</v>
      </c>
      <c r="D82" s="167" t="s">
        <v>128</v>
      </c>
      <c r="E82" s="167" t="s">
        <v>128</v>
      </c>
      <c r="F82" s="115" t="s">
        <v>433</v>
      </c>
      <c r="G82" s="163">
        <f>'1.1'!G82</f>
        <v>44181</v>
      </c>
      <c r="H82" s="62" t="s">
        <v>160</v>
      </c>
      <c r="I82" s="124" t="s">
        <v>120</v>
      </c>
      <c r="J82" s="161"/>
    </row>
    <row r="83" spans="1:10" s="52" customFormat="1" ht="15" customHeight="1" x14ac:dyDescent="0.2">
      <c r="A83" s="146" t="s">
        <v>618</v>
      </c>
      <c r="B83" s="62" t="s">
        <v>100</v>
      </c>
      <c r="C83" s="123">
        <f t="shared" si="2"/>
        <v>2</v>
      </c>
      <c r="D83" s="167" t="s">
        <v>128</v>
      </c>
      <c r="E83" s="167" t="s">
        <v>128</v>
      </c>
      <c r="F83" s="115" t="s">
        <v>436</v>
      </c>
      <c r="G83" s="163">
        <f>'1.1'!G83</f>
        <v>44188</v>
      </c>
      <c r="H83" s="167">
        <v>6</v>
      </c>
      <c r="I83" s="124" t="s">
        <v>120</v>
      </c>
      <c r="J83" s="161"/>
    </row>
    <row r="84" spans="1:10" s="52" customFormat="1" ht="15" customHeight="1" x14ac:dyDescent="0.2">
      <c r="A84" s="59" t="s">
        <v>74</v>
      </c>
      <c r="B84" s="62" t="s">
        <v>99</v>
      </c>
      <c r="C84" s="123">
        <f t="shared" si="2"/>
        <v>0</v>
      </c>
      <c r="D84" s="167" t="s">
        <v>129</v>
      </c>
      <c r="E84" s="167" t="s">
        <v>129</v>
      </c>
      <c r="F84" s="115" t="s">
        <v>437</v>
      </c>
      <c r="G84" s="163">
        <f>'1.1'!G84</f>
        <v>44190</v>
      </c>
      <c r="H84" s="167" t="s">
        <v>129</v>
      </c>
      <c r="I84" s="62" t="s">
        <v>558</v>
      </c>
      <c r="J84" s="161" t="s">
        <v>120</v>
      </c>
    </row>
    <row r="85" spans="1:10" s="52" customFormat="1" ht="15" customHeight="1" x14ac:dyDescent="0.2">
      <c r="A85" s="59" t="s">
        <v>75</v>
      </c>
      <c r="B85" s="62" t="s">
        <v>100</v>
      </c>
      <c r="C85" s="123">
        <f t="shared" si="2"/>
        <v>2</v>
      </c>
      <c r="D85" s="167" t="s">
        <v>128</v>
      </c>
      <c r="E85" s="167" t="s">
        <v>128</v>
      </c>
      <c r="F85" s="115" t="s">
        <v>439</v>
      </c>
      <c r="G85" s="163">
        <f>'1.1'!G85</f>
        <v>44189</v>
      </c>
      <c r="H85" s="62" t="s">
        <v>157</v>
      </c>
      <c r="I85" s="124" t="s">
        <v>120</v>
      </c>
      <c r="J85" s="161"/>
    </row>
    <row r="86" spans="1:10" s="52" customFormat="1" ht="15" customHeight="1" x14ac:dyDescent="0.2">
      <c r="A86" s="59" t="s">
        <v>76</v>
      </c>
      <c r="B86" s="62" t="s">
        <v>99</v>
      </c>
      <c r="C86" s="123">
        <f t="shared" si="2"/>
        <v>0</v>
      </c>
      <c r="D86" s="167" t="s">
        <v>129</v>
      </c>
      <c r="E86" s="167" t="s">
        <v>128</v>
      </c>
      <c r="F86" s="115" t="s">
        <v>442</v>
      </c>
      <c r="G86" s="163">
        <f>'1.1'!G86</f>
        <v>44194</v>
      </c>
      <c r="H86" s="167">
        <v>7</v>
      </c>
      <c r="I86" s="62" t="s">
        <v>285</v>
      </c>
      <c r="J86" s="161" t="s">
        <v>120</v>
      </c>
    </row>
    <row r="87" spans="1:10" s="52" customFormat="1" ht="15" customHeight="1" x14ac:dyDescent="0.2">
      <c r="A87" s="64" t="s">
        <v>77</v>
      </c>
      <c r="B87" s="84"/>
      <c r="C87" s="83"/>
      <c r="D87" s="169"/>
      <c r="E87" s="169"/>
      <c r="F87" s="169"/>
      <c r="G87" s="170"/>
      <c r="H87" s="84"/>
      <c r="I87" s="125"/>
      <c r="J87" s="161"/>
    </row>
    <row r="88" spans="1:10" s="52" customFormat="1" ht="15" customHeight="1" x14ac:dyDescent="0.2">
      <c r="A88" s="59" t="s">
        <v>67</v>
      </c>
      <c r="B88" s="62" t="s">
        <v>100</v>
      </c>
      <c r="C88" s="123">
        <f t="shared" ref="C88:C98" si="3">IF(B88="Да, содержится",2,0)</f>
        <v>2</v>
      </c>
      <c r="D88" s="167" t="s">
        <v>128</v>
      </c>
      <c r="E88" s="167" t="s">
        <v>128</v>
      </c>
      <c r="F88" s="115" t="s">
        <v>443</v>
      </c>
      <c r="G88" s="163">
        <f>'1.1'!G88</f>
        <v>44190</v>
      </c>
      <c r="H88" s="106" t="s">
        <v>166</v>
      </c>
      <c r="I88" s="124" t="s">
        <v>120</v>
      </c>
      <c r="J88" s="161"/>
    </row>
    <row r="89" spans="1:10" s="52" customFormat="1" ht="15" customHeight="1" x14ac:dyDescent="0.2">
      <c r="A89" s="59" t="s">
        <v>78</v>
      </c>
      <c r="B89" s="62" t="s">
        <v>100</v>
      </c>
      <c r="C89" s="123">
        <f t="shared" si="3"/>
        <v>2</v>
      </c>
      <c r="D89" s="167" t="s">
        <v>128</v>
      </c>
      <c r="E89" s="167" t="s">
        <v>128</v>
      </c>
      <c r="F89" s="115" t="s">
        <v>446</v>
      </c>
      <c r="G89" s="163">
        <f>'1.1'!G89</f>
        <v>44166</v>
      </c>
      <c r="H89" s="62">
        <v>1</v>
      </c>
      <c r="I89" s="62" t="s">
        <v>572</v>
      </c>
      <c r="J89" s="161" t="s">
        <v>120</v>
      </c>
    </row>
    <row r="90" spans="1:10" s="52" customFormat="1" ht="15" customHeight="1" x14ac:dyDescent="0.2">
      <c r="A90" s="59" t="s">
        <v>71</v>
      </c>
      <c r="B90" s="62" t="s">
        <v>99</v>
      </c>
      <c r="C90" s="123">
        <f t="shared" si="3"/>
        <v>0</v>
      </c>
      <c r="D90" s="167" t="s">
        <v>129</v>
      </c>
      <c r="E90" s="167" t="s">
        <v>129</v>
      </c>
      <c r="F90" s="115" t="s">
        <v>447</v>
      </c>
      <c r="G90" s="163">
        <f>'1.1'!G90</f>
        <v>44195</v>
      </c>
      <c r="H90" s="167" t="s">
        <v>129</v>
      </c>
      <c r="I90" s="62" t="s">
        <v>558</v>
      </c>
      <c r="J90" s="161" t="s">
        <v>120</v>
      </c>
    </row>
    <row r="91" spans="1:10" s="52" customFormat="1" ht="15" customHeight="1" x14ac:dyDescent="0.2">
      <c r="A91" s="59" t="s">
        <v>79</v>
      </c>
      <c r="B91" s="62" t="s">
        <v>100</v>
      </c>
      <c r="C91" s="123">
        <f t="shared" si="3"/>
        <v>2</v>
      </c>
      <c r="D91" s="167" t="s">
        <v>128</v>
      </c>
      <c r="E91" s="167" t="s">
        <v>128</v>
      </c>
      <c r="F91" s="115">
        <v>521</v>
      </c>
      <c r="G91" s="163">
        <f>'1.1'!G91</f>
        <v>44161</v>
      </c>
      <c r="H91" s="62" t="s">
        <v>188</v>
      </c>
      <c r="I91" s="124" t="s">
        <v>120</v>
      </c>
      <c r="J91" s="161"/>
    </row>
    <row r="92" spans="1:10" s="52" customFormat="1" ht="15" customHeight="1" x14ac:dyDescent="0.2">
      <c r="A92" s="59" t="s">
        <v>80</v>
      </c>
      <c r="B92" s="62" t="s">
        <v>100</v>
      </c>
      <c r="C92" s="123">
        <f t="shared" si="3"/>
        <v>2</v>
      </c>
      <c r="D92" s="167" t="s">
        <v>128</v>
      </c>
      <c r="E92" s="167" t="s">
        <v>128</v>
      </c>
      <c r="F92" s="115" t="s">
        <v>450</v>
      </c>
      <c r="G92" s="163">
        <f>'1.1'!G92</f>
        <v>44186</v>
      </c>
      <c r="H92" s="62">
        <v>9</v>
      </c>
      <c r="I92" s="124" t="s">
        <v>120</v>
      </c>
      <c r="J92" s="161"/>
    </row>
    <row r="93" spans="1:10" s="52" customFormat="1" ht="15" customHeight="1" x14ac:dyDescent="0.2">
      <c r="A93" s="59" t="s">
        <v>81</v>
      </c>
      <c r="B93" s="62" t="s">
        <v>100</v>
      </c>
      <c r="C93" s="123">
        <f t="shared" si="3"/>
        <v>2</v>
      </c>
      <c r="D93" s="167" t="s">
        <v>128</v>
      </c>
      <c r="E93" s="167" t="s">
        <v>128</v>
      </c>
      <c r="F93" s="115">
        <v>125</v>
      </c>
      <c r="G93" s="163">
        <f>'1.1'!G93</f>
        <v>44174</v>
      </c>
      <c r="H93" s="62" t="s">
        <v>157</v>
      </c>
      <c r="I93" s="124" t="s">
        <v>120</v>
      </c>
      <c r="J93" s="161"/>
    </row>
    <row r="94" spans="1:10" s="52" customFormat="1" ht="15" customHeight="1" x14ac:dyDescent="0.2">
      <c r="A94" s="59" t="s">
        <v>82</v>
      </c>
      <c r="B94" s="62" t="s">
        <v>100</v>
      </c>
      <c r="C94" s="123">
        <f t="shared" si="3"/>
        <v>2</v>
      </c>
      <c r="D94" s="167" t="s">
        <v>128</v>
      </c>
      <c r="E94" s="167" t="s">
        <v>128</v>
      </c>
      <c r="F94" s="115" t="s">
        <v>452</v>
      </c>
      <c r="G94" s="163">
        <f>'1.1'!G94</f>
        <v>44176</v>
      </c>
      <c r="H94" s="62" t="s">
        <v>155</v>
      </c>
      <c r="I94" s="124" t="s">
        <v>120</v>
      </c>
      <c r="J94" s="161"/>
    </row>
    <row r="95" spans="1:10" s="52" customFormat="1" ht="15" customHeight="1" x14ac:dyDescent="0.2">
      <c r="A95" s="59" t="s">
        <v>83</v>
      </c>
      <c r="B95" s="62" t="s">
        <v>100</v>
      </c>
      <c r="C95" s="123">
        <f t="shared" si="3"/>
        <v>2</v>
      </c>
      <c r="D95" s="167" t="s">
        <v>128</v>
      </c>
      <c r="E95" s="167" t="s">
        <v>128</v>
      </c>
      <c r="F95" s="115" t="s">
        <v>455</v>
      </c>
      <c r="G95" s="163">
        <f>'1.1'!G95</f>
        <v>44194</v>
      </c>
      <c r="H95" s="62" t="s">
        <v>187</v>
      </c>
      <c r="I95" s="124" t="s">
        <v>120</v>
      </c>
      <c r="J95" s="161"/>
    </row>
    <row r="96" spans="1:10" s="52" customFormat="1" ht="15" customHeight="1" x14ac:dyDescent="0.2">
      <c r="A96" s="59" t="s">
        <v>84</v>
      </c>
      <c r="B96" s="62" t="s">
        <v>100</v>
      </c>
      <c r="C96" s="123">
        <f t="shared" si="3"/>
        <v>2</v>
      </c>
      <c r="D96" s="167" t="s">
        <v>128</v>
      </c>
      <c r="E96" s="167" t="s">
        <v>128</v>
      </c>
      <c r="F96" s="115" t="s">
        <v>459</v>
      </c>
      <c r="G96" s="163">
        <v>44188</v>
      </c>
      <c r="H96" s="62">
        <v>1</v>
      </c>
      <c r="I96" s="62" t="s">
        <v>573</v>
      </c>
      <c r="J96" s="161" t="s">
        <v>120</v>
      </c>
    </row>
    <row r="97" spans="1:10" s="52" customFormat="1" ht="15" customHeight="1" x14ac:dyDescent="0.2">
      <c r="A97" s="59" t="s">
        <v>85</v>
      </c>
      <c r="B97" s="62" t="s">
        <v>100</v>
      </c>
      <c r="C97" s="123">
        <f t="shared" si="3"/>
        <v>2</v>
      </c>
      <c r="D97" s="167" t="s">
        <v>128</v>
      </c>
      <c r="E97" s="167" t="s">
        <v>128</v>
      </c>
      <c r="F97" s="115" t="s">
        <v>461</v>
      </c>
      <c r="G97" s="163">
        <f>'1.1'!G97</f>
        <v>44187</v>
      </c>
      <c r="H97" s="62" t="s">
        <v>167</v>
      </c>
      <c r="I97" s="124" t="s">
        <v>120</v>
      </c>
      <c r="J97" s="161"/>
    </row>
    <row r="98" spans="1:10" s="52" customFormat="1" ht="15" customHeight="1" x14ac:dyDescent="0.2">
      <c r="A98" s="59" t="s">
        <v>86</v>
      </c>
      <c r="B98" s="62" t="s">
        <v>100</v>
      </c>
      <c r="C98" s="123">
        <f t="shared" si="3"/>
        <v>2</v>
      </c>
      <c r="D98" s="167" t="s">
        <v>128</v>
      </c>
      <c r="E98" s="167" t="s">
        <v>128</v>
      </c>
      <c r="F98" s="115" t="s">
        <v>463</v>
      </c>
      <c r="G98" s="163">
        <f>'1.1'!G98</f>
        <v>44181</v>
      </c>
      <c r="H98" s="62" t="s">
        <v>167</v>
      </c>
      <c r="I98" s="62" t="s">
        <v>574</v>
      </c>
      <c r="J98" s="161" t="s">
        <v>120</v>
      </c>
    </row>
    <row r="99" spans="1:10" x14ac:dyDescent="0.2">
      <c r="G99" s="4"/>
      <c r="I99" s="54"/>
    </row>
    <row r="100" spans="1:10" x14ac:dyDescent="0.2">
      <c r="G100" s="4"/>
      <c r="I100" s="54"/>
    </row>
    <row r="101" spans="1:10" x14ac:dyDescent="0.2">
      <c r="G101" s="4"/>
      <c r="I101" s="54"/>
    </row>
    <row r="102" spans="1:10" x14ac:dyDescent="0.2">
      <c r="G102" s="4"/>
      <c r="I102" s="54"/>
    </row>
    <row r="103" spans="1:10" x14ac:dyDescent="0.2">
      <c r="G103" s="4"/>
      <c r="I103" s="54"/>
    </row>
    <row r="104" spans="1:10" x14ac:dyDescent="0.2">
      <c r="A104" s="4"/>
      <c r="B104" s="14"/>
      <c r="C104" s="6"/>
      <c r="D104" s="6"/>
      <c r="E104" s="6"/>
      <c r="G104" s="4"/>
      <c r="H104" s="4"/>
      <c r="I104" s="54"/>
    </row>
    <row r="105" spans="1:10" x14ac:dyDescent="0.2">
      <c r="G105" s="4"/>
      <c r="I105" s="54"/>
    </row>
    <row r="106" spans="1:10" x14ac:dyDescent="0.2">
      <c r="G106" s="4"/>
      <c r="I106" s="54"/>
    </row>
    <row r="107" spans="1:10" x14ac:dyDescent="0.2">
      <c r="G107" s="4"/>
      <c r="I107" s="54"/>
    </row>
    <row r="108" spans="1:10" s="2" customFormat="1" ht="11" x14ac:dyDescent="0.15">
      <c r="A108" s="4"/>
      <c r="B108" s="14"/>
      <c r="C108" s="6"/>
      <c r="D108" s="6"/>
      <c r="E108" s="6"/>
      <c r="F108" s="137"/>
      <c r="G108" s="4"/>
      <c r="H108" s="4"/>
      <c r="J108" s="172"/>
    </row>
    <row r="109" spans="1:10" x14ac:dyDescent="0.2">
      <c r="G109" s="4"/>
      <c r="I109" s="54"/>
    </row>
    <row r="110" spans="1:10" x14ac:dyDescent="0.2">
      <c r="G110" s="4"/>
      <c r="I110" s="54"/>
    </row>
    <row r="111" spans="1:10" s="2" customFormat="1" ht="11" x14ac:dyDescent="0.15">
      <c r="A111" s="4"/>
      <c r="B111" s="14"/>
      <c r="C111" s="6"/>
      <c r="D111" s="6"/>
      <c r="E111" s="6"/>
      <c r="F111" s="137"/>
      <c r="G111" s="4"/>
      <c r="H111" s="4"/>
      <c r="J111" s="172"/>
    </row>
    <row r="112" spans="1:10" x14ac:dyDescent="0.2">
      <c r="G112" s="4"/>
      <c r="I112" s="54"/>
    </row>
    <row r="113" spans="1:10" x14ac:dyDescent="0.2">
      <c r="G113" s="4"/>
      <c r="I113" s="54"/>
    </row>
    <row r="114" spans="1:10" x14ac:dyDescent="0.2">
      <c r="G114" s="4"/>
      <c r="I114" s="54"/>
    </row>
    <row r="115" spans="1:10" s="2" customFormat="1" ht="11" x14ac:dyDescent="0.15">
      <c r="A115" s="4"/>
      <c r="B115" s="14"/>
      <c r="C115" s="6"/>
      <c r="D115" s="6"/>
      <c r="E115" s="6"/>
      <c r="F115" s="137"/>
      <c r="G115" s="4"/>
      <c r="H115" s="4"/>
      <c r="J115" s="172"/>
    </row>
    <row r="116" spans="1:10" x14ac:dyDescent="0.2">
      <c r="G116" s="4"/>
      <c r="I116" s="54"/>
    </row>
    <row r="117" spans="1:10" x14ac:dyDescent="0.2">
      <c r="G117" s="4"/>
      <c r="I117" s="54"/>
    </row>
    <row r="118" spans="1:10" s="2" customFormat="1" ht="11" x14ac:dyDescent="0.15">
      <c r="A118" s="4"/>
      <c r="B118" s="14"/>
      <c r="C118" s="6"/>
      <c r="D118" s="6"/>
      <c r="E118" s="6"/>
      <c r="F118" s="137"/>
      <c r="G118" s="4"/>
      <c r="H118" s="4"/>
      <c r="J118" s="172"/>
    </row>
    <row r="119" spans="1:10" x14ac:dyDescent="0.2">
      <c r="G119" s="4"/>
      <c r="I119" s="54"/>
    </row>
    <row r="120" spans="1:10" x14ac:dyDescent="0.2">
      <c r="G120" s="4"/>
      <c r="I120" s="54"/>
    </row>
    <row r="121" spans="1:10" x14ac:dyDescent="0.2">
      <c r="G121" s="4"/>
      <c r="I121" s="54"/>
    </row>
    <row r="122" spans="1:10" s="2" customFormat="1" ht="11" x14ac:dyDescent="0.15">
      <c r="A122" s="4"/>
      <c r="B122" s="14"/>
      <c r="C122" s="6"/>
      <c r="D122" s="6"/>
      <c r="E122" s="6"/>
      <c r="F122" s="137"/>
      <c r="G122" s="4"/>
      <c r="H122" s="4"/>
      <c r="J122" s="172"/>
    </row>
    <row r="123" spans="1:10" x14ac:dyDescent="0.2">
      <c r="G123" s="4"/>
      <c r="I123" s="54"/>
    </row>
    <row r="124" spans="1:10" x14ac:dyDescent="0.2">
      <c r="G124" s="4"/>
      <c r="I124" s="54"/>
    </row>
    <row r="125" spans="1:10" x14ac:dyDescent="0.2">
      <c r="G125" s="4"/>
      <c r="I125" s="54"/>
    </row>
    <row r="126" spans="1:10" x14ac:dyDescent="0.2">
      <c r="G126" s="4"/>
      <c r="I126" s="54"/>
    </row>
    <row r="127" spans="1:10" x14ac:dyDescent="0.2">
      <c r="G127" s="4"/>
      <c r="I127" s="54"/>
    </row>
    <row r="128" spans="1:10" x14ac:dyDescent="0.2">
      <c r="G128" s="4"/>
      <c r="I128" s="54"/>
    </row>
    <row r="129" spans="7:9" x14ac:dyDescent="0.2">
      <c r="G129" s="4"/>
      <c r="I129" s="54"/>
    </row>
    <row r="130" spans="7:9" x14ac:dyDescent="0.2">
      <c r="G130" s="4"/>
      <c r="I130" s="54"/>
    </row>
    <row r="131" spans="7:9" x14ac:dyDescent="0.2">
      <c r="G131" s="4"/>
      <c r="I131" s="54"/>
    </row>
    <row r="132" spans="7:9" x14ac:dyDescent="0.2">
      <c r="G132" s="4"/>
      <c r="I132" s="54"/>
    </row>
    <row r="133" spans="7:9" x14ac:dyDescent="0.2">
      <c r="G133" s="4"/>
      <c r="I133" s="54"/>
    </row>
    <row r="134" spans="7:9" x14ac:dyDescent="0.2">
      <c r="G134" s="4"/>
      <c r="I134" s="54"/>
    </row>
    <row r="135" spans="7:9" x14ac:dyDescent="0.2">
      <c r="G135" s="4"/>
      <c r="I135" s="54"/>
    </row>
    <row r="136" spans="7:9" x14ac:dyDescent="0.2">
      <c r="G136" s="4"/>
      <c r="I136" s="54"/>
    </row>
    <row r="137" spans="7:9" x14ac:dyDescent="0.2">
      <c r="G137" s="4"/>
      <c r="I137" s="54"/>
    </row>
    <row r="138" spans="7:9" x14ac:dyDescent="0.2">
      <c r="G138" s="4"/>
      <c r="I138" s="54"/>
    </row>
    <row r="139" spans="7:9" x14ac:dyDescent="0.2">
      <c r="G139" s="4"/>
      <c r="I139" s="54"/>
    </row>
    <row r="140" spans="7:9" x14ac:dyDescent="0.2">
      <c r="G140" s="4"/>
      <c r="I140" s="54"/>
    </row>
    <row r="141" spans="7:9" x14ac:dyDescent="0.2">
      <c r="G141" s="4"/>
      <c r="I141" s="54"/>
    </row>
    <row r="142" spans="7:9" x14ac:dyDescent="0.2">
      <c r="G142" s="4"/>
      <c r="I142" s="54"/>
    </row>
    <row r="143" spans="7:9" x14ac:dyDescent="0.2">
      <c r="G143" s="4"/>
      <c r="I143" s="54"/>
    </row>
    <row r="144" spans="7:9" x14ac:dyDescent="0.2">
      <c r="G144" s="4"/>
      <c r="I144" s="54"/>
    </row>
    <row r="145" spans="7:9" x14ac:dyDescent="0.2">
      <c r="G145" s="4"/>
      <c r="I145" s="54"/>
    </row>
    <row r="146" spans="7:9" x14ac:dyDescent="0.2">
      <c r="G146" s="4"/>
      <c r="I146" s="54"/>
    </row>
    <row r="147" spans="7:9" x14ac:dyDescent="0.2">
      <c r="G147" s="4"/>
      <c r="I147" s="54"/>
    </row>
    <row r="148" spans="7:9" x14ac:dyDescent="0.2">
      <c r="G148" s="4"/>
      <c r="I148" s="54"/>
    </row>
    <row r="149" spans="7:9" x14ac:dyDescent="0.2">
      <c r="G149" s="4"/>
      <c r="I149" s="54"/>
    </row>
    <row r="150" spans="7:9" x14ac:dyDescent="0.2">
      <c r="G150" s="4"/>
      <c r="I150" s="54"/>
    </row>
    <row r="151" spans="7:9" x14ac:dyDescent="0.2">
      <c r="G151" s="4"/>
      <c r="I151" s="54"/>
    </row>
    <row r="152" spans="7:9" x14ac:dyDescent="0.2">
      <c r="G152" s="4"/>
      <c r="I152" s="54"/>
    </row>
    <row r="153" spans="7:9" x14ac:dyDescent="0.2">
      <c r="G153" s="4"/>
      <c r="I153" s="54"/>
    </row>
    <row r="154" spans="7:9" x14ac:dyDescent="0.2">
      <c r="G154" s="4"/>
      <c r="I154" s="54"/>
    </row>
    <row r="155" spans="7:9" x14ac:dyDescent="0.2">
      <c r="G155" s="4"/>
      <c r="I155" s="54"/>
    </row>
    <row r="156" spans="7:9" x14ac:dyDescent="0.2">
      <c r="G156" s="4"/>
      <c r="I156" s="54"/>
    </row>
    <row r="157" spans="7:9" x14ac:dyDescent="0.2">
      <c r="G157" s="4"/>
      <c r="I157" s="54"/>
    </row>
    <row r="158" spans="7:9" x14ac:dyDescent="0.2">
      <c r="G158" s="4"/>
      <c r="I158" s="54"/>
    </row>
    <row r="159" spans="7:9" x14ac:dyDescent="0.2">
      <c r="G159" s="4"/>
      <c r="I159" s="54"/>
    </row>
    <row r="160" spans="7:9" x14ac:dyDescent="0.2">
      <c r="G160" s="4"/>
      <c r="I160" s="54"/>
    </row>
    <row r="161" spans="7:9" x14ac:dyDescent="0.2">
      <c r="G161" s="4"/>
      <c r="I161" s="54"/>
    </row>
    <row r="162" spans="7:9" x14ac:dyDescent="0.2">
      <c r="G162" s="4"/>
      <c r="I162" s="54"/>
    </row>
    <row r="163" spans="7:9" x14ac:dyDescent="0.2">
      <c r="G163" s="4"/>
      <c r="I163" s="54"/>
    </row>
    <row r="164" spans="7:9" x14ac:dyDescent="0.2">
      <c r="G164" s="4"/>
      <c r="I164" s="54"/>
    </row>
    <row r="165" spans="7:9" x14ac:dyDescent="0.2">
      <c r="G165" s="4"/>
      <c r="I165" s="54"/>
    </row>
    <row r="166" spans="7:9" x14ac:dyDescent="0.2">
      <c r="G166" s="4"/>
      <c r="I166" s="54"/>
    </row>
    <row r="167" spans="7:9" x14ac:dyDescent="0.2">
      <c r="G167" s="4"/>
      <c r="I167" s="54"/>
    </row>
    <row r="168" spans="7:9" x14ac:dyDescent="0.2">
      <c r="G168" s="4"/>
      <c r="I168" s="54"/>
    </row>
    <row r="169" spans="7:9" x14ac:dyDescent="0.2">
      <c r="G169" s="4"/>
      <c r="I169" s="54"/>
    </row>
    <row r="170" spans="7:9" x14ac:dyDescent="0.2">
      <c r="G170" s="4"/>
      <c r="I170" s="54"/>
    </row>
    <row r="171" spans="7:9" x14ac:dyDescent="0.2">
      <c r="G171" s="4"/>
      <c r="I171" s="54"/>
    </row>
    <row r="172" spans="7:9" x14ac:dyDescent="0.2">
      <c r="G172" s="4"/>
      <c r="I172" s="54"/>
    </row>
    <row r="173" spans="7:9" x14ac:dyDescent="0.2">
      <c r="G173" s="4"/>
      <c r="I173" s="54"/>
    </row>
    <row r="174" spans="7:9" x14ac:dyDescent="0.2">
      <c r="G174" s="4"/>
      <c r="I174" s="54"/>
    </row>
    <row r="175" spans="7:9" x14ac:dyDescent="0.2">
      <c r="G175" s="4"/>
      <c r="I175" s="54"/>
    </row>
    <row r="176" spans="7:9" x14ac:dyDescent="0.2">
      <c r="G176" s="4"/>
      <c r="I176" s="54"/>
    </row>
    <row r="177" spans="7:9" x14ac:dyDescent="0.2">
      <c r="G177" s="4"/>
      <c r="I177" s="54"/>
    </row>
    <row r="178" spans="7:9" x14ac:dyDescent="0.2">
      <c r="G178" s="4"/>
      <c r="I178" s="54"/>
    </row>
    <row r="179" spans="7:9" x14ac:dyDescent="0.2">
      <c r="G179" s="4"/>
      <c r="I179" s="54"/>
    </row>
    <row r="180" spans="7:9" x14ac:dyDescent="0.2">
      <c r="G180" s="4"/>
      <c r="I180" s="54"/>
    </row>
    <row r="181" spans="7:9" x14ac:dyDescent="0.2">
      <c r="G181" s="4"/>
      <c r="I181" s="54"/>
    </row>
    <row r="182" spans="7:9" x14ac:dyDescent="0.2">
      <c r="G182" s="4"/>
      <c r="I182" s="54"/>
    </row>
    <row r="183" spans="7:9" x14ac:dyDescent="0.2">
      <c r="G183" s="4"/>
      <c r="I183" s="54"/>
    </row>
    <row r="184" spans="7:9" x14ac:dyDescent="0.2">
      <c r="G184" s="4"/>
      <c r="I184" s="54"/>
    </row>
    <row r="185" spans="7:9" x14ac:dyDescent="0.2">
      <c r="G185" s="4"/>
      <c r="I185" s="54"/>
    </row>
    <row r="186" spans="7:9" x14ac:dyDescent="0.2">
      <c r="G186" s="4"/>
      <c r="I186" s="54"/>
    </row>
    <row r="187" spans="7:9" x14ac:dyDescent="0.2">
      <c r="G187" s="4"/>
      <c r="I187" s="54"/>
    </row>
    <row r="188" spans="7:9" x14ac:dyDescent="0.2">
      <c r="G188" s="4"/>
      <c r="I188" s="54"/>
    </row>
    <row r="189" spans="7:9" x14ac:dyDescent="0.2">
      <c r="G189" s="4"/>
      <c r="I189" s="54"/>
    </row>
    <row r="190" spans="7:9" x14ac:dyDescent="0.2">
      <c r="G190" s="4"/>
      <c r="I190" s="54"/>
    </row>
    <row r="191" spans="7:9" x14ac:dyDescent="0.2">
      <c r="G191" s="4"/>
      <c r="I191" s="54"/>
    </row>
    <row r="192" spans="7:9" x14ac:dyDescent="0.2">
      <c r="G192" s="4"/>
      <c r="I192" s="54"/>
    </row>
    <row r="193" spans="7:9" x14ac:dyDescent="0.2">
      <c r="G193" s="4"/>
      <c r="I193" s="54"/>
    </row>
    <row r="194" spans="7:9" x14ac:dyDescent="0.2">
      <c r="G194" s="4"/>
      <c r="I194" s="54"/>
    </row>
    <row r="195" spans="7:9" x14ac:dyDescent="0.2">
      <c r="G195" s="4"/>
      <c r="I195" s="54"/>
    </row>
    <row r="196" spans="7:9" x14ac:dyDescent="0.2">
      <c r="G196" s="4"/>
      <c r="I196" s="54"/>
    </row>
    <row r="197" spans="7:9" x14ac:dyDescent="0.2">
      <c r="G197" s="4"/>
      <c r="I197" s="54"/>
    </row>
    <row r="198" spans="7:9" x14ac:dyDescent="0.2">
      <c r="G198" s="4"/>
      <c r="I198" s="54"/>
    </row>
    <row r="199" spans="7:9" x14ac:dyDescent="0.2">
      <c r="G199" s="4"/>
      <c r="I199" s="54"/>
    </row>
    <row r="200" spans="7:9" x14ac:dyDescent="0.2">
      <c r="G200" s="4"/>
      <c r="I200" s="54"/>
    </row>
    <row r="201" spans="7:9" x14ac:dyDescent="0.2">
      <c r="G201" s="4"/>
      <c r="I201" s="54"/>
    </row>
    <row r="202" spans="7:9" x14ac:dyDescent="0.2">
      <c r="G202" s="4"/>
      <c r="I202" s="54"/>
    </row>
    <row r="203" spans="7:9" x14ac:dyDescent="0.2">
      <c r="G203" s="4"/>
      <c r="I203" s="54"/>
    </row>
    <row r="204" spans="7:9" x14ac:dyDescent="0.2">
      <c r="G204" s="4"/>
      <c r="I204" s="54"/>
    </row>
    <row r="205" spans="7:9" x14ac:dyDescent="0.2">
      <c r="G205" s="4"/>
      <c r="I205" s="54"/>
    </row>
    <row r="206" spans="7:9" x14ac:dyDescent="0.2">
      <c r="G206" s="4"/>
      <c r="I206" s="54"/>
    </row>
    <row r="207" spans="7:9" x14ac:dyDescent="0.2">
      <c r="G207" s="4"/>
      <c r="I207" s="54"/>
    </row>
    <row r="208" spans="7:9" x14ac:dyDescent="0.2">
      <c r="G208" s="4"/>
      <c r="I208" s="54"/>
    </row>
    <row r="209" spans="7:9" x14ac:dyDescent="0.2">
      <c r="G209" s="4"/>
      <c r="I209" s="54"/>
    </row>
    <row r="210" spans="7:9" x14ac:dyDescent="0.2">
      <c r="G210" s="4"/>
      <c r="I210" s="54"/>
    </row>
    <row r="211" spans="7:9" x14ac:dyDescent="0.2">
      <c r="G211" s="4"/>
      <c r="I211" s="54"/>
    </row>
    <row r="212" spans="7:9" x14ac:dyDescent="0.2">
      <c r="G212" s="4"/>
      <c r="I212" s="54"/>
    </row>
    <row r="213" spans="7:9" x14ac:dyDescent="0.2">
      <c r="G213" s="4"/>
      <c r="I213" s="54"/>
    </row>
    <row r="214" spans="7:9" x14ac:dyDescent="0.2">
      <c r="G214" s="4"/>
      <c r="I214" s="54"/>
    </row>
    <row r="215" spans="7:9" x14ac:dyDescent="0.2">
      <c r="G215" s="4"/>
      <c r="I215" s="54"/>
    </row>
    <row r="216" spans="7:9" x14ac:dyDescent="0.2">
      <c r="G216" s="4"/>
      <c r="I216" s="54"/>
    </row>
    <row r="217" spans="7:9" x14ac:dyDescent="0.2">
      <c r="G217" s="4"/>
      <c r="I217" s="54"/>
    </row>
    <row r="218" spans="7:9" x14ac:dyDescent="0.2">
      <c r="G218" s="4"/>
      <c r="I218" s="54"/>
    </row>
    <row r="219" spans="7:9" x14ac:dyDescent="0.2">
      <c r="G219" s="4"/>
      <c r="I219" s="54"/>
    </row>
    <row r="220" spans="7:9" x14ac:dyDescent="0.2">
      <c r="G220" s="4"/>
      <c r="I220" s="54"/>
    </row>
    <row r="221" spans="7:9" x14ac:dyDescent="0.2">
      <c r="G221" s="4"/>
      <c r="I221" s="54"/>
    </row>
    <row r="222" spans="7:9" x14ac:dyDescent="0.2">
      <c r="G222" s="4"/>
      <c r="I222" s="54"/>
    </row>
    <row r="223" spans="7:9" x14ac:dyDescent="0.2">
      <c r="G223" s="4"/>
      <c r="I223" s="54"/>
    </row>
    <row r="224" spans="7:9" x14ac:dyDescent="0.2">
      <c r="G224" s="4"/>
      <c r="I224" s="54"/>
    </row>
    <row r="225" spans="7:9" x14ac:dyDescent="0.2">
      <c r="G225" s="4"/>
      <c r="I225" s="54"/>
    </row>
    <row r="226" spans="7:9" x14ac:dyDescent="0.2">
      <c r="G226" s="4"/>
      <c r="I226" s="54"/>
    </row>
    <row r="227" spans="7:9" x14ac:dyDescent="0.2">
      <c r="G227" s="4"/>
      <c r="I227" s="54"/>
    </row>
    <row r="228" spans="7:9" x14ac:dyDescent="0.2">
      <c r="G228" s="4"/>
      <c r="I228" s="54"/>
    </row>
    <row r="229" spans="7:9" x14ac:dyDescent="0.2">
      <c r="G229" s="4"/>
      <c r="I229" s="54"/>
    </row>
    <row r="230" spans="7:9" x14ac:dyDescent="0.2">
      <c r="G230" s="4"/>
      <c r="I230" s="54"/>
    </row>
    <row r="231" spans="7:9" x14ac:dyDescent="0.2">
      <c r="G231" s="4"/>
      <c r="I231" s="54"/>
    </row>
    <row r="232" spans="7:9" x14ac:dyDescent="0.2">
      <c r="G232" s="4"/>
      <c r="I232" s="54"/>
    </row>
    <row r="233" spans="7:9" x14ac:dyDescent="0.2">
      <c r="G233" s="4"/>
      <c r="I233" s="54"/>
    </row>
    <row r="234" spans="7:9" x14ac:dyDescent="0.2">
      <c r="G234" s="4"/>
      <c r="I234" s="54"/>
    </row>
    <row r="235" spans="7:9" x14ac:dyDescent="0.2">
      <c r="G235" s="4"/>
      <c r="I235" s="54"/>
    </row>
    <row r="236" spans="7:9" x14ac:dyDescent="0.2">
      <c r="G236" s="4"/>
      <c r="I236" s="54"/>
    </row>
    <row r="237" spans="7:9" x14ac:dyDescent="0.2">
      <c r="G237" s="4"/>
      <c r="I237" s="54"/>
    </row>
    <row r="238" spans="7:9" x14ac:dyDescent="0.2">
      <c r="G238" s="4"/>
      <c r="I238" s="54"/>
    </row>
    <row r="239" spans="7:9" x14ac:dyDescent="0.2">
      <c r="G239" s="4"/>
      <c r="I239" s="54"/>
    </row>
    <row r="240" spans="7:9" x14ac:dyDescent="0.2">
      <c r="G240" s="4"/>
      <c r="I240" s="54"/>
    </row>
    <row r="241" spans="7:9" x14ac:dyDescent="0.2">
      <c r="G241" s="4"/>
      <c r="I241" s="54"/>
    </row>
    <row r="242" spans="7:9" x14ac:dyDescent="0.2">
      <c r="G242" s="4"/>
      <c r="I242" s="54"/>
    </row>
    <row r="243" spans="7:9" x14ac:dyDescent="0.2">
      <c r="G243" s="4"/>
      <c r="I243" s="54"/>
    </row>
    <row r="244" spans="7:9" x14ac:dyDescent="0.2">
      <c r="G244" s="4"/>
      <c r="I244" s="54"/>
    </row>
    <row r="245" spans="7:9" x14ac:dyDescent="0.2">
      <c r="G245" s="4"/>
      <c r="I245" s="54"/>
    </row>
    <row r="246" spans="7:9" x14ac:dyDescent="0.2">
      <c r="G246" s="4"/>
    </row>
    <row r="247" spans="7:9" x14ac:dyDescent="0.2">
      <c r="G247" s="4"/>
    </row>
    <row r="248" spans="7:9" x14ac:dyDescent="0.2">
      <c r="G248" s="4"/>
    </row>
    <row r="249" spans="7:9" x14ac:dyDescent="0.2">
      <c r="G249" s="4"/>
    </row>
    <row r="250" spans="7:9" x14ac:dyDescent="0.2">
      <c r="G250" s="4"/>
    </row>
    <row r="251" spans="7:9" x14ac:dyDescent="0.2">
      <c r="G251" s="4"/>
    </row>
    <row r="252" spans="7:9" x14ac:dyDescent="0.2">
      <c r="G252" s="4"/>
    </row>
    <row r="253" spans="7:9" x14ac:dyDescent="0.2">
      <c r="G253" s="4"/>
    </row>
    <row r="254" spans="7:9" x14ac:dyDescent="0.2">
      <c r="G254" s="4"/>
    </row>
    <row r="255" spans="7:9" x14ac:dyDescent="0.2">
      <c r="G255" s="4"/>
    </row>
    <row r="256" spans="7:9" x14ac:dyDescent="0.2">
      <c r="G256" s="4"/>
    </row>
    <row r="257" spans="7:7" x14ac:dyDescent="0.2">
      <c r="G257" s="4"/>
    </row>
    <row r="258" spans="7:7" x14ac:dyDescent="0.2">
      <c r="G258" s="4"/>
    </row>
    <row r="259" spans="7:7" x14ac:dyDescent="0.2">
      <c r="G259" s="4"/>
    </row>
    <row r="260" spans="7:7" x14ac:dyDescent="0.2">
      <c r="G260" s="4"/>
    </row>
    <row r="261" spans="7:7" x14ac:dyDescent="0.2">
      <c r="G261" s="4"/>
    </row>
    <row r="262" spans="7:7" x14ac:dyDescent="0.2">
      <c r="G262" s="4"/>
    </row>
    <row r="263" spans="7:7" x14ac:dyDescent="0.2">
      <c r="G263" s="4"/>
    </row>
    <row r="264" spans="7:7" x14ac:dyDescent="0.2">
      <c r="G264" s="4"/>
    </row>
    <row r="265" spans="7:7" x14ac:dyDescent="0.2">
      <c r="G265" s="4"/>
    </row>
    <row r="266" spans="7:7" x14ac:dyDescent="0.2">
      <c r="G266" s="4"/>
    </row>
    <row r="267" spans="7:7" x14ac:dyDescent="0.2">
      <c r="G267" s="4"/>
    </row>
    <row r="268" spans="7:7" x14ac:dyDescent="0.2">
      <c r="G268" s="4"/>
    </row>
    <row r="269" spans="7:7" x14ac:dyDescent="0.2">
      <c r="G269" s="4"/>
    </row>
    <row r="270" spans="7:7" x14ac:dyDescent="0.2">
      <c r="G270" s="4"/>
    </row>
    <row r="271" spans="7:7" x14ac:dyDescent="0.2">
      <c r="G271" s="4"/>
    </row>
    <row r="272" spans="7:7" x14ac:dyDescent="0.2">
      <c r="G272" s="4"/>
    </row>
    <row r="273" spans="7:7" x14ac:dyDescent="0.2">
      <c r="G273" s="4"/>
    </row>
    <row r="274" spans="7:7" x14ac:dyDescent="0.2">
      <c r="G274" s="4"/>
    </row>
    <row r="275" spans="7:7" x14ac:dyDescent="0.2">
      <c r="G275" s="4"/>
    </row>
    <row r="276" spans="7:7" x14ac:dyDescent="0.2">
      <c r="G276" s="4"/>
    </row>
    <row r="277" spans="7:7" x14ac:dyDescent="0.2">
      <c r="G277" s="4"/>
    </row>
    <row r="278" spans="7:7" x14ac:dyDescent="0.2">
      <c r="G278" s="4"/>
    </row>
    <row r="279" spans="7:7" x14ac:dyDescent="0.2">
      <c r="G279" s="4"/>
    </row>
    <row r="280" spans="7:7" x14ac:dyDescent="0.2">
      <c r="G280" s="4"/>
    </row>
    <row r="281" spans="7:7" x14ac:dyDescent="0.2">
      <c r="G281" s="4"/>
    </row>
    <row r="282" spans="7:7" x14ac:dyDescent="0.2">
      <c r="G282" s="4"/>
    </row>
    <row r="283" spans="7:7" x14ac:dyDescent="0.2">
      <c r="G283" s="4"/>
    </row>
    <row r="284" spans="7:7" x14ac:dyDescent="0.2">
      <c r="G284" s="4"/>
    </row>
    <row r="285" spans="7:7" x14ac:dyDescent="0.2">
      <c r="G285" s="4"/>
    </row>
    <row r="286" spans="7:7" x14ac:dyDescent="0.2">
      <c r="G286" s="4"/>
    </row>
    <row r="287" spans="7:7" x14ac:dyDescent="0.2">
      <c r="G287" s="4"/>
    </row>
    <row r="288" spans="7:7" x14ac:dyDescent="0.2">
      <c r="G288" s="4"/>
    </row>
    <row r="289" spans="7:7" x14ac:dyDescent="0.2">
      <c r="G289" s="4"/>
    </row>
    <row r="290" spans="7:7" x14ac:dyDescent="0.2">
      <c r="G290" s="4"/>
    </row>
    <row r="291" spans="7:7" x14ac:dyDescent="0.2">
      <c r="G291" s="4"/>
    </row>
    <row r="292" spans="7:7" x14ac:dyDescent="0.2">
      <c r="G292" s="4"/>
    </row>
    <row r="293" spans="7:7" x14ac:dyDescent="0.2">
      <c r="G293" s="4"/>
    </row>
    <row r="294" spans="7:7" x14ac:dyDescent="0.2">
      <c r="G294" s="4"/>
    </row>
    <row r="295" spans="7:7" x14ac:dyDescent="0.2">
      <c r="G295" s="4"/>
    </row>
    <row r="296" spans="7:7" x14ac:dyDescent="0.2">
      <c r="G296" s="4"/>
    </row>
    <row r="297" spans="7:7" x14ac:dyDescent="0.2">
      <c r="G297" s="4"/>
    </row>
    <row r="298" spans="7:7" x14ac:dyDescent="0.2">
      <c r="G298" s="4"/>
    </row>
    <row r="299" spans="7:7" x14ac:dyDescent="0.2">
      <c r="G299" s="4"/>
    </row>
    <row r="300" spans="7:7" x14ac:dyDescent="0.2">
      <c r="G300" s="4"/>
    </row>
    <row r="301" spans="7:7" x14ac:dyDescent="0.2">
      <c r="G301" s="4"/>
    </row>
    <row r="302" spans="7:7" x14ac:dyDescent="0.2">
      <c r="G302" s="4"/>
    </row>
    <row r="303" spans="7:7" x14ac:dyDescent="0.2">
      <c r="G303" s="4"/>
    </row>
    <row r="304" spans="7:7" x14ac:dyDescent="0.2">
      <c r="G304" s="4"/>
    </row>
    <row r="305" spans="7:7" x14ac:dyDescent="0.2">
      <c r="G305" s="4"/>
    </row>
    <row r="306" spans="7:7" x14ac:dyDescent="0.2">
      <c r="G306" s="4"/>
    </row>
    <row r="307" spans="7:7" x14ac:dyDescent="0.2">
      <c r="G307" s="4"/>
    </row>
    <row r="308" spans="7:7" x14ac:dyDescent="0.2">
      <c r="G308" s="4"/>
    </row>
    <row r="309" spans="7:7" x14ac:dyDescent="0.2">
      <c r="G309" s="4"/>
    </row>
    <row r="310" spans="7:7" x14ac:dyDescent="0.2">
      <c r="G310" s="4"/>
    </row>
    <row r="311" spans="7:7" x14ac:dyDescent="0.2">
      <c r="G311" s="4"/>
    </row>
    <row r="312" spans="7:7" x14ac:dyDescent="0.2">
      <c r="G312" s="4"/>
    </row>
    <row r="313" spans="7:7" x14ac:dyDescent="0.2">
      <c r="G313" s="4"/>
    </row>
    <row r="314" spans="7:7" x14ac:dyDescent="0.2">
      <c r="G314" s="4"/>
    </row>
    <row r="315" spans="7:7" x14ac:dyDescent="0.2">
      <c r="G315" s="4"/>
    </row>
    <row r="316" spans="7:7" x14ac:dyDescent="0.2">
      <c r="G316" s="4"/>
    </row>
    <row r="317" spans="7:7" x14ac:dyDescent="0.2">
      <c r="G317" s="4"/>
    </row>
    <row r="318" spans="7:7" x14ac:dyDescent="0.2">
      <c r="G318" s="4"/>
    </row>
    <row r="319" spans="7:7" x14ac:dyDescent="0.2">
      <c r="G319" s="4"/>
    </row>
    <row r="320" spans="7:7" x14ac:dyDescent="0.2">
      <c r="G320" s="4"/>
    </row>
    <row r="321" spans="7:7" x14ac:dyDescent="0.2">
      <c r="G321" s="4"/>
    </row>
    <row r="322" spans="7:7" x14ac:dyDescent="0.2">
      <c r="G322" s="4"/>
    </row>
    <row r="323" spans="7:7" x14ac:dyDescent="0.2">
      <c r="G323" s="4"/>
    </row>
    <row r="324" spans="7:7" x14ac:dyDescent="0.2">
      <c r="G324" s="4"/>
    </row>
    <row r="325" spans="7:7" x14ac:dyDescent="0.2">
      <c r="G325" s="4"/>
    </row>
    <row r="326" spans="7:7" x14ac:dyDescent="0.2">
      <c r="G326" s="4"/>
    </row>
    <row r="327" spans="7:7" x14ac:dyDescent="0.2">
      <c r="G327" s="4"/>
    </row>
    <row r="328" spans="7:7" x14ac:dyDescent="0.2">
      <c r="G328" s="4"/>
    </row>
    <row r="329" spans="7:7" x14ac:dyDescent="0.2">
      <c r="G329" s="4"/>
    </row>
    <row r="330" spans="7:7" x14ac:dyDescent="0.2">
      <c r="G330" s="4"/>
    </row>
    <row r="331" spans="7:7" x14ac:dyDescent="0.2">
      <c r="G331" s="4"/>
    </row>
    <row r="332" spans="7:7" x14ac:dyDescent="0.2">
      <c r="G332" s="4"/>
    </row>
    <row r="333" spans="7:7" x14ac:dyDescent="0.2">
      <c r="G333" s="4"/>
    </row>
    <row r="334" spans="7:7" x14ac:dyDescent="0.2">
      <c r="G334" s="4"/>
    </row>
    <row r="335" spans="7:7" x14ac:dyDescent="0.2">
      <c r="G335" s="4"/>
    </row>
    <row r="336" spans="7:7" x14ac:dyDescent="0.2">
      <c r="G336" s="4"/>
    </row>
    <row r="337" spans="7:7" x14ac:dyDescent="0.2">
      <c r="G337" s="4"/>
    </row>
    <row r="338" spans="7:7" x14ac:dyDescent="0.2">
      <c r="G338" s="4"/>
    </row>
    <row r="339" spans="7:7" x14ac:dyDescent="0.2">
      <c r="G339" s="4"/>
    </row>
    <row r="340" spans="7:7" x14ac:dyDescent="0.2">
      <c r="G340" s="4"/>
    </row>
    <row r="341" spans="7:7" x14ac:dyDescent="0.2">
      <c r="G341" s="4"/>
    </row>
    <row r="342" spans="7:7" x14ac:dyDescent="0.2">
      <c r="G342" s="4"/>
    </row>
    <row r="343" spans="7:7" x14ac:dyDescent="0.2">
      <c r="G343" s="4"/>
    </row>
    <row r="344" spans="7:7" x14ac:dyDescent="0.2">
      <c r="G344" s="4"/>
    </row>
    <row r="345" spans="7:7" x14ac:dyDescent="0.2">
      <c r="G345" s="4"/>
    </row>
    <row r="346" spans="7:7" x14ac:dyDescent="0.2">
      <c r="G346" s="4"/>
    </row>
    <row r="347" spans="7:7" x14ac:dyDescent="0.2">
      <c r="G347" s="4"/>
    </row>
    <row r="348" spans="7:7" x14ac:dyDescent="0.2">
      <c r="G348" s="4"/>
    </row>
    <row r="349" spans="7:7" x14ac:dyDescent="0.2">
      <c r="G349" s="4"/>
    </row>
    <row r="350" spans="7:7" x14ac:dyDescent="0.2">
      <c r="G350" s="4"/>
    </row>
    <row r="351" spans="7:7" x14ac:dyDescent="0.2">
      <c r="G351" s="4"/>
    </row>
    <row r="352" spans="7:7" x14ac:dyDescent="0.2">
      <c r="G352" s="4"/>
    </row>
    <row r="353" spans="7:7" x14ac:dyDescent="0.2">
      <c r="G353" s="4"/>
    </row>
    <row r="354" spans="7:7" x14ac:dyDescent="0.2">
      <c r="G354" s="4"/>
    </row>
    <row r="355" spans="7:7" x14ac:dyDescent="0.2">
      <c r="G355" s="4"/>
    </row>
    <row r="356" spans="7:7" x14ac:dyDescent="0.2">
      <c r="G356" s="4"/>
    </row>
    <row r="357" spans="7:7" x14ac:dyDescent="0.2">
      <c r="G357" s="4"/>
    </row>
    <row r="358" spans="7:7" x14ac:dyDescent="0.2">
      <c r="G358" s="4"/>
    </row>
    <row r="359" spans="7:7" x14ac:dyDescent="0.2">
      <c r="G359" s="4"/>
    </row>
    <row r="360" spans="7:7" x14ac:dyDescent="0.2">
      <c r="G360" s="4"/>
    </row>
    <row r="361" spans="7:7" x14ac:dyDescent="0.2">
      <c r="G361" s="4"/>
    </row>
    <row r="362" spans="7:7" x14ac:dyDescent="0.2">
      <c r="G362" s="4"/>
    </row>
    <row r="363" spans="7:7" x14ac:dyDescent="0.2">
      <c r="G363" s="4"/>
    </row>
    <row r="364" spans="7:7" x14ac:dyDescent="0.2">
      <c r="G364" s="4"/>
    </row>
    <row r="365" spans="7:7" x14ac:dyDescent="0.2">
      <c r="G365" s="4"/>
    </row>
    <row r="366" spans="7:7" x14ac:dyDescent="0.2">
      <c r="G366" s="4"/>
    </row>
    <row r="367" spans="7:7" x14ac:dyDescent="0.2">
      <c r="G367" s="4"/>
    </row>
    <row r="368" spans="7:7" x14ac:dyDescent="0.2">
      <c r="G368" s="4"/>
    </row>
    <row r="369" spans="7:7" x14ac:dyDescent="0.2">
      <c r="G369" s="4"/>
    </row>
    <row r="370" spans="7:7" x14ac:dyDescent="0.2">
      <c r="G370" s="4"/>
    </row>
    <row r="371" spans="7:7" x14ac:dyDescent="0.2">
      <c r="G371" s="4"/>
    </row>
    <row r="372" spans="7:7" x14ac:dyDescent="0.2">
      <c r="G372" s="4"/>
    </row>
    <row r="373" spans="7:7" x14ac:dyDescent="0.2">
      <c r="G373" s="4"/>
    </row>
    <row r="374" spans="7:7" x14ac:dyDescent="0.2">
      <c r="G374" s="4"/>
    </row>
    <row r="375" spans="7:7" x14ac:dyDescent="0.2">
      <c r="G375" s="4"/>
    </row>
    <row r="376" spans="7:7" x14ac:dyDescent="0.2">
      <c r="G376" s="4"/>
    </row>
    <row r="377" spans="7:7" x14ac:dyDescent="0.2">
      <c r="G377" s="4"/>
    </row>
    <row r="378" spans="7:7" x14ac:dyDescent="0.2">
      <c r="G378" s="4"/>
    </row>
    <row r="379" spans="7:7" x14ac:dyDescent="0.2">
      <c r="G379" s="4"/>
    </row>
    <row r="380" spans="7:7" x14ac:dyDescent="0.2">
      <c r="G380" s="4"/>
    </row>
    <row r="381" spans="7:7" x14ac:dyDescent="0.2">
      <c r="G381" s="4"/>
    </row>
    <row r="382" spans="7:7" x14ac:dyDescent="0.2">
      <c r="G382" s="4"/>
    </row>
    <row r="383" spans="7:7" x14ac:dyDescent="0.2">
      <c r="G383" s="4"/>
    </row>
    <row r="384" spans="7:7" x14ac:dyDescent="0.2">
      <c r="G384" s="4"/>
    </row>
    <row r="385" spans="7:7" x14ac:dyDescent="0.2">
      <c r="G385" s="4"/>
    </row>
    <row r="386" spans="7:7" x14ac:dyDescent="0.2">
      <c r="G386" s="4"/>
    </row>
    <row r="387" spans="7:7" x14ac:dyDescent="0.2">
      <c r="G387" s="4"/>
    </row>
    <row r="388" spans="7:7" x14ac:dyDescent="0.2">
      <c r="G388" s="4"/>
    </row>
    <row r="389" spans="7:7" x14ac:dyDescent="0.2">
      <c r="G389" s="4"/>
    </row>
    <row r="390" spans="7:7" x14ac:dyDescent="0.2">
      <c r="G390" s="4"/>
    </row>
    <row r="391" spans="7:7" x14ac:dyDescent="0.2">
      <c r="G391" s="4"/>
    </row>
    <row r="392" spans="7:7" x14ac:dyDescent="0.2">
      <c r="G392" s="4"/>
    </row>
    <row r="393" spans="7:7" x14ac:dyDescent="0.2">
      <c r="G393" s="4"/>
    </row>
    <row r="394" spans="7:7" x14ac:dyDescent="0.2">
      <c r="G394" s="4"/>
    </row>
    <row r="395" spans="7:7" x14ac:dyDescent="0.2">
      <c r="G395" s="4"/>
    </row>
    <row r="396" spans="7:7" x14ac:dyDescent="0.2">
      <c r="G396" s="4"/>
    </row>
    <row r="397" spans="7:7" x14ac:dyDescent="0.2">
      <c r="G397" s="4"/>
    </row>
    <row r="398" spans="7:7" x14ac:dyDescent="0.2">
      <c r="G398" s="4"/>
    </row>
    <row r="399" spans="7:7" x14ac:dyDescent="0.2">
      <c r="G399" s="4"/>
    </row>
    <row r="400" spans="7:7" x14ac:dyDescent="0.2">
      <c r="G400" s="4"/>
    </row>
    <row r="401" spans="7:7" x14ac:dyDescent="0.2">
      <c r="G401" s="4"/>
    </row>
    <row r="402" spans="7:7" x14ac:dyDescent="0.2">
      <c r="G402" s="4"/>
    </row>
    <row r="403" spans="7:7" x14ac:dyDescent="0.2">
      <c r="G403" s="4"/>
    </row>
    <row r="404" spans="7:7" x14ac:dyDescent="0.2">
      <c r="G404" s="4"/>
    </row>
    <row r="405" spans="7:7" x14ac:dyDescent="0.2">
      <c r="G405" s="4"/>
    </row>
    <row r="406" spans="7:7" x14ac:dyDescent="0.2">
      <c r="G406" s="4"/>
    </row>
    <row r="407" spans="7:7" x14ac:dyDescent="0.2">
      <c r="G407" s="4"/>
    </row>
    <row r="408" spans="7:7" x14ac:dyDescent="0.2">
      <c r="G408" s="4"/>
    </row>
    <row r="409" spans="7:7" x14ac:dyDescent="0.2">
      <c r="G409" s="4"/>
    </row>
    <row r="410" spans="7:7" x14ac:dyDescent="0.2">
      <c r="G410" s="4"/>
    </row>
    <row r="411" spans="7:7" x14ac:dyDescent="0.2">
      <c r="G411" s="4"/>
    </row>
    <row r="412" spans="7:7" x14ac:dyDescent="0.2">
      <c r="G412" s="4"/>
    </row>
    <row r="413" spans="7:7" x14ac:dyDescent="0.2">
      <c r="G413" s="4"/>
    </row>
  </sheetData>
  <mergeCells count="11">
    <mergeCell ref="C4:C5"/>
    <mergeCell ref="A3:A5"/>
    <mergeCell ref="I3:I5"/>
    <mergeCell ref="A1:I1"/>
    <mergeCell ref="A2:I2"/>
    <mergeCell ref="F4:F5"/>
    <mergeCell ref="G4:G5"/>
    <mergeCell ref="H4:H5"/>
    <mergeCell ref="F3:H3"/>
    <mergeCell ref="D3:D5"/>
    <mergeCell ref="E3:E5"/>
  </mergeCells>
  <dataValidations count="2">
    <dataValidation type="list" allowBlank="1" showInputMessage="1" showErrorMessage="1" sqref="B6" xr:uid="{00000000-0002-0000-0400-000000000000}">
      <formula1>$B$4:$B$4</formula1>
    </dataValidation>
    <dataValidation type="list" allowBlank="1" showInputMessage="1" showErrorMessage="1" sqref="B7:B98" xr:uid="{00000000-0002-0000-0400-000001000000}">
      <formula1>$B$4:$B$5</formula1>
    </dataValidation>
  </dataValidations>
  <pageMargins left="0.70866141732283472" right="0.70866141732283472" top="0.74803149606299213" bottom="0.74803149606299213" header="0.31496062992125984" footer="0.31496062992125984"/>
  <pageSetup paperSize="9" scale="81" fitToHeight="3" orientation="landscape" r:id="rId1"/>
  <headerFooter>
    <oddFooter>&amp;C&amp;A&amp;R&amp;P</oddFooter>
  </headerFooter>
  <ignoredErrors>
    <ignoredError sqref="H88 H32 H95" twoDigitTextYear="1"/>
    <ignoredError sqref="F30 F2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R125"/>
  <sheetViews>
    <sheetView zoomScaleNormal="100" workbookViewId="0">
      <pane ySplit="6" topLeftCell="A7" activePane="bottomLeft" state="frozen"/>
      <selection pane="bottomLeft" activeCell="A3" sqref="A3:A5"/>
    </sheetView>
  </sheetViews>
  <sheetFormatPr baseColWidth="10" defaultColWidth="8.83203125" defaultRowHeight="15" x14ac:dyDescent="0.2"/>
  <cols>
    <col min="1" max="1" width="24.6640625" style="3" customWidth="1"/>
    <col min="2" max="2" width="30.6640625" style="3" customWidth="1"/>
    <col min="3" max="3" width="9.6640625" style="5" customWidth="1"/>
    <col min="4" max="5" width="9.6640625" style="138" customWidth="1"/>
    <col min="6" max="6" width="10.6640625" style="132" customWidth="1"/>
    <col min="7" max="7" width="10.6640625" style="3" customWidth="1"/>
    <col min="8" max="8" width="10.6640625" style="27" customWidth="1"/>
    <col min="9" max="9" width="15.6640625" style="60" customWidth="1"/>
    <col min="10" max="10" width="8.83203125" style="160"/>
    <col min="11" max="13" width="8.83203125" style="54"/>
    <col min="14" max="14" width="15.6640625" style="54" bestFit="1" customWidth="1"/>
    <col min="15" max="17" width="19.33203125" style="54" bestFit="1" customWidth="1"/>
    <col min="18" max="16384" width="8.83203125" style="54"/>
  </cols>
  <sheetData>
    <row r="1" spans="1:10" s="1" customFormat="1" ht="28" customHeight="1" x14ac:dyDescent="0.2">
      <c r="A1" s="253" t="s">
        <v>310</v>
      </c>
      <c r="B1" s="253"/>
      <c r="C1" s="253"/>
      <c r="D1" s="254"/>
      <c r="E1" s="254"/>
      <c r="F1" s="253"/>
      <c r="G1" s="253"/>
      <c r="H1" s="253"/>
      <c r="I1" s="263"/>
      <c r="J1" s="159"/>
    </row>
    <row r="2" spans="1:10" s="1" customFormat="1" ht="15" customHeight="1" x14ac:dyDescent="0.2">
      <c r="A2" s="264" t="s">
        <v>680</v>
      </c>
      <c r="B2" s="264"/>
      <c r="C2" s="264"/>
      <c r="D2" s="264"/>
      <c r="E2" s="264"/>
      <c r="F2" s="264"/>
      <c r="G2" s="264"/>
      <c r="H2" s="264"/>
      <c r="I2" s="265"/>
      <c r="J2" s="159"/>
    </row>
    <row r="3" spans="1:10" ht="71.25" customHeight="1" x14ac:dyDescent="0.2">
      <c r="A3" s="249" t="s">
        <v>94</v>
      </c>
      <c r="B3" s="140" t="str">
        <f>'Оценка (раздел 1)'!G3</f>
        <v>1.3 Содержится ли в составе закона о бюджете приложение о распределении бюджетных ассигнований по разделам и подразделам классификации расходов бюджетов на 2021 год и на плановый период 2022 и 2023 годов?</v>
      </c>
      <c r="C3" s="141" t="s">
        <v>108</v>
      </c>
      <c r="D3" s="249" t="s">
        <v>169</v>
      </c>
      <c r="E3" s="249"/>
      <c r="F3" s="260" t="s">
        <v>309</v>
      </c>
      <c r="G3" s="266"/>
      <c r="H3" s="266"/>
      <c r="I3" s="261" t="s">
        <v>139</v>
      </c>
    </row>
    <row r="4" spans="1:10" ht="20" customHeight="1" x14ac:dyDescent="0.2">
      <c r="A4" s="249"/>
      <c r="B4" s="173" t="str">
        <f>'Методика (раздел 1)'!B17</f>
        <v>Да, содержится</v>
      </c>
      <c r="C4" s="268" t="s">
        <v>96</v>
      </c>
      <c r="D4" s="249" t="s">
        <v>575</v>
      </c>
      <c r="E4" s="249" t="s">
        <v>576</v>
      </c>
      <c r="F4" s="267" t="s">
        <v>119</v>
      </c>
      <c r="G4" s="249" t="s">
        <v>122</v>
      </c>
      <c r="H4" s="249" t="s">
        <v>143</v>
      </c>
      <c r="I4" s="261"/>
    </row>
    <row r="5" spans="1:10" ht="20" customHeight="1" x14ac:dyDescent="0.2">
      <c r="A5" s="249"/>
      <c r="B5" s="173" t="str">
        <f>'Методика (раздел 1)'!B18</f>
        <v xml:space="preserve">Нет, не содержится </v>
      </c>
      <c r="C5" s="268"/>
      <c r="D5" s="249"/>
      <c r="E5" s="249"/>
      <c r="F5" s="267"/>
      <c r="G5" s="249"/>
      <c r="H5" s="249"/>
      <c r="I5" s="261"/>
    </row>
    <row r="6" spans="1:10" s="55" customFormat="1" ht="15" customHeight="1" x14ac:dyDescent="0.2">
      <c r="A6" s="142" t="s">
        <v>0</v>
      </c>
      <c r="B6" s="92"/>
      <c r="C6" s="142"/>
      <c r="D6" s="142"/>
      <c r="E6" s="142"/>
      <c r="F6" s="143"/>
      <c r="G6" s="92"/>
      <c r="H6" s="144"/>
      <c r="I6" s="145"/>
      <c r="J6" s="174"/>
    </row>
    <row r="7" spans="1:10" s="56" customFormat="1" ht="15" customHeight="1" x14ac:dyDescent="0.2">
      <c r="A7" s="146" t="s">
        <v>1</v>
      </c>
      <c r="B7" s="152" t="s">
        <v>100</v>
      </c>
      <c r="C7" s="95">
        <f>IF(B7="Да, содержится",2,0)</f>
        <v>2</v>
      </c>
      <c r="D7" s="206" t="s">
        <v>128</v>
      </c>
      <c r="E7" s="206" t="s">
        <v>128</v>
      </c>
      <c r="F7" s="157">
        <f>'1.2'!F7</f>
        <v>19</v>
      </c>
      <c r="G7" s="185">
        <f>'1.1'!G7</f>
        <v>44191</v>
      </c>
      <c r="H7" s="98">
        <v>12</v>
      </c>
      <c r="I7" s="208" t="s">
        <v>120</v>
      </c>
      <c r="J7" s="175"/>
    </row>
    <row r="8" spans="1:10" s="56" customFormat="1" ht="15" customHeight="1" x14ac:dyDescent="0.2">
      <c r="A8" s="146" t="s">
        <v>2</v>
      </c>
      <c r="B8" s="152" t="s">
        <v>100</v>
      </c>
      <c r="C8" s="95">
        <f t="shared" ref="C8:C24" si="0">IF(B8="Да, содержится",2,0)</f>
        <v>2</v>
      </c>
      <c r="D8" s="206" t="s">
        <v>128</v>
      </c>
      <c r="E8" s="206" t="s">
        <v>128</v>
      </c>
      <c r="F8" s="157" t="str">
        <f>'1.2'!F8</f>
        <v>105-З</v>
      </c>
      <c r="G8" s="185">
        <f>'1.1'!G8</f>
        <v>44175</v>
      </c>
      <c r="H8" s="152">
        <v>10</v>
      </c>
      <c r="I8" s="208" t="s">
        <v>120</v>
      </c>
      <c r="J8" s="175"/>
    </row>
    <row r="9" spans="1:10" s="55" customFormat="1" ht="15" customHeight="1" x14ac:dyDescent="0.2">
      <c r="A9" s="146" t="s">
        <v>3</v>
      </c>
      <c r="B9" s="152" t="s">
        <v>100</v>
      </c>
      <c r="C9" s="95">
        <f t="shared" si="0"/>
        <v>2</v>
      </c>
      <c r="D9" s="206" t="s">
        <v>128</v>
      </c>
      <c r="E9" s="206" t="s">
        <v>128</v>
      </c>
      <c r="F9" s="157" t="str">
        <f>'1.2'!F9</f>
        <v>130-ОЗ</v>
      </c>
      <c r="G9" s="185">
        <f>'1.1'!G9</f>
        <v>44187</v>
      </c>
      <c r="H9" s="98">
        <v>13</v>
      </c>
      <c r="I9" s="208" t="s">
        <v>120</v>
      </c>
      <c r="J9" s="174"/>
    </row>
    <row r="10" spans="1:10" s="56" customFormat="1" ht="15" customHeight="1" x14ac:dyDescent="0.2">
      <c r="A10" s="146" t="s">
        <v>4</v>
      </c>
      <c r="B10" s="152" t="s">
        <v>100</v>
      </c>
      <c r="C10" s="95">
        <f t="shared" si="0"/>
        <v>2</v>
      </c>
      <c r="D10" s="206" t="s">
        <v>128</v>
      </c>
      <c r="E10" s="206" t="s">
        <v>128</v>
      </c>
      <c r="F10" s="157" t="str">
        <f>'1.2'!F10</f>
        <v>129-ОЗ</v>
      </c>
      <c r="G10" s="185">
        <f>'1.1'!G10</f>
        <v>44191</v>
      </c>
      <c r="H10" s="98">
        <v>10</v>
      </c>
      <c r="I10" s="208" t="s">
        <v>120</v>
      </c>
      <c r="J10" s="175"/>
    </row>
    <row r="11" spans="1:10" s="56" customFormat="1" ht="15" customHeight="1" x14ac:dyDescent="0.2">
      <c r="A11" s="146" t="s">
        <v>5</v>
      </c>
      <c r="B11" s="152" t="s">
        <v>100</v>
      </c>
      <c r="C11" s="95">
        <f t="shared" si="0"/>
        <v>2</v>
      </c>
      <c r="D11" s="206" t="s">
        <v>128</v>
      </c>
      <c r="E11" s="206" t="s">
        <v>128</v>
      </c>
      <c r="F11" s="157" t="str">
        <f>'1.2'!F11</f>
        <v>89-ОЗ</v>
      </c>
      <c r="G11" s="185">
        <f>'1.1'!G11</f>
        <v>44188</v>
      </c>
      <c r="H11" s="98">
        <v>13</v>
      </c>
      <c r="I11" s="208" t="s">
        <v>120</v>
      </c>
      <c r="J11" s="175"/>
    </row>
    <row r="12" spans="1:10" s="55" customFormat="1" ht="15" customHeight="1" x14ac:dyDescent="0.2">
      <c r="A12" s="146" t="s">
        <v>6</v>
      </c>
      <c r="B12" s="152" t="s">
        <v>100</v>
      </c>
      <c r="C12" s="95">
        <f t="shared" si="0"/>
        <v>2</v>
      </c>
      <c r="D12" s="206" t="s">
        <v>128</v>
      </c>
      <c r="E12" s="206" t="s">
        <v>128</v>
      </c>
      <c r="F12" s="157" t="str">
        <f>'1.2'!F12</f>
        <v>27-ОЗ</v>
      </c>
      <c r="G12" s="185">
        <f>'1.1'!G12</f>
        <v>44168</v>
      </c>
      <c r="H12" s="98" t="s">
        <v>162</v>
      </c>
      <c r="I12" s="208" t="s">
        <v>120</v>
      </c>
      <c r="J12" s="174"/>
    </row>
    <row r="13" spans="1:10" s="56" customFormat="1" ht="15" customHeight="1" x14ac:dyDescent="0.2">
      <c r="A13" s="146" t="s">
        <v>7</v>
      </c>
      <c r="B13" s="152" t="s">
        <v>100</v>
      </c>
      <c r="C13" s="95">
        <f t="shared" si="0"/>
        <v>2</v>
      </c>
      <c r="D13" s="206" t="s">
        <v>128</v>
      </c>
      <c r="E13" s="206" t="s">
        <v>128</v>
      </c>
      <c r="F13" s="157" t="str">
        <f>'1.2'!F13</f>
        <v xml:space="preserve"> 37-7-ЗКО</v>
      </c>
      <c r="G13" s="185">
        <f>'1.1'!G13</f>
        <v>44186</v>
      </c>
      <c r="H13" s="98" t="s">
        <v>165</v>
      </c>
      <c r="I13" s="208" t="s">
        <v>120</v>
      </c>
      <c r="J13" s="175"/>
    </row>
    <row r="14" spans="1:10" s="56" customFormat="1" ht="15" customHeight="1" x14ac:dyDescent="0.2">
      <c r="A14" s="146" t="s">
        <v>8</v>
      </c>
      <c r="B14" s="152" t="s">
        <v>100</v>
      </c>
      <c r="C14" s="95">
        <f t="shared" si="0"/>
        <v>2</v>
      </c>
      <c r="D14" s="206" t="s">
        <v>128</v>
      </c>
      <c r="E14" s="206" t="s">
        <v>128</v>
      </c>
      <c r="F14" s="157" t="str">
        <f>'1.2'!F14</f>
        <v>113-ЗКО </v>
      </c>
      <c r="G14" s="185">
        <f>'1.1'!G14</f>
        <v>44179</v>
      </c>
      <c r="H14" s="98" t="s">
        <v>163</v>
      </c>
      <c r="I14" s="208" t="s">
        <v>120</v>
      </c>
      <c r="J14" s="175"/>
    </row>
    <row r="15" spans="1:10" s="56" customFormat="1" ht="15" customHeight="1" x14ac:dyDescent="0.2">
      <c r="A15" s="146" t="s">
        <v>9</v>
      </c>
      <c r="B15" s="152" t="s">
        <v>100</v>
      </c>
      <c r="C15" s="95">
        <f t="shared" si="0"/>
        <v>2</v>
      </c>
      <c r="D15" s="206" t="s">
        <v>128</v>
      </c>
      <c r="E15" s="206" t="s">
        <v>128</v>
      </c>
      <c r="F15" s="157" t="str">
        <f>'1.2'!F15</f>
        <v>470-ОЗ</v>
      </c>
      <c r="G15" s="185">
        <f>'1.1'!G15</f>
        <v>44183</v>
      </c>
      <c r="H15" s="98">
        <v>11</v>
      </c>
      <c r="I15" s="208" t="s">
        <v>120</v>
      </c>
      <c r="J15" s="175"/>
    </row>
    <row r="16" spans="1:10" s="55" customFormat="1" ht="15" customHeight="1" x14ac:dyDescent="0.2">
      <c r="A16" s="146" t="s">
        <v>10</v>
      </c>
      <c r="B16" s="152" t="s">
        <v>100</v>
      </c>
      <c r="C16" s="95">
        <f t="shared" si="0"/>
        <v>2</v>
      </c>
      <c r="D16" s="206" t="s">
        <v>128</v>
      </c>
      <c r="E16" s="206" t="s">
        <v>128</v>
      </c>
      <c r="F16" s="157" t="str">
        <f>'1.2'!F16</f>
        <v>251/2020-ОЗ</v>
      </c>
      <c r="G16" s="185">
        <f>'1.1'!G16</f>
        <v>44169</v>
      </c>
      <c r="H16" s="98">
        <v>8</v>
      </c>
      <c r="I16" s="208" t="s">
        <v>120</v>
      </c>
      <c r="J16" s="174"/>
    </row>
    <row r="17" spans="1:17" s="55" customFormat="1" ht="15" customHeight="1" x14ac:dyDescent="0.2">
      <c r="A17" s="146" t="s">
        <v>11</v>
      </c>
      <c r="B17" s="152" t="s">
        <v>100</v>
      </c>
      <c r="C17" s="95">
        <f t="shared" si="0"/>
        <v>2</v>
      </c>
      <c r="D17" s="206" t="s">
        <v>128</v>
      </c>
      <c r="E17" s="206" t="s">
        <v>128</v>
      </c>
      <c r="F17" s="157" t="str">
        <f>'1.2'!F17</f>
        <v>2537-ОЗ</v>
      </c>
      <c r="G17" s="185">
        <f>'1.1'!G17</f>
        <v>44169</v>
      </c>
      <c r="H17" s="157">
        <v>9</v>
      </c>
      <c r="I17" s="208" t="s">
        <v>120</v>
      </c>
      <c r="J17" s="174"/>
      <c r="N17" s="96"/>
      <c r="O17" s="96"/>
      <c r="P17" s="96"/>
    </row>
    <row r="18" spans="1:17" s="55" customFormat="1" ht="15" customHeight="1" x14ac:dyDescent="0.2">
      <c r="A18" s="146" t="s">
        <v>12</v>
      </c>
      <c r="B18" s="152" t="s">
        <v>100</v>
      </c>
      <c r="C18" s="95">
        <f t="shared" si="0"/>
        <v>2</v>
      </c>
      <c r="D18" s="206" t="s">
        <v>128</v>
      </c>
      <c r="E18" s="206" t="s">
        <v>128</v>
      </c>
      <c r="F18" s="157" t="str">
        <f>'1.2'!F18</f>
        <v>100-ОЗ</v>
      </c>
      <c r="G18" s="185">
        <f>'1.1'!G18</f>
        <v>44191</v>
      </c>
      <c r="H18" s="98">
        <v>8</v>
      </c>
      <c r="I18" s="208" t="s">
        <v>120</v>
      </c>
      <c r="J18" s="174"/>
    </row>
    <row r="19" spans="1:17" s="56" customFormat="1" ht="15" customHeight="1" x14ac:dyDescent="0.2">
      <c r="A19" s="146" t="s">
        <v>13</v>
      </c>
      <c r="B19" s="152" t="s">
        <v>100</v>
      </c>
      <c r="C19" s="95">
        <f t="shared" si="0"/>
        <v>2</v>
      </c>
      <c r="D19" s="206" t="s">
        <v>128</v>
      </c>
      <c r="E19" s="206" t="s">
        <v>128</v>
      </c>
      <c r="F19" s="157" t="str">
        <f>'1.2'!F19</f>
        <v>165-з</v>
      </c>
      <c r="G19" s="185">
        <f>'1.1'!G19</f>
        <v>44183</v>
      </c>
      <c r="H19" s="98" t="s">
        <v>163</v>
      </c>
      <c r="I19" s="208" t="s">
        <v>120</v>
      </c>
      <c r="J19" s="175"/>
    </row>
    <row r="20" spans="1:17" s="56" customFormat="1" ht="15" customHeight="1" x14ac:dyDescent="0.2">
      <c r="A20" s="146" t="s">
        <v>14</v>
      </c>
      <c r="B20" s="152" t="s">
        <v>100</v>
      </c>
      <c r="C20" s="95">
        <f t="shared" si="0"/>
        <v>2</v>
      </c>
      <c r="D20" s="206" t="s">
        <v>128</v>
      </c>
      <c r="E20" s="206" t="s">
        <v>128</v>
      </c>
      <c r="F20" s="157" t="str">
        <f>'1.2'!F20</f>
        <v>580-З</v>
      </c>
      <c r="G20" s="185">
        <f>'1.1'!G20</f>
        <v>44190</v>
      </c>
      <c r="H20" s="98">
        <v>8</v>
      </c>
      <c r="I20" s="208" t="s">
        <v>120</v>
      </c>
      <c r="J20" s="175"/>
    </row>
    <row r="21" spans="1:17" s="56" customFormat="1" ht="15" customHeight="1" x14ac:dyDescent="0.2">
      <c r="A21" s="146" t="s">
        <v>15</v>
      </c>
      <c r="B21" s="152" t="s">
        <v>100</v>
      </c>
      <c r="C21" s="95">
        <f t="shared" si="0"/>
        <v>2</v>
      </c>
      <c r="D21" s="206" t="s">
        <v>128</v>
      </c>
      <c r="E21" s="206" t="s">
        <v>128</v>
      </c>
      <c r="F21" s="157" t="str">
        <f>'1.2'!F21</f>
        <v>84-ЗО</v>
      </c>
      <c r="G21" s="185">
        <f>'1.1'!G21</f>
        <v>44193</v>
      </c>
      <c r="H21" s="98">
        <v>11</v>
      </c>
      <c r="I21" s="208" t="s">
        <v>120</v>
      </c>
      <c r="J21" s="175"/>
    </row>
    <row r="22" spans="1:17" s="55" customFormat="1" ht="15" customHeight="1" x14ac:dyDescent="0.2">
      <c r="A22" s="146" t="s">
        <v>16</v>
      </c>
      <c r="B22" s="152" t="s">
        <v>100</v>
      </c>
      <c r="C22" s="95">
        <f t="shared" si="0"/>
        <v>2</v>
      </c>
      <c r="D22" s="206" t="s">
        <v>128</v>
      </c>
      <c r="E22" s="206" t="s">
        <v>128</v>
      </c>
      <c r="F22" s="157" t="str">
        <f>'1.2'!F22</f>
        <v>105-ЗТО</v>
      </c>
      <c r="G22" s="185">
        <f>'1.1'!G22</f>
        <v>44183</v>
      </c>
      <c r="H22" s="98" t="s">
        <v>168</v>
      </c>
      <c r="I22" s="208" t="s">
        <v>120</v>
      </c>
      <c r="J22" s="174"/>
    </row>
    <row r="23" spans="1:17" s="56" customFormat="1" ht="15" customHeight="1" x14ac:dyDescent="0.2">
      <c r="A23" s="146" t="s">
        <v>17</v>
      </c>
      <c r="B23" s="152" t="s">
        <v>110</v>
      </c>
      <c r="C23" s="95">
        <f t="shared" si="0"/>
        <v>0</v>
      </c>
      <c r="D23" s="206" t="s">
        <v>129</v>
      </c>
      <c r="E23" s="206" t="s">
        <v>129</v>
      </c>
      <c r="F23" s="157" t="str">
        <f>'1.2'!F23</f>
        <v>100-з</v>
      </c>
      <c r="G23" s="185">
        <f>'1.1'!G23</f>
        <v>44187</v>
      </c>
      <c r="H23" s="98" t="s">
        <v>129</v>
      </c>
      <c r="I23" s="97" t="s">
        <v>558</v>
      </c>
      <c r="J23" s="175" t="s">
        <v>120</v>
      </c>
    </row>
    <row r="24" spans="1:17" s="56" customFormat="1" ht="15" customHeight="1" x14ac:dyDescent="0.2">
      <c r="A24" s="146" t="s">
        <v>645</v>
      </c>
      <c r="B24" s="152" t="s">
        <v>110</v>
      </c>
      <c r="C24" s="95">
        <f t="shared" si="0"/>
        <v>0</v>
      </c>
      <c r="D24" s="206" t="s">
        <v>129</v>
      </c>
      <c r="E24" s="206" t="s">
        <v>129</v>
      </c>
      <c r="F24" s="157" t="str">
        <f>'1.2'!F24</f>
        <v>33</v>
      </c>
      <c r="G24" s="185">
        <f>'1.1'!G24</f>
        <v>44175</v>
      </c>
      <c r="H24" s="98" t="s">
        <v>129</v>
      </c>
      <c r="I24" s="97" t="s">
        <v>558</v>
      </c>
      <c r="J24" s="175" t="s">
        <v>120</v>
      </c>
    </row>
    <row r="25" spans="1:17" s="55" customFormat="1" ht="15" customHeight="1" x14ac:dyDescent="0.2">
      <c r="A25" s="142" t="s">
        <v>18</v>
      </c>
      <c r="B25" s="92"/>
      <c r="C25" s="148"/>
      <c r="D25" s="186"/>
      <c r="E25" s="186"/>
      <c r="F25" s="143"/>
      <c r="G25" s="207"/>
      <c r="H25" s="143"/>
      <c r="I25" s="145"/>
      <c r="J25" s="174"/>
    </row>
    <row r="26" spans="1:17" s="56" customFormat="1" ht="15" customHeight="1" x14ac:dyDescent="0.2">
      <c r="A26" s="146" t="s">
        <v>19</v>
      </c>
      <c r="B26" s="152" t="s">
        <v>100</v>
      </c>
      <c r="C26" s="95">
        <f t="shared" ref="C26:C36" si="1">IF(B26="Да, содержится",2,0)</f>
        <v>2</v>
      </c>
      <c r="D26" s="206" t="s">
        <v>128</v>
      </c>
      <c r="E26" s="206" t="s">
        <v>128</v>
      </c>
      <c r="F26" s="157" t="str">
        <f>'1.2'!F26</f>
        <v>2528-ЗРК</v>
      </c>
      <c r="G26" s="185">
        <f>'1.1'!G26</f>
        <v>44186</v>
      </c>
      <c r="H26" s="98" t="s">
        <v>167</v>
      </c>
      <c r="I26" s="208" t="s">
        <v>120</v>
      </c>
      <c r="J26" s="175"/>
    </row>
    <row r="27" spans="1:17" s="56" customFormat="1" ht="15" customHeight="1" x14ac:dyDescent="0.2">
      <c r="A27" s="146" t="s">
        <v>20</v>
      </c>
      <c r="B27" s="152" t="s">
        <v>110</v>
      </c>
      <c r="C27" s="95">
        <f t="shared" si="1"/>
        <v>0</v>
      </c>
      <c r="D27" s="206" t="s">
        <v>129</v>
      </c>
      <c r="E27" s="206" t="s">
        <v>129</v>
      </c>
      <c r="F27" s="157" t="str">
        <f>'1.2'!F27</f>
        <v xml:space="preserve"> 93-РЗ</v>
      </c>
      <c r="G27" s="185">
        <f>'1.1'!G27</f>
        <v>44186</v>
      </c>
      <c r="H27" s="98" t="s">
        <v>129</v>
      </c>
      <c r="I27" s="97" t="s">
        <v>558</v>
      </c>
      <c r="J27" s="175" t="s">
        <v>120</v>
      </c>
    </row>
    <row r="28" spans="1:17" s="55" customFormat="1" ht="15" customHeight="1" x14ac:dyDescent="0.2">
      <c r="A28" s="146" t="s">
        <v>21</v>
      </c>
      <c r="B28" s="152" t="s">
        <v>100</v>
      </c>
      <c r="C28" s="95">
        <f t="shared" si="1"/>
        <v>2</v>
      </c>
      <c r="D28" s="206" t="s">
        <v>128</v>
      </c>
      <c r="E28" s="206" t="s">
        <v>128</v>
      </c>
      <c r="F28" s="157" t="str">
        <f>'1.2'!F28</f>
        <v>363-22-ОЗ</v>
      </c>
      <c r="G28" s="185">
        <f>'1.1'!G28</f>
        <v>44186</v>
      </c>
      <c r="H28" s="98">
        <v>8</v>
      </c>
      <c r="I28" s="208" t="s">
        <v>120</v>
      </c>
      <c r="J28" s="174"/>
    </row>
    <row r="29" spans="1:17" s="55" customFormat="1" ht="15.75" customHeight="1" x14ac:dyDescent="0.2">
      <c r="A29" s="146" t="s">
        <v>22</v>
      </c>
      <c r="B29" s="152" t="s">
        <v>100</v>
      </c>
      <c r="C29" s="95">
        <f t="shared" si="1"/>
        <v>2</v>
      </c>
      <c r="D29" s="206" t="s">
        <v>128</v>
      </c>
      <c r="E29" s="206" t="s">
        <v>128</v>
      </c>
      <c r="F29" s="157" t="str">
        <f>'1.2'!F29</f>
        <v>4822-ОЗ</v>
      </c>
      <c r="G29" s="185">
        <f>'1.1'!G29</f>
        <v>44180</v>
      </c>
      <c r="H29" s="98">
        <v>9</v>
      </c>
      <c r="I29" s="208" t="s">
        <v>120</v>
      </c>
      <c r="J29" s="174"/>
    </row>
    <row r="30" spans="1:17" s="56" customFormat="1" ht="15" customHeight="1" x14ac:dyDescent="0.2">
      <c r="A30" s="146" t="s">
        <v>23</v>
      </c>
      <c r="B30" s="152" t="s">
        <v>110</v>
      </c>
      <c r="C30" s="95">
        <f t="shared" si="1"/>
        <v>0</v>
      </c>
      <c r="D30" s="206" t="s">
        <v>129</v>
      </c>
      <c r="E30" s="206" t="s">
        <v>129</v>
      </c>
      <c r="F30" s="157" t="str">
        <f>'1.2'!F30</f>
        <v>347</v>
      </c>
      <c r="G30" s="185">
        <f>'1.1'!G30</f>
        <v>44167</v>
      </c>
      <c r="H30" s="206" t="s">
        <v>129</v>
      </c>
      <c r="I30" s="97" t="s">
        <v>558</v>
      </c>
      <c r="J30" s="175" t="s">
        <v>120</v>
      </c>
    </row>
    <row r="31" spans="1:17" s="55" customFormat="1" ht="15" customHeight="1" x14ac:dyDescent="0.2">
      <c r="A31" s="146" t="s">
        <v>24</v>
      </c>
      <c r="B31" s="152" t="s">
        <v>100</v>
      </c>
      <c r="C31" s="95">
        <f t="shared" si="1"/>
        <v>2</v>
      </c>
      <c r="D31" s="206" t="s">
        <v>128</v>
      </c>
      <c r="E31" s="206" t="s">
        <v>128</v>
      </c>
      <c r="F31" s="157" t="str">
        <f>'1.2'!F31</f>
        <v>143-оз</v>
      </c>
      <c r="G31" s="185">
        <f>'1.1'!G31</f>
        <v>44187</v>
      </c>
      <c r="H31" s="98">
        <v>8</v>
      </c>
      <c r="I31" s="208" t="s">
        <v>120</v>
      </c>
      <c r="J31" s="174"/>
    </row>
    <row r="32" spans="1:17" s="55" customFormat="1" ht="15" customHeight="1" x14ac:dyDescent="0.2">
      <c r="A32" s="146" t="s">
        <v>25</v>
      </c>
      <c r="B32" s="152" t="s">
        <v>100</v>
      </c>
      <c r="C32" s="95">
        <f t="shared" si="1"/>
        <v>2</v>
      </c>
      <c r="D32" s="206" t="s">
        <v>128</v>
      </c>
      <c r="E32" s="206" t="s">
        <v>128</v>
      </c>
      <c r="F32" s="157" t="str">
        <f>'1.2'!F32</f>
        <v>2585-01-ЗМО</v>
      </c>
      <c r="G32" s="185">
        <f>'1.1'!G32</f>
        <v>44189</v>
      </c>
      <c r="H32" s="98" t="s">
        <v>349</v>
      </c>
      <c r="I32" s="208" t="s">
        <v>120</v>
      </c>
      <c r="J32" s="174"/>
      <c r="O32" s="96"/>
      <c r="P32" s="96"/>
      <c r="Q32" s="96"/>
    </row>
    <row r="33" spans="1:10" s="56" customFormat="1" ht="15" customHeight="1" x14ac:dyDescent="0.2">
      <c r="A33" s="146" t="s">
        <v>26</v>
      </c>
      <c r="B33" s="152" t="s">
        <v>100</v>
      </c>
      <c r="C33" s="95">
        <f t="shared" si="1"/>
        <v>2</v>
      </c>
      <c r="D33" s="206" t="s">
        <v>128</v>
      </c>
      <c r="E33" s="206" t="s">
        <v>128</v>
      </c>
      <c r="F33" s="157" t="str">
        <f>'1.2'!F33</f>
        <v xml:space="preserve"> 666-ОЗ</v>
      </c>
      <c r="G33" s="185">
        <f>'1.1'!G33</f>
        <v>44194</v>
      </c>
      <c r="H33" s="98">
        <v>11</v>
      </c>
      <c r="I33" s="208" t="s">
        <v>120</v>
      </c>
      <c r="J33" s="175"/>
    </row>
    <row r="34" spans="1:10" s="56" customFormat="1" ht="15" customHeight="1" x14ac:dyDescent="0.2">
      <c r="A34" s="146" t="s">
        <v>27</v>
      </c>
      <c r="B34" s="152" t="s">
        <v>100</v>
      </c>
      <c r="C34" s="95">
        <f t="shared" si="1"/>
        <v>2</v>
      </c>
      <c r="D34" s="206" t="s">
        <v>128</v>
      </c>
      <c r="E34" s="206" t="s">
        <v>128</v>
      </c>
      <c r="F34" s="157" t="str">
        <f>'1.2'!F34</f>
        <v>2140-ОЗ</v>
      </c>
      <c r="G34" s="185" t="str">
        <f>'1.1'!G34</f>
        <v xml:space="preserve"> 29.12.2020</v>
      </c>
      <c r="H34" s="98" t="s">
        <v>173</v>
      </c>
      <c r="I34" s="208" t="s">
        <v>120</v>
      </c>
      <c r="J34" s="175"/>
    </row>
    <row r="35" spans="1:10" s="55" customFormat="1" ht="15" customHeight="1" x14ac:dyDescent="0.2">
      <c r="A35" s="146" t="s">
        <v>646</v>
      </c>
      <c r="B35" s="152" t="s">
        <v>100</v>
      </c>
      <c r="C35" s="95">
        <f t="shared" si="1"/>
        <v>2</v>
      </c>
      <c r="D35" s="206" t="s">
        <v>128</v>
      </c>
      <c r="E35" s="206" t="s">
        <v>128</v>
      </c>
      <c r="F35" s="157" t="str">
        <f>'1.2'!F35</f>
        <v>549-114</v>
      </c>
      <c r="G35" s="185">
        <f>'1.1'!G35</f>
        <v>44161</v>
      </c>
      <c r="H35" s="98">
        <v>3</v>
      </c>
      <c r="I35" s="208" t="s">
        <v>120</v>
      </c>
      <c r="J35" s="174" t="s">
        <v>120</v>
      </c>
    </row>
    <row r="36" spans="1:10" s="56" customFormat="1" ht="15" customHeight="1" x14ac:dyDescent="0.2">
      <c r="A36" s="146" t="s">
        <v>28</v>
      </c>
      <c r="B36" s="152" t="s">
        <v>100</v>
      </c>
      <c r="C36" s="95">
        <f t="shared" si="1"/>
        <v>2</v>
      </c>
      <c r="D36" s="206" t="s">
        <v>128</v>
      </c>
      <c r="E36" s="206" t="s">
        <v>128</v>
      </c>
      <c r="F36" s="157" t="str">
        <f>'1.2'!F36</f>
        <v xml:space="preserve"> 232-ОЗ</v>
      </c>
      <c r="G36" s="185">
        <f>'1.1'!G36</f>
        <v>44183</v>
      </c>
      <c r="H36" s="98">
        <v>6</v>
      </c>
      <c r="I36" s="208" t="s">
        <v>120</v>
      </c>
      <c r="J36" s="175"/>
    </row>
    <row r="37" spans="1:10" s="55" customFormat="1" ht="15" customHeight="1" x14ac:dyDescent="0.2">
      <c r="A37" s="142" t="s">
        <v>29</v>
      </c>
      <c r="B37" s="92"/>
      <c r="C37" s="148"/>
      <c r="D37" s="186"/>
      <c r="E37" s="186"/>
      <c r="F37" s="143"/>
      <c r="G37" s="207"/>
      <c r="H37" s="143"/>
      <c r="I37" s="145"/>
      <c r="J37" s="174"/>
    </row>
    <row r="38" spans="1:10" s="56" customFormat="1" ht="15" customHeight="1" x14ac:dyDescent="0.2">
      <c r="A38" s="146" t="s">
        <v>30</v>
      </c>
      <c r="B38" s="152" t="s">
        <v>100</v>
      </c>
      <c r="C38" s="95">
        <f t="shared" ref="C38:C45" si="2">IF(B38="Да, содержится",2,0)</f>
        <v>2</v>
      </c>
      <c r="D38" s="206" t="s">
        <v>128</v>
      </c>
      <c r="E38" s="206" t="s">
        <v>128</v>
      </c>
      <c r="F38" s="157">
        <f>'1.2'!F38</f>
        <v>417</v>
      </c>
      <c r="G38" s="185">
        <f>'1.1'!G38</f>
        <v>44191</v>
      </c>
      <c r="H38" s="98" t="s">
        <v>172</v>
      </c>
      <c r="I38" s="208" t="s">
        <v>120</v>
      </c>
      <c r="J38" s="175"/>
    </row>
    <row r="39" spans="1:10" s="56" customFormat="1" ht="15" customHeight="1" x14ac:dyDescent="0.2">
      <c r="A39" s="146" t="s">
        <v>31</v>
      </c>
      <c r="B39" s="152" t="s">
        <v>100</v>
      </c>
      <c r="C39" s="95">
        <f t="shared" si="2"/>
        <v>2</v>
      </c>
      <c r="D39" s="206" t="s">
        <v>128</v>
      </c>
      <c r="E39" s="206" t="s">
        <v>128</v>
      </c>
      <c r="F39" s="157" t="str">
        <f>'1.2'!F39</f>
        <v>146-VI-З</v>
      </c>
      <c r="G39" s="185">
        <f>'1.1'!G39</f>
        <v>44194</v>
      </c>
      <c r="H39" s="98">
        <v>7</v>
      </c>
      <c r="I39" s="208" t="s">
        <v>120</v>
      </c>
      <c r="J39" s="175"/>
    </row>
    <row r="40" spans="1:10" s="56" customFormat="1" ht="15" customHeight="1" x14ac:dyDescent="0.2">
      <c r="A40" s="146" t="s">
        <v>93</v>
      </c>
      <c r="B40" s="152" t="s">
        <v>100</v>
      </c>
      <c r="C40" s="95">
        <f t="shared" si="2"/>
        <v>2</v>
      </c>
      <c r="D40" s="206" t="s">
        <v>128</v>
      </c>
      <c r="E40" s="206" t="s">
        <v>128</v>
      </c>
      <c r="F40" s="157" t="str">
        <f>'1.2'!F40</f>
        <v>139-ЗРК/2020</v>
      </c>
      <c r="G40" s="185">
        <f>'1.1'!G40</f>
        <v>44187</v>
      </c>
      <c r="H40" s="98" t="s">
        <v>189</v>
      </c>
      <c r="I40" s="208" t="s">
        <v>120</v>
      </c>
      <c r="J40" s="175"/>
    </row>
    <row r="41" spans="1:10" s="56" customFormat="1" ht="15" customHeight="1" x14ac:dyDescent="0.2">
      <c r="A41" s="146" t="s">
        <v>32</v>
      </c>
      <c r="B41" s="152" t="s">
        <v>100</v>
      </c>
      <c r="C41" s="95">
        <f t="shared" si="2"/>
        <v>2</v>
      </c>
      <c r="D41" s="206" t="s">
        <v>128</v>
      </c>
      <c r="E41" s="206" t="s">
        <v>128</v>
      </c>
      <c r="F41" s="157" t="str">
        <f>'1.2'!F41</f>
        <v>4380-КЗ</v>
      </c>
      <c r="G41" s="185">
        <f>'1.1'!G41</f>
        <v>44188</v>
      </c>
      <c r="H41" s="98">
        <v>8</v>
      </c>
      <c r="I41" s="208" t="s">
        <v>120</v>
      </c>
      <c r="J41" s="175"/>
    </row>
    <row r="42" spans="1:10" s="56" customFormat="1" ht="15" customHeight="1" x14ac:dyDescent="0.2">
      <c r="A42" s="146" t="s">
        <v>33</v>
      </c>
      <c r="B42" s="152" t="s">
        <v>100</v>
      </c>
      <c r="C42" s="95">
        <f t="shared" si="2"/>
        <v>2</v>
      </c>
      <c r="D42" s="206" t="s">
        <v>128</v>
      </c>
      <c r="E42" s="206" t="s">
        <v>128</v>
      </c>
      <c r="F42" s="157" t="str">
        <f>'1.2'!F42</f>
        <v>113/2020-ОЗ</v>
      </c>
      <c r="G42" s="185">
        <f>'1.1'!G42</f>
        <v>44188</v>
      </c>
      <c r="H42" s="98" t="s">
        <v>164</v>
      </c>
      <c r="I42" s="208" t="s">
        <v>120</v>
      </c>
      <c r="J42" s="175"/>
    </row>
    <row r="43" spans="1:10" s="56" customFormat="1" ht="15" customHeight="1" x14ac:dyDescent="0.2">
      <c r="A43" s="146" t="s">
        <v>34</v>
      </c>
      <c r="B43" s="152" t="s">
        <v>100</v>
      </c>
      <c r="C43" s="95">
        <f t="shared" si="2"/>
        <v>2</v>
      </c>
      <c r="D43" s="206" t="s">
        <v>128</v>
      </c>
      <c r="E43" s="206" t="s">
        <v>128</v>
      </c>
      <c r="F43" s="157" t="str">
        <f>'1.2'!F43</f>
        <v>113-ОД</v>
      </c>
      <c r="G43" s="185">
        <f>'1.1'!G43</f>
        <v>44176</v>
      </c>
      <c r="H43" s="98">
        <v>7</v>
      </c>
      <c r="I43" s="208" t="s">
        <v>120</v>
      </c>
      <c r="J43" s="175"/>
    </row>
    <row r="44" spans="1:10" s="56" customFormat="1" ht="15" customHeight="1" x14ac:dyDescent="0.2">
      <c r="A44" s="146" t="s">
        <v>35</v>
      </c>
      <c r="B44" s="152" t="s">
        <v>100</v>
      </c>
      <c r="C44" s="95">
        <f t="shared" si="2"/>
        <v>2</v>
      </c>
      <c r="D44" s="206" t="s">
        <v>128</v>
      </c>
      <c r="E44" s="206" t="s">
        <v>128</v>
      </c>
      <c r="F44" s="157" t="str">
        <f>'1.2'!F44</f>
        <v>418-ЗС</v>
      </c>
      <c r="G44" s="185">
        <f>'1.1'!G44</f>
        <v>44186</v>
      </c>
      <c r="H44" s="98">
        <v>9</v>
      </c>
      <c r="I44" s="208" t="s">
        <v>120</v>
      </c>
      <c r="J44" s="175"/>
    </row>
    <row r="45" spans="1:10" s="56" customFormat="1" ht="15" customHeight="1" x14ac:dyDescent="0.2">
      <c r="A45" s="146" t="s">
        <v>647</v>
      </c>
      <c r="B45" s="152" t="s">
        <v>100</v>
      </c>
      <c r="C45" s="95">
        <f t="shared" si="2"/>
        <v>2</v>
      </c>
      <c r="D45" s="206" t="s">
        <v>128</v>
      </c>
      <c r="E45" s="206" t="s">
        <v>128</v>
      </c>
      <c r="F45" s="157" t="str">
        <f>'1.2'!F45</f>
        <v>621-ЗС</v>
      </c>
      <c r="G45" s="185">
        <f>'1.1'!G45</f>
        <v>44193</v>
      </c>
      <c r="H45" s="98" t="s">
        <v>156</v>
      </c>
      <c r="I45" s="208" t="s">
        <v>120</v>
      </c>
      <c r="J45" s="175"/>
    </row>
    <row r="46" spans="1:10" s="55" customFormat="1" ht="15" customHeight="1" x14ac:dyDescent="0.2">
      <c r="A46" s="142" t="s">
        <v>36</v>
      </c>
      <c r="B46" s="92"/>
      <c r="C46" s="148"/>
      <c r="D46" s="186"/>
      <c r="E46" s="186"/>
      <c r="F46" s="143"/>
      <c r="G46" s="207"/>
      <c r="H46" s="143"/>
      <c r="I46" s="145"/>
      <c r="J46" s="174"/>
    </row>
    <row r="47" spans="1:10" s="56" customFormat="1" ht="15" customHeight="1" x14ac:dyDescent="0.2">
      <c r="A47" s="146" t="s">
        <v>37</v>
      </c>
      <c r="B47" s="152" t="s">
        <v>100</v>
      </c>
      <c r="C47" s="95">
        <f t="shared" ref="C47:C53" si="3">IF(B47="Да, содержится",2,0)</f>
        <v>2</v>
      </c>
      <c r="D47" s="206" t="s">
        <v>128</v>
      </c>
      <c r="E47" s="206" t="s">
        <v>128</v>
      </c>
      <c r="F47" s="157">
        <f>'1.2'!F47</f>
        <v>103</v>
      </c>
      <c r="G47" s="185">
        <f>'1.1'!G47</f>
        <v>44193</v>
      </c>
      <c r="H47" s="98" t="s">
        <v>163</v>
      </c>
      <c r="I47" s="208" t="s">
        <v>120</v>
      </c>
      <c r="J47" s="175"/>
    </row>
    <row r="48" spans="1:10" s="56" customFormat="1" ht="15" customHeight="1" x14ac:dyDescent="0.2">
      <c r="A48" s="146" t="s">
        <v>38</v>
      </c>
      <c r="B48" s="152" t="s">
        <v>100</v>
      </c>
      <c r="C48" s="95">
        <f t="shared" si="3"/>
        <v>2</v>
      </c>
      <c r="D48" s="206" t="s">
        <v>128</v>
      </c>
      <c r="E48" s="206" t="s">
        <v>128</v>
      </c>
      <c r="F48" s="157" t="str">
        <f>'1.2'!F48</f>
        <v>54-РЗ</v>
      </c>
      <c r="G48" s="185">
        <f>'1.1'!G48</f>
        <v>44190</v>
      </c>
      <c r="H48" s="98" t="s">
        <v>171</v>
      </c>
      <c r="I48" s="208" t="s">
        <v>120</v>
      </c>
      <c r="J48" s="175"/>
    </row>
    <row r="49" spans="1:122" s="56" customFormat="1" ht="15" customHeight="1" x14ac:dyDescent="0.2">
      <c r="A49" s="146" t="s">
        <v>39</v>
      </c>
      <c r="B49" s="152" t="s">
        <v>100</v>
      </c>
      <c r="C49" s="95">
        <f t="shared" si="3"/>
        <v>2</v>
      </c>
      <c r="D49" s="206" t="s">
        <v>128</v>
      </c>
      <c r="E49" s="206" t="s">
        <v>128</v>
      </c>
      <c r="F49" s="157" t="str">
        <f>'1.2'!F49</f>
        <v>57-РЗ</v>
      </c>
      <c r="G49" s="185">
        <f>'1.1'!G49</f>
        <v>44195</v>
      </c>
      <c r="H49" s="98">
        <v>10</v>
      </c>
      <c r="I49" s="208" t="s">
        <v>120</v>
      </c>
      <c r="J49" s="175"/>
    </row>
    <row r="50" spans="1:122" s="56" customFormat="1" ht="15" customHeight="1" x14ac:dyDescent="0.2">
      <c r="A50" s="146" t="s">
        <v>40</v>
      </c>
      <c r="B50" s="152" t="s">
        <v>100</v>
      </c>
      <c r="C50" s="95">
        <f t="shared" si="3"/>
        <v>2</v>
      </c>
      <c r="D50" s="206" t="s">
        <v>128</v>
      </c>
      <c r="E50" s="206" t="s">
        <v>128</v>
      </c>
      <c r="F50" s="157" t="str">
        <f>'1.2'!F50</f>
        <v>113-РЗ</v>
      </c>
      <c r="G50" s="185">
        <f>'1.1'!G50</f>
        <v>44194</v>
      </c>
      <c r="H50" s="98">
        <v>12</v>
      </c>
      <c r="I50" s="208" t="s">
        <v>120</v>
      </c>
      <c r="J50" s="175"/>
    </row>
    <row r="51" spans="1:122" s="56" customFormat="1" ht="15" customHeight="1" x14ac:dyDescent="0.2">
      <c r="A51" s="146" t="s">
        <v>89</v>
      </c>
      <c r="B51" s="152" t="s">
        <v>100</v>
      </c>
      <c r="C51" s="95">
        <f t="shared" si="3"/>
        <v>2</v>
      </c>
      <c r="D51" s="206" t="s">
        <v>128</v>
      </c>
      <c r="E51" s="206" t="s">
        <v>128</v>
      </c>
      <c r="F51" s="157" t="str">
        <f>'1.2'!F51</f>
        <v>105-РЗ</v>
      </c>
      <c r="G51" s="185">
        <f>'1.1'!G51</f>
        <v>44189</v>
      </c>
      <c r="H51" s="98" t="s">
        <v>172</v>
      </c>
      <c r="I51" s="208" t="s">
        <v>120</v>
      </c>
      <c r="J51" s="175"/>
    </row>
    <row r="52" spans="1:122" s="56" customFormat="1" ht="15" customHeight="1" x14ac:dyDescent="0.2">
      <c r="A52" s="146" t="s">
        <v>41</v>
      </c>
      <c r="B52" s="152" t="s">
        <v>100</v>
      </c>
      <c r="C52" s="95">
        <f t="shared" si="3"/>
        <v>2</v>
      </c>
      <c r="D52" s="206" t="s">
        <v>128</v>
      </c>
      <c r="E52" s="206" t="s">
        <v>128</v>
      </c>
      <c r="F52" s="157" t="str">
        <f>'1.2'!F52</f>
        <v>75-РЗ</v>
      </c>
      <c r="G52" s="185">
        <f>'1.1'!G52</f>
        <v>44186</v>
      </c>
      <c r="H52" s="98" t="s">
        <v>173</v>
      </c>
      <c r="I52" s="208" t="s">
        <v>120</v>
      </c>
      <c r="J52" s="175"/>
    </row>
    <row r="53" spans="1:122" s="55" customFormat="1" ht="15" customHeight="1" x14ac:dyDescent="0.2">
      <c r="A53" s="146" t="s">
        <v>42</v>
      </c>
      <c r="B53" s="152" t="s">
        <v>100</v>
      </c>
      <c r="C53" s="95">
        <f t="shared" si="3"/>
        <v>2</v>
      </c>
      <c r="D53" s="206" t="s">
        <v>128</v>
      </c>
      <c r="E53" s="206" t="s">
        <v>128</v>
      </c>
      <c r="F53" s="157" t="str">
        <f>'1.2'!F53</f>
        <v>144-кз</v>
      </c>
      <c r="G53" s="185">
        <f>'1.1'!G53</f>
        <v>44175</v>
      </c>
      <c r="H53" s="157" t="s">
        <v>170</v>
      </c>
      <c r="I53" s="208" t="s">
        <v>120</v>
      </c>
      <c r="J53" s="174"/>
    </row>
    <row r="54" spans="1:122" s="55" customFormat="1" ht="15" customHeight="1" x14ac:dyDescent="0.2">
      <c r="A54" s="142" t="s">
        <v>43</v>
      </c>
      <c r="B54" s="92"/>
      <c r="C54" s="148"/>
      <c r="D54" s="186"/>
      <c r="E54" s="186"/>
      <c r="F54" s="143"/>
      <c r="G54" s="207"/>
      <c r="H54" s="143"/>
      <c r="I54" s="145"/>
      <c r="J54" s="175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</row>
    <row r="55" spans="1:122" s="55" customFormat="1" ht="15" customHeight="1" x14ac:dyDescent="0.2">
      <c r="A55" s="146" t="s">
        <v>44</v>
      </c>
      <c r="B55" s="152" t="s">
        <v>100</v>
      </c>
      <c r="C55" s="95">
        <f t="shared" ref="C55:C61" si="4">IF(B55="Да, содержится",2,0)</f>
        <v>2</v>
      </c>
      <c r="D55" s="206" t="s">
        <v>128</v>
      </c>
      <c r="E55" s="206" t="s">
        <v>128</v>
      </c>
      <c r="F55" s="157" t="str">
        <f>'1.2'!F55</f>
        <v>350-з</v>
      </c>
      <c r="G55" s="185">
        <f>'1.1'!G55</f>
        <v>44186</v>
      </c>
      <c r="H55" s="98" t="s">
        <v>168</v>
      </c>
      <c r="I55" s="208" t="s">
        <v>120</v>
      </c>
      <c r="J55" s="174"/>
    </row>
    <row r="56" spans="1:122" s="57" customFormat="1" ht="15" customHeight="1" x14ac:dyDescent="0.2">
      <c r="A56" s="146" t="s">
        <v>45</v>
      </c>
      <c r="B56" s="152" t="s">
        <v>100</v>
      </c>
      <c r="C56" s="95">
        <f t="shared" si="4"/>
        <v>2</v>
      </c>
      <c r="D56" s="206" t="s">
        <v>128</v>
      </c>
      <c r="E56" s="206" t="s">
        <v>128</v>
      </c>
      <c r="F56" s="157" t="str">
        <f>'1.2'!F56</f>
        <v>49-З</v>
      </c>
      <c r="G56" s="185">
        <f>'1.1'!G56</f>
        <v>44175</v>
      </c>
      <c r="H56" s="98">
        <v>8</v>
      </c>
      <c r="I56" s="208" t="s">
        <v>120</v>
      </c>
      <c r="J56" s="175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</row>
    <row r="57" spans="1:122" s="57" customFormat="1" ht="15" customHeight="1" x14ac:dyDescent="0.2">
      <c r="A57" s="146" t="s">
        <v>46</v>
      </c>
      <c r="B57" s="152" t="s">
        <v>100</v>
      </c>
      <c r="C57" s="95">
        <f t="shared" si="4"/>
        <v>2</v>
      </c>
      <c r="D57" s="206" t="s">
        <v>128</v>
      </c>
      <c r="E57" s="206" t="s">
        <v>128</v>
      </c>
      <c r="F57" s="157" t="str">
        <f>'1.2'!F57</f>
        <v>90-З</v>
      </c>
      <c r="G57" s="185">
        <f>'1.1'!G57</f>
        <v>44191</v>
      </c>
      <c r="H57" s="98">
        <v>5</v>
      </c>
      <c r="I57" s="208" t="s">
        <v>120</v>
      </c>
      <c r="J57" s="175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</row>
    <row r="58" spans="1:122" s="57" customFormat="1" ht="15" customHeight="1" x14ac:dyDescent="0.2">
      <c r="A58" s="146" t="s">
        <v>47</v>
      </c>
      <c r="B58" s="152" t="s">
        <v>100</v>
      </c>
      <c r="C58" s="95">
        <f t="shared" si="4"/>
        <v>2</v>
      </c>
      <c r="D58" s="206" t="s">
        <v>128</v>
      </c>
      <c r="E58" s="206" t="s">
        <v>128</v>
      </c>
      <c r="F58" s="157" t="str">
        <f>'1.2'!F58</f>
        <v>78-ЗРТ</v>
      </c>
      <c r="G58" s="185">
        <f>'1.1'!G58</f>
        <v>44162</v>
      </c>
      <c r="H58" s="98">
        <v>9</v>
      </c>
      <c r="I58" s="208" t="s">
        <v>120</v>
      </c>
      <c r="J58" s="175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</row>
    <row r="59" spans="1:122" s="55" customFormat="1" ht="15" customHeight="1" x14ac:dyDescent="0.2">
      <c r="A59" s="146" t="s">
        <v>48</v>
      </c>
      <c r="B59" s="152" t="s">
        <v>100</v>
      </c>
      <c r="C59" s="95">
        <f t="shared" si="4"/>
        <v>2</v>
      </c>
      <c r="D59" s="206" t="s">
        <v>128</v>
      </c>
      <c r="E59" s="206" t="s">
        <v>128</v>
      </c>
      <c r="F59" s="157" t="str">
        <f>'1.2'!F59</f>
        <v>85-РЗ</v>
      </c>
      <c r="G59" s="185">
        <f>'1.1'!G59</f>
        <v>44190</v>
      </c>
      <c r="H59" s="98">
        <v>9</v>
      </c>
      <c r="I59" s="208" t="s">
        <v>120</v>
      </c>
      <c r="J59" s="174"/>
    </row>
    <row r="60" spans="1:122" s="55" customFormat="1" ht="15" customHeight="1" x14ac:dyDescent="0.2">
      <c r="A60" s="146" t="s">
        <v>49</v>
      </c>
      <c r="B60" s="152" t="s">
        <v>100</v>
      </c>
      <c r="C60" s="95">
        <f t="shared" si="4"/>
        <v>2</v>
      </c>
      <c r="D60" s="206" t="s">
        <v>128</v>
      </c>
      <c r="E60" s="206" t="s">
        <v>128</v>
      </c>
      <c r="F60" s="157">
        <f>'1.2'!F60</f>
        <v>108</v>
      </c>
      <c r="G60" s="185">
        <f>'1.1'!G60</f>
        <v>44176</v>
      </c>
      <c r="H60" s="98" t="s">
        <v>165</v>
      </c>
      <c r="I60" s="208" t="s">
        <v>120</v>
      </c>
      <c r="J60" s="174"/>
    </row>
    <row r="61" spans="1:122" s="57" customFormat="1" ht="15" customHeight="1" x14ac:dyDescent="0.2">
      <c r="A61" s="146" t="s">
        <v>50</v>
      </c>
      <c r="B61" s="152" t="s">
        <v>110</v>
      </c>
      <c r="C61" s="95">
        <f t="shared" si="4"/>
        <v>0</v>
      </c>
      <c r="D61" s="206" t="s">
        <v>129</v>
      </c>
      <c r="E61" s="206" t="s">
        <v>129</v>
      </c>
      <c r="F61" s="157" t="str">
        <f>'1.2'!F61</f>
        <v>582-ПК</v>
      </c>
      <c r="G61" s="185">
        <f>'1.1'!G61</f>
        <v>44172</v>
      </c>
      <c r="H61" s="98" t="s">
        <v>129</v>
      </c>
      <c r="I61" s="97" t="s">
        <v>558</v>
      </c>
      <c r="J61" s="175" t="s">
        <v>120</v>
      </c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</row>
    <row r="62" spans="1:122" s="57" customFormat="1" ht="15" customHeight="1" x14ac:dyDescent="0.2">
      <c r="A62" s="146" t="s">
        <v>51</v>
      </c>
      <c r="B62" s="152" t="s">
        <v>100</v>
      </c>
      <c r="C62" s="95">
        <f t="shared" ref="C62:C68" si="5">IF(B62="Да, содержится",2,0)</f>
        <v>2</v>
      </c>
      <c r="D62" s="206" t="s">
        <v>128</v>
      </c>
      <c r="E62" s="206" t="s">
        <v>128</v>
      </c>
      <c r="F62" s="157" t="str">
        <f>'1.2'!F62</f>
        <v>434-ЗО</v>
      </c>
      <c r="G62" s="185">
        <f>'1.1'!G62</f>
        <v>44182</v>
      </c>
      <c r="H62" s="98" t="s">
        <v>168</v>
      </c>
      <c r="I62" s="208" t="s">
        <v>120</v>
      </c>
      <c r="J62" s="175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</row>
    <row r="63" spans="1:122" s="57" customFormat="1" ht="15" customHeight="1" x14ac:dyDescent="0.2">
      <c r="A63" s="146" t="s">
        <v>52</v>
      </c>
      <c r="B63" s="152" t="s">
        <v>100</v>
      </c>
      <c r="C63" s="95">
        <f t="shared" si="5"/>
        <v>2</v>
      </c>
      <c r="D63" s="206" t="s">
        <v>128</v>
      </c>
      <c r="E63" s="206" t="s">
        <v>128</v>
      </c>
      <c r="F63" s="157" t="str">
        <f>'1.2'!F63</f>
        <v>155-З</v>
      </c>
      <c r="G63" s="185">
        <f>'1.1'!G63</f>
        <v>44186</v>
      </c>
      <c r="H63" s="98">
        <v>11</v>
      </c>
      <c r="I63" s="208" t="s">
        <v>120</v>
      </c>
      <c r="J63" s="175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</row>
    <row r="64" spans="1:122" s="57" customFormat="1" ht="15" customHeight="1" x14ac:dyDescent="0.2">
      <c r="A64" s="146" t="s">
        <v>53</v>
      </c>
      <c r="B64" s="152" t="s">
        <v>100</v>
      </c>
      <c r="C64" s="95">
        <f t="shared" si="5"/>
        <v>2</v>
      </c>
      <c r="D64" s="206" t="s">
        <v>128</v>
      </c>
      <c r="E64" s="206" t="s">
        <v>128</v>
      </c>
      <c r="F64" s="157" t="str">
        <f>'1.2'!F64</f>
        <v>2558/716-VI-ОЗ</v>
      </c>
      <c r="G64" s="185">
        <f>'1.1'!G64</f>
        <v>44183</v>
      </c>
      <c r="H64" s="98">
        <v>2</v>
      </c>
      <c r="I64" s="208" t="s">
        <v>120</v>
      </c>
      <c r="J64" s="175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</row>
    <row r="65" spans="1:122" s="55" customFormat="1" ht="15" customHeight="1" x14ac:dyDescent="0.2">
      <c r="A65" s="146" t="s">
        <v>54</v>
      </c>
      <c r="B65" s="152" t="s">
        <v>100</v>
      </c>
      <c r="C65" s="95">
        <f t="shared" si="5"/>
        <v>2</v>
      </c>
      <c r="D65" s="206" t="s">
        <v>128</v>
      </c>
      <c r="E65" s="206" t="s">
        <v>128</v>
      </c>
      <c r="F65" s="157" t="str">
        <f>'1.2'!F65</f>
        <v>3595-ЗПО</v>
      </c>
      <c r="G65" s="185">
        <f>'1.1'!G65</f>
        <v>44190</v>
      </c>
      <c r="H65" s="98">
        <v>9</v>
      </c>
      <c r="I65" s="208" t="s">
        <v>120</v>
      </c>
      <c r="J65" s="174"/>
    </row>
    <row r="66" spans="1:122" s="57" customFormat="1" ht="15" customHeight="1" x14ac:dyDescent="0.2">
      <c r="A66" s="146" t="s">
        <v>55</v>
      </c>
      <c r="B66" s="152" t="s">
        <v>110</v>
      </c>
      <c r="C66" s="95">
        <f t="shared" si="5"/>
        <v>0</v>
      </c>
      <c r="D66" s="206" t="s">
        <v>129</v>
      </c>
      <c r="E66" s="206" t="s">
        <v>129</v>
      </c>
      <c r="F66" s="157" t="str">
        <f>'1.2'!F66</f>
        <v>137-ГД</v>
      </c>
      <c r="G66" s="185">
        <f>'1.1'!G66</f>
        <v>44182</v>
      </c>
      <c r="H66" s="98" t="s">
        <v>129</v>
      </c>
      <c r="I66" s="97" t="s">
        <v>558</v>
      </c>
      <c r="J66" s="175" t="s">
        <v>120</v>
      </c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</row>
    <row r="67" spans="1:122" s="57" customFormat="1" ht="15" customHeight="1" x14ac:dyDescent="0.2">
      <c r="A67" s="146" t="s">
        <v>56</v>
      </c>
      <c r="B67" s="152" t="s">
        <v>100</v>
      </c>
      <c r="C67" s="95">
        <f t="shared" si="5"/>
        <v>2</v>
      </c>
      <c r="D67" s="206" t="s">
        <v>128</v>
      </c>
      <c r="E67" s="206" t="s">
        <v>128</v>
      </c>
      <c r="F67" s="157" t="str">
        <f>'1.2'!F67</f>
        <v>141-ЗСО</v>
      </c>
      <c r="G67" s="185">
        <f>'1.1'!G67</f>
        <v>44166</v>
      </c>
      <c r="H67" s="98">
        <v>7</v>
      </c>
      <c r="I67" s="208" t="s">
        <v>120</v>
      </c>
      <c r="J67" s="175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</row>
    <row r="68" spans="1:122" s="55" customFormat="1" ht="15" customHeight="1" x14ac:dyDescent="0.2">
      <c r="A68" s="146" t="s">
        <v>57</v>
      </c>
      <c r="B68" s="152" t="s">
        <v>100</v>
      </c>
      <c r="C68" s="95">
        <f t="shared" si="5"/>
        <v>2</v>
      </c>
      <c r="D68" s="206" t="s">
        <v>128</v>
      </c>
      <c r="E68" s="206" t="s">
        <v>128</v>
      </c>
      <c r="F68" s="157" t="str">
        <f>'1.2'!F68</f>
        <v>141-ЗО</v>
      </c>
      <c r="G68" s="185">
        <f>'1.1'!G68</f>
        <v>44162</v>
      </c>
      <c r="H68" s="98">
        <v>8</v>
      </c>
      <c r="I68" s="208" t="s">
        <v>120</v>
      </c>
      <c r="J68" s="174"/>
    </row>
    <row r="69" spans="1:122" s="55" customFormat="1" ht="15" customHeight="1" x14ac:dyDescent="0.2">
      <c r="A69" s="142" t="s">
        <v>58</v>
      </c>
      <c r="B69" s="92"/>
      <c r="C69" s="148"/>
      <c r="D69" s="186"/>
      <c r="E69" s="186"/>
      <c r="F69" s="143"/>
      <c r="G69" s="207"/>
      <c r="H69" s="143"/>
      <c r="I69" s="145"/>
      <c r="J69" s="175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</row>
    <row r="70" spans="1:122" s="57" customFormat="1" ht="15" customHeight="1" x14ac:dyDescent="0.2">
      <c r="A70" s="146" t="s">
        <v>59</v>
      </c>
      <c r="B70" s="152" t="s">
        <v>100</v>
      </c>
      <c r="C70" s="95">
        <f t="shared" ref="C70:C75" si="6">IF(B70="Да, содержится",2,0)</f>
        <v>2</v>
      </c>
      <c r="D70" s="206" t="s">
        <v>128</v>
      </c>
      <c r="E70" s="206" t="s">
        <v>128</v>
      </c>
      <c r="F70" s="157">
        <f>'1.2'!F70</f>
        <v>129</v>
      </c>
      <c r="G70" s="185">
        <f>'1.1'!G70</f>
        <v>44189</v>
      </c>
      <c r="H70" s="98" t="s">
        <v>165</v>
      </c>
      <c r="I70" s="208" t="s">
        <v>120</v>
      </c>
      <c r="J70" s="175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</row>
    <row r="71" spans="1:122" s="55" customFormat="1" ht="15" customHeight="1" x14ac:dyDescent="0.2">
      <c r="A71" s="146" t="s">
        <v>60</v>
      </c>
      <c r="B71" s="152" t="s">
        <v>100</v>
      </c>
      <c r="C71" s="95">
        <f t="shared" si="6"/>
        <v>2</v>
      </c>
      <c r="D71" s="206" t="s">
        <v>128</v>
      </c>
      <c r="E71" s="206" t="s">
        <v>128</v>
      </c>
      <c r="F71" s="157" t="str">
        <f>'1.2'!F71</f>
        <v>144-ОЗ</v>
      </c>
      <c r="G71" s="185">
        <f>'1.1'!G71</f>
        <v>44175</v>
      </c>
      <c r="H71" s="98">
        <v>6</v>
      </c>
      <c r="I71" s="208" t="s">
        <v>120</v>
      </c>
      <c r="J71" s="174"/>
    </row>
    <row r="72" spans="1:122" s="55" customFormat="1" ht="15" customHeight="1" x14ac:dyDescent="0.2">
      <c r="A72" s="146" t="s">
        <v>61</v>
      </c>
      <c r="B72" s="152" t="s">
        <v>100</v>
      </c>
      <c r="C72" s="95">
        <f t="shared" si="6"/>
        <v>2</v>
      </c>
      <c r="D72" s="206" t="s">
        <v>128</v>
      </c>
      <c r="E72" s="206" t="s">
        <v>128</v>
      </c>
      <c r="F72" s="157">
        <f>'1.2'!F72</f>
        <v>99</v>
      </c>
      <c r="G72" s="185">
        <f>'1.1'!G72</f>
        <v>44169</v>
      </c>
      <c r="H72" s="98" t="s">
        <v>172</v>
      </c>
      <c r="I72" s="208" t="s">
        <v>120</v>
      </c>
      <c r="J72" s="174"/>
    </row>
    <row r="73" spans="1:122" s="57" customFormat="1" ht="15" customHeight="1" x14ac:dyDescent="0.2">
      <c r="A73" s="146" t="s">
        <v>62</v>
      </c>
      <c r="B73" s="152" t="s">
        <v>100</v>
      </c>
      <c r="C73" s="95">
        <f t="shared" si="6"/>
        <v>2</v>
      </c>
      <c r="D73" s="206" t="s">
        <v>128</v>
      </c>
      <c r="E73" s="206" t="s">
        <v>128</v>
      </c>
      <c r="F73" s="157" t="str">
        <f>'1.2'!F73</f>
        <v>294-ЗО</v>
      </c>
      <c r="G73" s="185">
        <f>'1.1'!G73</f>
        <v>44193</v>
      </c>
      <c r="H73" s="98">
        <v>9</v>
      </c>
      <c r="I73" s="208" t="s">
        <v>120</v>
      </c>
      <c r="J73" s="175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</row>
    <row r="74" spans="1:122" s="57" customFormat="1" ht="15" customHeight="1" x14ac:dyDescent="0.2">
      <c r="A74" s="146" t="s">
        <v>63</v>
      </c>
      <c r="B74" s="152" t="s">
        <v>100</v>
      </c>
      <c r="C74" s="95">
        <f t="shared" si="6"/>
        <v>2</v>
      </c>
      <c r="D74" s="206" t="s">
        <v>128</v>
      </c>
      <c r="E74" s="206" t="s">
        <v>128</v>
      </c>
      <c r="F74" s="157" t="str">
        <f>'1.2'!F74</f>
        <v>106-оз</v>
      </c>
      <c r="G74" s="185">
        <f>'1.1'!G74</f>
        <v>44161</v>
      </c>
      <c r="H74" s="98" t="s">
        <v>165</v>
      </c>
      <c r="I74" s="208" t="s">
        <v>120</v>
      </c>
      <c r="J74" s="175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</row>
    <row r="75" spans="1:122" s="57" customFormat="1" ht="15" customHeight="1" x14ac:dyDescent="0.2">
      <c r="A75" s="146" t="s">
        <v>64</v>
      </c>
      <c r="B75" s="152" t="s">
        <v>100</v>
      </c>
      <c r="C75" s="95">
        <f t="shared" si="6"/>
        <v>2</v>
      </c>
      <c r="D75" s="206" t="s">
        <v>128</v>
      </c>
      <c r="E75" s="206" t="s">
        <v>128</v>
      </c>
      <c r="F75" s="157" t="str">
        <f>'1.2'!F75</f>
        <v>125-ЗАО</v>
      </c>
      <c r="G75" s="185">
        <f>'1.1'!G75</f>
        <v>44161</v>
      </c>
      <c r="H75" s="98">
        <v>12</v>
      </c>
      <c r="I75" s="208" t="s">
        <v>120</v>
      </c>
      <c r="J75" s="175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</row>
    <row r="76" spans="1:122" s="55" customFormat="1" ht="15" customHeight="1" x14ac:dyDescent="0.2">
      <c r="A76" s="142" t="s">
        <v>65</v>
      </c>
      <c r="B76" s="92"/>
      <c r="C76" s="148"/>
      <c r="D76" s="186"/>
      <c r="E76" s="186"/>
      <c r="F76" s="143"/>
      <c r="G76" s="207"/>
      <c r="H76" s="143"/>
      <c r="I76" s="145"/>
      <c r="J76" s="175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</row>
    <row r="77" spans="1:122" s="57" customFormat="1" ht="15" customHeight="1" x14ac:dyDescent="0.2">
      <c r="A77" s="146" t="s">
        <v>66</v>
      </c>
      <c r="B77" s="152" t="s">
        <v>100</v>
      </c>
      <c r="C77" s="95">
        <f t="shared" ref="C77:C86" si="7">IF(B77="Да, содержится",2,0)</f>
        <v>2</v>
      </c>
      <c r="D77" s="206" t="s">
        <v>128</v>
      </c>
      <c r="E77" s="206" t="s">
        <v>128</v>
      </c>
      <c r="F77" s="157" t="str">
        <f>'1.2'!F77</f>
        <v>74-РЗ</v>
      </c>
      <c r="G77" s="185">
        <f>'1.1'!G77</f>
        <v>44179</v>
      </c>
      <c r="H77" s="98">
        <v>19</v>
      </c>
      <c r="I77" s="208" t="s">
        <v>120</v>
      </c>
      <c r="J77" s="175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</row>
    <row r="78" spans="1:122" s="57" customFormat="1" ht="15" customHeight="1" x14ac:dyDescent="0.2">
      <c r="A78" s="146" t="s">
        <v>68</v>
      </c>
      <c r="B78" s="152" t="s">
        <v>100</v>
      </c>
      <c r="C78" s="95">
        <f t="shared" si="7"/>
        <v>2</v>
      </c>
      <c r="D78" s="206" t="s">
        <v>128</v>
      </c>
      <c r="E78" s="206" t="s">
        <v>128</v>
      </c>
      <c r="F78" s="157" t="str">
        <f>'1.2'!F78</f>
        <v>677-ЗРТ</v>
      </c>
      <c r="G78" s="185">
        <f>'1.1'!G78</f>
        <v>44186</v>
      </c>
      <c r="H78" s="98" t="s">
        <v>164</v>
      </c>
      <c r="I78" s="208" t="s">
        <v>120</v>
      </c>
      <c r="J78" s="175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</row>
    <row r="79" spans="1:122" s="57" customFormat="1" ht="15" customHeight="1" x14ac:dyDescent="0.2">
      <c r="A79" s="146" t="s">
        <v>69</v>
      </c>
      <c r="B79" s="152" t="s">
        <v>100</v>
      </c>
      <c r="C79" s="95">
        <f t="shared" si="7"/>
        <v>2</v>
      </c>
      <c r="D79" s="206" t="s">
        <v>128</v>
      </c>
      <c r="E79" s="206" t="s">
        <v>128</v>
      </c>
      <c r="F79" s="157" t="str">
        <f>'1.2'!F79</f>
        <v>88-ЗРХ</v>
      </c>
      <c r="G79" s="185">
        <f>'1.1'!G79</f>
        <v>44182</v>
      </c>
      <c r="H79" s="98" t="s">
        <v>163</v>
      </c>
      <c r="I79" s="208" t="s">
        <v>120</v>
      </c>
      <c r="J79" s="175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</row>
    <row r="80" spans="1:122" s="55" customFormat="1" ht="15" customHeight="1" x14ac:dyDescent="0.2">
      <c r="A80" s="146" t="s">
        <v>70</v>
      </c>
      <c r="B80" s="152" t="s">
        <v>100</v>
      </c>
      <c r="C80" s="95">
        <f t="shared" si="7"/>
        <v>2</v>
      </c>
      <c r="D80" s="206" t="s">
        <v>128</v>
      </c>
      <c r="E80" s="206" t="s">
        <v>128</v>
      </c>
      <c r="F80" s="157" t="str">
        <f>'1.2'!F80</f>
        <v>100-ЗС</v>
      </c>
      <c r="G80" s="185">
        <f>'1.1'!G80</f>
        <v>44172</v>
      </c>
      <c r="H80" s="98" t="s">
        <v>164</v>
      </c>
      <c r="I80" s="208" t="s">
        <v>120</v>
      </c>
      <c r="J80" s="174"/>
    </row>
    <row r="81" spans="1:122" s="55" customFormat="1" ht="15" customHeight="1" x14ac:dyDescent="0.2">
      <c r="A81" s="146" t="s">
        <v>72</v>
      </c>
      <c r="B81" s="152" t="s">
        <v>100</v>
      </c>
      <c r="C81" s="95">
        <f t="shared" si="7"/>
        <v>2</v>
      </c>
      <c r="D81" s="206" t="s">
        <v>128</v>
      </c>
      <c r="E81" s="206" t="s">
        <v>128</v>
      </c>
      <c r="F81" s="157" t="str">
        <f>'1.2'!F81</f>
        <v>10-4538</v>
      </c>
      <c r="G81" s="185">
        <f>'1.1'!G81</f>
        <v>44189</v>
      </c>
      <c r="H81" s="98">
        <v>5</v>
      </c>
      <c r="I81" s="208" t="s">
        <v>120</v>
      </c>
      <c r="J81" s="174"/>
    </row>
    <row r="82" spans="1:122" s="57" customFormat="1" ht="15" customHeight="1" x14ac:dyDescent="0.2">
      <c r="A82" s="146" t="s">
        <v>73</v>
      </c>
      <c r="B82" s="152" t="s">
        <v>100</v>
      </c>
      <c r="C82" s="95">
        <f t="shared" si="7"/>
        <v>2</v>
      </c>
      <c r="D82" s="206" t="s">
        <v>128</v>
      </c>
      <c r="E82" s="206" t="s">
        <v>128</v>
      </c>
      <c r="F82" s="157" t="str">
        <f>'1.2'!F82</f>
        <v>114-ОЗ</v>
      </c>
      <c r="G82" s="185">
        <f>'1.1'!G82</f>
        <v>44181</v>
      </c>
      <c r="H82" s="98" t="s">
        <v>164</v>
      </c>
      <c r="I82" s="208" t="s">
        <v>120</v>
      </c>
      <c r="J82" s="175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  <c r="CF82" s="56"/>
      <c r="CG82" s="56"/>
      <c r="CH82" s="56"/>
      <c r="CI82" s="56"/>
      <c r="CJ82" s="56"/>
      <c r="CK82" s="56"/>
      <c r="CL82" s="56"/>
      <c r="CM82" s="56"/>
      <c r="CN82" s="56"/>
      <c r="CO82" s="56"/>
      <c r="CP82" s="56"/>
      <c r="CQ82" s="56"/>
      <c r="CR82" s="56"/>
      <c r="CS82" s="56"/>
      <c r="CT82" s="56"/>
      <c r="CU82" s="56"/>
      <c r="CV82" s="56"/>
      <c r="CW82" s="56"/>
      <c r="CX82" s="56"/>
      <c r="CY82" s="56"/>
      <c r="CZ82" s="56"/>
      <c r="DA82" s="56"/>
      <c r="DB82" s="56"/>
      <c r="DC82" s="56"/>
      <c r="DD82" s="56"/>
      <c r="DE82" s="56"/>
      <c r="DF82" s="56"/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6"/>
    </row>
    <row r="83" spans="1:122" s="57" customFormat="1" ht="15" customHeight="1" x14ac:dyDescent="0.2">
      <c r="A83" s="146" t="s">
        <v>618</v>
      </c>
      <c r="B83" s="152" t="s">
        <v>100</v>
      </c>
      <c r="C83" s="95">
        <f t="shared" si="7"/>
        <v>2</v>
      </c>
      <c r="D83" s="206" t="s">
        <v>128</v>
      </c>
      <c r="E83" s="206" t="s">
        <v>128</v>
      </c>
      <c r="F83" s="157" t="str">
        <f>'1.2'!F83</f>
        <v>160-ОЗ</v>
      </c>
      <c r="G83" s="185">
        <f>'1.1'!G83</f>
        <v>44188</v>
      </c>
      <c r="H83" s="98">
        <v>8</v>
      </c>
      <c r="I83" s="208" t="s">
        <v>120</v>
      </c>
      <c r="J83" s="175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  <c r="CF83" s="56"/>
      <c r="CG83" s="56"/>
      <c r="CH83" s="56"/>
      <c r="CI83" s="56"/>
      <c r="CJ83" s="56"/>
      <c r="CK83" s="56"/>
      <c r="CL83" s="56"/>
      <c r="CM83" s="56"/>
      <c r="CN83" s="56"/>
      <c r="CO83" s="56"/>
      <c r="CP83" s="56"/>
      <c r="CQ83" s="56"/>
      <c r="CR83" s="56"/>
      <c r="CS83" s="56"/>
      <c r="CT83" s="56"/>
      <c r="CU83" s="56"/>
      <c r="CV83" s="56"/>
      <c r="CW83" s="56"/>
      <c r="CX83" s="56"/>
      <c r="CY83" s="56"/>
      <c r="CZ83" s="56"/>
      <c r="DA83" s="56"/>
      <c r="DB83" s="56"/>
      <c r="DC83" s="56"/>
      <c r="DD83" s="56"/>
      <c r="DE83" s="56"/>
      <c r="DF83" s="56"/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6"/>
    </row>
    <row r="84" spans="1:122" s="55" customFormat="1" ht="15" customHeight="1" x14ac:dyDescent="0.2">
      <c r="A84" s="146" t="s">
        <v>74</v>
      </c>
      <c r="B84" s="152" t="s">
        <v>100</v>
      </c>
      <c r="C84" s="95">
        <f t="shared" si="7"/>
        <v>2</v>
      </c>
      <c r="D84" s="206" t="s">
        <v>128</v>
      </c>
      <c r="E84" s="206" t="s">
        <v>128</v>
      </c>
      <c r="F84" s="157" t="str">
        <f>'1.2'!F84</f>
        <v>45-ОЗ</v>
      </c>
      <c r="G84" s="185">
        <f>'1.1'!G84</f>
        <v>44190</v>
      </c>
      <c r="H84" s="98">
        <v>7</v>
      </c>
      <c r="I84" s="208" t="s">
        <v>120</v>
      </c>
      <c r="J84" s="174"/>
    </row>
    <row r="85" spans="1:122" s="55" customFormat="1" ht="15" customHeight="1" x14ac:dyDescent="0.2">
      <c r="A85" s="146" t="s">
        <v>75</v>
      </c>
      <c r="B85" s="152" t="s">
        <v>100</v>
      </c>
      <c r="C85" s="95">
        <f t="shared" si="7"/>
        <v>2</v>
      </c>
      <c r="D85" s="206" t="s">
        <v>128</v>
      </c>
      <c r="E85" s="206" t="s">
        <v>128</v>
      </c>
      <c r="F85" s="157" t="str">
        <f>'1.2'!F85</f>
        <v>2333-ОЗ</v>
      </c>
      <c r="G85" s="185">
        <f>'1.1'!G85</f>
        <v>44189</v>
      </c>
      <c r="H85" s="98">
        <v>7</v>
      </c>
      <c r="I85" s="208" t="s">
        <v>120</v>
      </c>
      <c r="J85" s="174"/>
    </row>
    <row r="86" spans="1:122" s="57" customFormat="1" ht="15" customHeight="1" x14ac:dyDescent="0.2">
      <c r="A86" s="146" t="s">
        <v>76</v>
      </c>
      <c r="B86" s="152" t="s">
        <v>100</v>
      </c>
      <c r="C86" s="95">
        <f t="shared" si="7"/>
        <v>2</v>
      </c>
      <c r="D86" s="206" t="s">
        <v>128</v>
      </c>
      <c r="E86" s="206" t="s">
        <v>128</v>
      </c>
      <c r="F86" s="157" t="str">
        <f>'1.2'!F86</f>
        <v>180-ОЗ</v>
      </c>
      <c r="G86" s="185">
        <f>'1.1'!G86</f>
        <v>44194</v>
      </c>
      <c r="H86" s="98">
        <v>19</v>
      </c>
      <c r="I86" s="208" t="s">
        <v>120</v>
      </c>
      <c r="J86" s="175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  <c r="CF86" s="56"/>
      <c r="CG86" s="56"/>
      <c r="CH86" s="56"/>
      <c r="CI86" s="56"/>
      <c r="CJ86" s="56"/>
      <c r="CK86" s="56"/>
      <c r="CL86" s="56"/>
      <c r="CM86" s="56"/>
      <c r="CN86" s="56"/>
      <c r="CO86" s="56"/>
      <c r="CP86" s="56"/>
      <c r="CQ86" s="56"/>
      <c r="CR86" s="56"/>
      <c r="CS86" s="56"/>
      <c r="CT86" s="56"/>
      <c r="CU86" s="56"/>
      <c r="CV86" s="56"/>
      <c r="CW86" s="56"/>
      <c r="CX86" s="56"/>
      <c r="CY86" s="56"/>
      <c r="CZ86" s="56"/>
      <c r="DA86" s="56"/>
      <c r="DB86" s="56"/>
      <c r="DC86" s="56"/>
      <c r="DD86" s="56"/>
      <c r="DE86" s="56"/>
      <c r="DF86" s="56"/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6"/>
    </row>
    <row r="87" spans="1:122" s="55" customFormat="1" ht="15" customHeight="1" x14ac:dyDescent="0.2">
      <c r="A87" s="142" t="s">
        <v>77</v>
      </c>
      <c r="B87" s="92"/>
      <c r="C87" s="148"/>
      <c r="D87" s="186"/>
      <c r="E87" s="186"/>
      <c r="F87" s="143"/>
      <c r="G87" s="207"/>
      <c r="H87" s="143"/>
      <c r="I87" s="145"/>
      <c r="J87" s="175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  <c r="CF87" s="56"/>
      <c r="CG87" s="56"/>
      <c r="CH87" s="56"/>
      <c r="CI87" s="56"/>
      <c r="CJ87" s="56"/>
      <c r="CK87" s="56"/>
      <c r="CL87" s="56"/>
      <c r="CM87" s="56"/>
      <c r="CN87" s="56"/>
      <c r="CO87" s="56"/>
      <c r="CP87" s="56"/>
      <c r="CQ87" s="56"/>
      <c r="CR87" s="56"/>
      <c r="CS87" s="56"/>
      <c r="CT87" s="56"/>
      <c r="CU87" s="56"/>
      <c r="CV87" s="56"/>
      <c r="CW87" s="56"/>
      <c r="CX87" s="56"/>
      <c r="CY87" s="56"/>
      <c r="CZ87" s="56"/>
      <c r="DA87" s="56"/>
      <c r="DB87" s="56"/>
      <c r="DC87" s="56"/>
      <c r="DD87" s="56"/>
      <c r="DE87" s="56"/>
      <c r="DF87" s="56"/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6"/>
    </row>
    <row r="88" spans="1:122" s="57" customFormat="1" ht="15" customHeight="1" x14ac:dyDescent="0.2">
      <c r="A88" s="146" t="s">
        <v>67</v>
      </c>
      <c r="B88" s="152" t="s">
        <v>100</v>
      </c>
      <c r="C88" s="95">
        <f t="shared" ref="C88:C98" si="8">IF(B88="Да, содержится",2,0)</f>
        <v>2</v>
      </c>
      <c r="D88" s="206" t="s">
        <v>128</v>
      </c>
      <c r="E88" s="206" t="s">
        <v>128</v>
      </c>
      <c r="F88" s="157" t="str">
        <f>'1.2'!F88</f>
        <v>1292-VI</v>
      </c>
      <c r="G88" s="185">
        <f>'1.1'!G88</f>
        <v>44190</v>
      </c>
      <c r="H88" s="98" t="s">
        <v>173</v>
      </c>
      <c r="I88" s="208" t="s">
        <v>120</v>
      </c>
      <c r="J88" s="175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  <c r="CF88" s="56"/>
      <c r="CG88" s="56"/>
      <c r="CH88" s="56"/>
      <c r="CI88" s="56"/>
      <c r="CJ88" s="56"/>
      <c r="CK88" s="56"/>
      <c r="CL88" s="56"/>
      <c r="CM88" s="56"/>
      <c r="CN88" s="56"/>
      <c r="CO88" s="56"/>
      <c r="CP88" s="56"/>
      <c r="CQ88" s="56"/>
      <c r="CR88" s="56"/>
      <c r="CS88" s="56"/>
      <c r="CT88" s="56"/>
      <c r="CU88" s="56"/>
      <c r="CV88" s="56"/>
      <c r="CW88" s="56"/>
      <c r="CX88" s="56"/>
      <c r="CY88" s="56"/>
      <c r="CZ88" s="56"/>
      <c r="DA88" s="56"/>
      <c r="DB88" s="56"/>
      <c r="DC88" s="56"/>
      <c r="DD88" s="56"/>
      <c r="DE88" s="56"/>
      <c r="DF88" s="56"/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6"/>
    </row>
    <row r="89" spans="1:122" s="57" customFormat="1" ht="15" customHeight="1" x14ac:dyDescent="0.2">
      <c r="A89" s="146" t="s">
        <v>78</v>
      </c>
      <c r="B89" s="152" t="s">
        <v>100</v>
      </c>
      <c r="C89" s="95">
        <f t="shared" si="8"/>
        <v>2</v>
      </c>
      <c r="D89" s="206" t="s">
        <v>128</v>
      </c>
      <c r="E89" s="206" t="s">
        <v>128</v>
      </c>
      <c r="F89" s="157" t="str">
        <f>'1.2'!F89</f>
        <v>2265-З N 441-VI</v>
      </c>
      <c r="G89" s="185">
        <f>'1.1'!G89</f>
        <v>44166</v>
      </c>
      <c r="H89" s="98">
        <v>10</v>
      </c>
      <c r="I89" s="208" t="s">
        <v>120</v>
      </c>
      <c r="J89" s="175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  <c r="CU89" s="56"/>
      <c r="CV89" s="56"/>
      <c r="CW89" s="56"/>
      <c r="CX89" s="56"/>
      <c r="CY89" s="56"/>
      <c r="CZ89" s="56"/>
      <c r="DA89" s="56"/>
      <c r="DB89" s="56"/>
      <c r="DC89" s="56"/>
      <c r="DD89" s="56"/>
      <c r="DE89" s="56"/>
      <c r="DF89" s="56"/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6"/>
    </row>
    <row r="90" spans="1:122" s="57" customFormat="1" ht="15" customHeight="1" x14ac:dyDescent="0.2">
      <c r="A90" s="146" t="s">
        <v>71</v>
      </c>
      <c r="B90" s="152" t="s">
        <v>100</v>
      </c>
      <c r="C90" s="95">
        <f t="shared" si="8"/>
        <v>2</v>
      </c>
      <c r="D90" s="206" t="s">
        <v>128</v>
      </c>
      <c r="E90" s="206" t="s">
        <v>128</v>
      </c>
      <c r="F90" s="157" t="str">
        <f>'1.2'!F90</f>
        <v>1899-ЗЗК</v>
      </c>
      <c r="G90" s="185">
        <f>'1.1'!G90</f>
        <v>44195</v>
      </c>
      <c r="H90" s="98" t="s">
        <v>162</v>
      </c>
      <c r="I90" s="208" t="s">
        <v>120</v>
      </c>
      <c r="J90" s="175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  <c r="CU90" s="56"/>
      <c r="CV90" s="56"/>
      <c r="CW90" s="56"/>
      <c r="CX90" s="56"/>
      <c r="CY90" s="56"/>
      <c r="CZ90" s="56"/>
      <c r="DA90" s="56"/>
      <c r="DB90" s="56"/>
      <c r="DC90" s="56"/>
      <c r="DD90" s="56"/>
      <c r="DE90" s="56"/>
      <c r="DF90" s="56"/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6"/>
    </row>
    <row r="91" spans="1:122" s="56" customFormat="1" ht="15" customHeight="1" x14ac:dyDescent="0.2">
      <c r="A91" s="146" t="s">
        <v>79</v>
      </c>
      <c r="B91" s="152" t="s">
        <v>100</v>
      </c>
      <c r="C91" s="95">
        <f t="shared" si="8"/>
        <v>2</v>
      </c>
      <c r="D91" s="206" t="s">
        <v>128</v>
      </c>
      <c r="E91" s="206" t="s">
        <v>128</v>
      </c>
      <c r="F91" s="157">
        <f>'1.2'!F91</f>
        <v>521</v>
      </c>
      <c r="G91" s="185">
        <f>'1.1'!G91</f>
        <v>44161</v>
      </c>
      <c r="H91" s="98" t="s">
        <v>669</v>
      </c>
      <c r="I91" s="208" t="s">
        <v>120</v>
      </c>
      <c r="J91" s="175"/>
    </row>
    <row r="92" spans="1:122" s="55" customFormat="1" ht="15" customHeight="1" x14ac:dyDescent="0.2">
      <c r="A92" s="146" t="s">
        <v>80</v>
      </c>
      <c r="B92" s="152" t="s">
        <v>100</v>
      </c>
      <c r="C92" s="95">
        <f t="shared" si="8"/>
        <v>2</v>
      </c>
      <c r="D92" s="206" t="s">
        <v>128</v>
      </c>
      <c r="E92" s="206" t="s">
        <v>128</v>
      </c>
      <c r="F92" s="157" t="str">
        <f>'1.2'!F92</f>
        <v xml:space="preserve"> 969-КЗ</v>
      </c>
      <c r="G92" s="185">
        <f>'1.1'!G92</f>
        <v>44186</v>
      </c>
      <c r="H92" s="98">
        <v>10</v>
      </c>
      <c r="I92" s="208" t="s">
        <v>120</v>
      </c>
      <c r="J92" s="174"/>
    </row>
    <row r="93" spans="1:122" s="55" customFormat="1" ht="15" customHeight="1" x14ac:dyDescent="0.2">
      <c r="A93" s="146" t="s">
        <v>81</v>
      </c>
      <c r="B93" s="152" t="s">
        <v>100</v>
      </c>
      <c r="C93" s="95">
        <f t="shared" si="8"/>
        <v>2</v>
      </c>
      <c r="D93" s="206" t="s">
        <v>128</v>
      </c>
      <c r="E93" s="206" t="s">
        <v>128</v>
      </c>
      <c r="F93" s="157">
        <f>'1.2'!F93</f>
        <v>125</v>
      </c>
      <c r="G93" s="185">
        <f>'1.1'!G93</f>
        <v>44174</v>
      </c>
      <c r="H93" s="98">
        <v>9</v>
      </c>
      <c r="I93" s="208" t="s">
        <v>120</v>
      </c>
      <c r="J93" s="174"/>
    </row>
    <row r="94" spans="1:122" s="57" customFormat="1" ht="15" customHeight="1" x14ac:dyDescent="0.2">
      <c r="A94" s="146" t="s">
        <v>82</v>
      </c>
      <c r="B94" s="152" t="s">
        <v>100</v>
      </c>
      <c r="C94" s="95">
        <f t="shared" si="8"/>
        <v>2</v>
      </c>
      <c r="D94" s="206" t="s">
        <v>128</v>
      </c>
      <c r="E94" s="206" t="s">
        <v>128</v>
      </c>
      <c r="F94" s="157" t="str">
        <f>'1.2'!F94</f>
        <v>651-ОЗ</v>
      </c>
      <c r="G94" s="185">
        <f>'1.1'!G94</f>
        <v>44176</v>
      </c>
      <c r="H94" s="98">
        <v>10</v>
      </c>
      <c r="I94" s="208" t="s">
        <v>120</v>
      </c>
      <c r="J94" s="175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6"/>
      <c r="CQ94" s="56"/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56"/>
      <c r="DF94" s="56"/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6"/>
    </row>
    <row r="95" spans="1:122" s="57" customFormat="1" ht="15" customHeight="1" x14ac:dyDescent="0.2">
      <c r="A95" s="146" t="s">
        <v>83</v>
      </c>
      <c r="B95" s="152" t="s">
        <v>100</v>
      </c>
      <c r="C95" s="95">
        <f t="shared" si="8"/>
        <v>2</v>
      </c>
      <c r="D95" s="206" t="s">
        <v>128</v>
      </c>
      <c r="E95" s="206" t="s">
        <v>128</v>
      </c>
      <c r="F95" s="157" t="str">
        <f>'1.2'!F95</f>
        <v>2561-ОЗ</v>
      </c>
      <c r="G95" s="185">
        <f>'1.1'!G95</f>
        <v>44194</v>
      </c>
      <c r="H95" s="98" t="s">
        <v>190</v>
      </c>
      <c r="I95" s="208" t="s">
        <v>120</v>
      </c>
      <c r="J95" s="175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  <c r="CQ95" s="56"/>
      <c r="CR95" s="56"/>
      <c r="CS95" s="56"/>
      <c r="CT95" s="56"/>
      <c r="CU95" s="56"/>
      <c r="CV95" s="56"/>
      <c r="CW95" s="56"/>
      <c r="CX95" s="56"/>
      <c r="CY95" s="56"/>
      <c r="CZ95" s="56"/>
      <c r="DA95" s="56"/>
      <c r="DB95" s="56"/>
      <c r="DC95" s="56"/>
      <c r="DD95" s="56"/>
      <c r="DE95" s="56"/>
      <c r="DF95" s="56"/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6"/>
    </row>
    <row r="96" spans="1:122" s="57" customFormat="1" ht="15" customHeight="1" x14ac:dyDescent="0.2">
      <c r="A96" s="146" t="s">
        <v>84</v>
      </c>
      <c r="B96" s="152" t="s">
        <v>100</v>
      </c>
      <c r="C96" s="95">
        <f t="shared" si="8"/>
        <v>2</v>
      </c>
      <c r="D96" s="206" t="s">
        <v>128</v>
      </c>
      <c r="E96" s="206" t="s">
        <v>128</v>
      </c>
      <c r="F96" s="157" t="str">
        <f>'1.2'!F96</f>
        <v>94-ЗО</v>
      </c>
      <c r="G96" s="185">
        <f>'1.1'!G96</f>
        <v>44188</v>
      </c>
      <c r="H96" s="98">
        <v>6</v>
      </c>
      <c r="I96" s="208" t="s">
        <v>120</v>
      </c>
      <c r="J96" s="175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  <c r="CQ96" s="56"/>
      <c r="CR96" s="56"/>
      <c r="CS96" s="56"/>
      <c r="CT96" s="56"/>
      <c r="CU96" s="56"/>
      <c r="CV96" s="56"/>
      <c r="CW96" s="56"/>
      <c r="CX96" s="56"/>
      <c r="CY96" s="56"/>
      <c r="CZ96" s="56"/>
      <c r="DA96" s="56"/>
      <c r="DB96" s="56"/>
      <c r="DC96" s="56"/>
      <c r="DD96" s="56"/>
      <c r="DE96" s="56"/>
      <c r="DF96" s="56"/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6"/>
    </row>
    <row r="97" spans="1:122" s="57" customFormat="1" ht="15" customHeight="1" x14ac:dyDescent="0.2">
      <c r="A97" s="146" t="s">
        <v>85</v>
      </c>
      <c r="B97" s="152" t="s">
        <v>100</v>
      </c>
      <c r="C97" s="95">
        <f t="shared" si="8"/>
        <v>2</v>
      </c>
      <c r="D97" s="206" t="s">
        <v>128</v>
      </c>
      <c r="E97" s="206" t="s">
        <v>128</v>
      </c>
      <c r="F97" s="157" t="str">
        <f>'1.2'!F97</f>
        <v>661-ОЗ</v>
      </c>
      <c r="G97" s="185">
        <f>'1.1'!G97</f>
        <v>44187</v>
      </c>
      <c r="H97" s="98" t="s">
        <v>172</v>
      </c>
      <c r="I97" s="208" t="s">
        <v>120</v>
      </c>
      <c r="J97" s="175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  <c r="DC97" s="56"/>
      <c r="DD97" s="56"/>
      <c r="DE97" s="56"/>
      <c r="DF97" s="56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6"/>
    </row>
    <row r="98" spans="1:122" s="57" customFormat="1" ht="15" customHeight="1" x14ac:dyDescent="0.2">
      <c r="A98" s="146" t="s">
        <v>86</v>
      </c>
      <c r="B98" s="152" t="s">
        <v>100</v>
      </c>
      <c r="C98" s="95">
        <f t="shared" si="8"/>
        <v>2</v>
      </c>
      <c r="D98" s="206" t="s">
        <v>128</v>
      </c>
      <c r="E98" s="206" t="s">
        <v>128</v>
      </c>
      <c r="F98" s="157" t="str">
        <f>'1.2'!F98</f>
        <v>74-ОЗ</v>
      </c>
      <c r="G98" s="185">
        <f>'1.1'!G98</f>
        <v>44181</v>
      </c>
      <c r="H98" s="98" t="s">
        <v>172</v>
      </c>
      <c r="I98" s="208" t="s">
        <v>120</v>
      </c>
      <c r="J98" s="175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  <c r="CQ98" s="56"/>
      <c r="CR98" s="56"/>
      <c r="CS98" s="56"/>
      <c r="CT98" s="56"/>
      <c r="CU98" s="56"/>
      <c r="CV98" s="56"/>
      <c r="CW98" s="56"/>
      <c r="CX98" s="56"/>
      <c r="CY98" s="56"/>
      <c r="CZ98" s="56"/>
      <c r="DA98" s="56"/>
      <c r="DB98" s="56"/>
      <c r="DC98" s="56"/>
      <c r="DD98" s="56"/>
      <c r="DE98" s="56"/>
      <c r="DF98" s="56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6"/>
    </row>
    <row r="99" spans="1:122" x14ac:dyDescent="0.2">
      <c r="D99" s="5"/>
      <c r="E99" s="5"/>
    </row>
    <row r="101" spans="1:122" x14ac:dyDescent="0.2">
      <c r="I101" s="58"/>
      <c r="J101" s="175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</row>
    <row r="102" spans="1:122" x14ac:dyDescent="0.2">
      <c r="I102" s="58"/>
      <c r="J102" s="175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  <c r="CF102" s="56"/>
      <c r="CG102" s="56"/>
      <c r="CH102" s="56"/>
      <c r="CI102" s="56"/>
      <c r="CJ102" s="56"/>
      <c r="CK102" s="56"/>
      <c r="CL102" s="56"/>
      <c r="CM102" s="56"/>
      <c r="CN102" s="56"/>
      <c r="CO102" s="56"/>
      <c r="CP102" s="56"/>
      <c r="CQ102" s="56"/>
      <c r="CR102" s="56"/>
      <c r="CS102" s="56"/>
      <c r="CT102" s="56"/>
      <c r="CU102" s="56"/>
      <c r="CV102" s="56"/>
      <c r="CW102" s="56"/>
      <c r="CX102" s="56"/>
      <c r="CY102" s="56"/>
      <c r="CZ102" s="56"/>
      <c r="DA102" s="56"/>
      <c r="DB102" s="56"/>
      <c r="DC102" s="56"/>
      <c r="DD102" s="56"/>
      <c r="DE102" s="56"/>
      <c r="DF102" s="56"/>
      <c r="DG102" s="56"/>
      <c r="DH102" s="56"/>
      <c r="DI102" s="56"/>
      <c r="DJ102" s="56"/>
      <c r="DK102" s="56"/>
      <c r="DL102" s="56"/>
      <c r="DM102" s="56"/>
      <c r="DN102" s="56"/>
      <c r="DO102" s="56"/>
      <c r="DP102" s="56"/>
      <c r="DQ102" s="56"/>
      <c r="DR102" s="56"/>
    </row>
    <row r="103" spans="1:122" x14ac:dyDescent="0.2">
      <c r="I103" s="58"/>
      <c r="J103" s="175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  <c r="AZ103" s="56"/>
      <c r="BA103" s="56"/>
      <c r="BB103" s="56"/>
      <c r="BC103" s="56"/>
      <c r="BD103" s="56"/>
      <c r="BE103" s="56"/>
      <c r="BF103" s="56"/>
      <c r="BG103" s="56"/>
      <c r="BH103" s="56"/>
      <c r="BI103" s="56"/>
      <c r="BJ103" s="56"/>
      <c r="BK103" s="56"/>
      <c r="BL103" s="56"/>
      <c r="BM103" s="56"/>
      <c r="BN103" s="56"/>
      <c r="BO103" s="56"/>
      <c r="BP103" s="56"/>
      <c r="BQ103" s="56"/>
      <c r="BR103" s="56"/>
      <c r="BS103" s="56"/>
      <c r="BT103" s="56"/>
      <c r="BU103" s="56"/>
      <c r="BV103" s="56"/>
      <c r="BW103" s="56"/>
      <c r="BX103" s="56"/>
      <c r="BY103" s="56"/>
      <c r="BZ103" s="56"/>
      <c r="CA103" s="56"/>
      <c r="CB103" s="56"/>
      <c r="CC103" s="56"/>
      <c r="CD103" s="56"/>
      <c r="CE103" s="56"/>
      <c r="CF103" s="56"/>
      <c r="CG103" s="56"/>
      <c r="CH103" s="56"/>
      <c r="CI103" s="56"/>
      <c r="CJ103" s="56"/>
      <c r="CK103" s="56"/>
      <c r="CL103" s="56"/>
      <c r="CM103" s="56"/>
      <c r="CN103" s="56"/>
      <c r="CO103" s="56"/>
      <c r="CP103" s="56"/>
      <c r="CQ103" s="56"/>
      <c r="CR103" s="56"/>
      <c r="CS103" s="56"/>
      <c r="CT103" s="56"/>
      <c r="CU103" s="56"/>
      <c r="CV103" s="56"/>
      <c r="CW103" s="56"/>
      <c r="CX103" s="56"/>
      <c r="CY103" s="56"/>
      <c r="CZ103" s="56"/>
      <c r="DA103" s="56"/>
      <c r="DB103" s="56"/>
      <c r="DC103" s="56"/>
      <c r="DD103" s="56"/>
      <c r="DE103" s="56"/>
      <c r="DF103" s="56"/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6"/>
    </row>
    <row r="104" spans="1:122" x14ac:dyDescent="0.2">
      <c r="I104" s="58"/>
      <c r="J104" s="175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  <c r="CQ104" s="56"/>
      <c r="CR104" s="56"/>
      <c r="CS104" s="56"/>
      <c r="CT104" s="56"/>
      <c r="CU104" s="56"/>
      <c r="CV104" s="56"/>
      <c r="CW104" s="56"/>
      <c r="CX104" s="56"/>
      <c r="CY104" s="56"/>
      <c r="CZ104" s="56"/>
      <c r="DA104" s="56"/>
      <c r="DB104" s="56"/>
      <c r="DC104" s="56"/>
      <c r="DD104" s="56"/>
      <c r="DE104" s="56"/>
      <c r="DF104" s="56"/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6"/>
    </row>
    <row r="105" spans="1:122" x14ac:dyDescent="0.2">
      <c r="I105" s="58"/>
      <c r="J105" s="175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  <c r="CQ105" s="56"/>
      <c r="CR105" s="56"/>
      <c r="CS105" s="56"/>
      <c r="CT105" s="56"/>
      <c r="CU105" s="56"/>
      <c r="CV105" s="56"/>
      <c r="CW105" s="56"/>
      <c r="CX105" s="56"/>
      <c r="CY105" s="56"/>
      <c r="CZ105" s="56"/>
      <c r="DA105" s="56"/>
      <c r="DB105" s="56"/>
      <c r="DC105" s="56"/>
      <c r="DD105" s="56"/>
      <c r="DE105" s="56"/>
      <c r="DF105" s="56"/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6"/>
    </row>
    <row r="106" spans="1:122" x14ac:dyDescent="0.2">
      <c r="I106" s="58"/>
      <c r="J106" s="175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  <c r="CQ106" s="56"/>
      <c r="CR106" s="56"/>
      <c r="CS106" s="56"/>
      <c r="CT106" s="56"/>
      <c r="CU106" s="56"/>
      <c r="CV106" s="56"/>
      <c r="CW106" s="56"/>
      <c r="CX106" s="56"/>
      <c r="CY106" s="56"/>
      <c r="CZ106" s="56"/>
      <c r="DA106" s="56"/>
      <c r="DB106" s="56"/>
      <c r="DC106" s="56"/>
      <c r="DD106" s="56"/>
      <c r="DE106" s="56"/>
      <c r="DF106" s="56"/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6"/>
    </row>
    <row r="107" spans="1:122" x14ac:dyDescent="0.2">
      <c r="A107" s="4"/>
      <c r="B107" s="4"/>
      <c r="C107" s="6"/>
      <c r="D107" s="139"/>
      <c r="E107" s="139"/>
      <c r="G107" s="4"/>
      <c r="I107" s="58"/>
      <c r="J107" s="175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56"/>
      <c r="AY107" s="56"/>
      <c r="AZ107" s="56"/>
      <c r="BA107" s="56"/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6"/>
      <c r="BO107" s="56"/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6"/>
      <c r="CC107" s="56"/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</row>
    <row r="108" spans="1:122" x14ac:dyDescent="0.2">
      <c r="I108" s="58"/>
      <c r="J108" s="175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</row>
    <row r="109" spans="1:122" x14ac:dyDescent="0.2">
      <c r="I109" s="58"/>
      <c r="J109" s="175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  <c r="CQ109" s="56"/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56"/>
      <c r="DF109" s="56"/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6"/>
    </row>
    <row r="110" spans="1:122" x14ac:dyDescent="0.2">
      <c r="I110" s="58"/>
      <c r="J110" s="175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  <c r="AA110" s="56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  <c r="CQ110" s="56"/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56"/>
      <c r="DF110" s="56"/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6"/>
    </row>
    <row r="111" spans="1:122" s="2" customFormat="1" x14ac:dyDescent="0.2">
      <c r="A111" s="4"/>
      <c r="B111" s="4"/>
      <c r="C111" s="6"/>
      <c r="D111" s="139"/>
      <c r="E111" s="139"/>
      <c r="F111" s="132"/>
      <c r="G111" s="4"/>
      <c r="H111" s="27"/>
      <c r="I111" s="58"/>
      <c r="J111" s="175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  <c r="AA111" s="56"/>
      <c r="AB111" s="56"/>
      <c r="AC111" s="56"/>
      <c r="AD111" s="56"/>
      <c r="AE111" s="56"/>
      <c r="AF111" s="56"/>
      <c r="AG111" s="56"/>
      <c r="AH111" s="56"/>
      <c r="AI111" s="56"/>
      <c r="AJ111" s="56"/>
      <c r="AK111" s="56"/>
      <c r="AL111" s="56"/>
      <c r="AM111" s="56"/>
      <c r="AN111" s="56"/>
      <c r="AO111" s="56"/>
      <c r="AP111" s="56"/>
      <c r="AQ111" s="56"/>
      <c r="AR111" s="56"/>
      <c r="AS111" s="56"/>
      <c r="AT111" s="56"/>
      <c r="AU111" s="56"/>
      <c r="AV111" s="56"/>
      <c r="AW111" s="56"/>
      <c r="AX111" s="56"/>
      <c r="AY111" s="56"/>
      <c r="AZ111" s="56"/>
      <c r="BA111" s="56"/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6"/>
      <c r="BO111" s="56"/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6"/>
      <c r="CC111" s="56"/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6"/>
      <c r="CQ111" s="56"/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56"/>
      <c r="DF111" s="56"/>
      <c r="DG111" s="56"/>
      <c r="DH111" s="56"/>
      <c r="DI111" s="56"/>
      <c r="DJ111" s="56"/>
      <c r="DK111" s="56"/>
      <c r="DL111" s="56"/>
      <c r="DM111" s="56"/>
      <c r="DN111" s="56"/>
      <c r="DO111" s="56"/>
      <c r="DP111" s="56"/>
      <c r="DQ111" s="56"/>
      <c r="DR111" s="56"/>
    </row>
    <row r="112" spans="1:122" x14ac:dyDescent="0.2">
      <c r="I112" s="58"/>
      <c r="J112" s="175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56"/>
      <c r="AR112" s="56"/>
      <c r="AS112" s="56"/>
      <c r="AT112" s="56"/>
      <c r="AU112" s="56"/>
      <c r="AV112" s="56"/>
      <c r="AW112" s="56"/>
      <c r="AX112" s="56"/>
      <c r="AY112" s="56"/>
      <c r="AZ112" s="56"/>
      <c r="BA112" s="56"/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6"/>
      <c r="BO112" s="56"/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6"/>
      <c r="CC112" s="56"/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6"/>
      <c r="CQ112" s="56"/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56"/>
      <c r="DF112" s="56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6"/>
    </row>
    <row r="113" spans="1:122" x14ac:dyDescent="0.2">
      <c r="I113" s="58"/>
      <c r="J113" s="175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</row>
    <row r="114" spans="1:122" s="2" customFormat="1" x14ac:dyDescent="0.2">
      <c r="A114" s="4"/>
      <c r="B114" s="4"/>
      <c r="C114" s="6"/>
      <c r="D114" s="139"/>
      <c r="E114" s="139"/>
      <c r="F114" s="132"/>
      <c r="G114" s="4"/>
      <c r="H114" s="27"/>
      <c r="I114" s="58"/>
      <c r="J114" s="175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</row>
    <row r="115" spans="1:122" x14ac:dyDescent="0.2">
      <c r="I115" s="58"/>
      <c r="J115" s="175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6"/>
    </row>
    <row r="116" spans="1:122" x14ac:dyDescent="0.2">
      <c r="I116" s="58"/>
      <c r="J116" s="175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56"/>
      <c r="AY116" s="56"/>
      <c r="AZ116" s="56"/>
      <c r="BA116" s="56"/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6"/>
      <c r="BO116" s="56"/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6"/>
      <c r="CC116" s="56"/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6"/>
      <c r="CQ116" s="56"/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56"/>
      <c r="DF116" s="56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6"/>
    </row>
    <row r="117" spans="1:122" x14ac:dyDescent="0.2">
      <c r="I117" s="58"/>
      <c r="J117" s="175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56"/>
      <c r="AY117" s="56"/>
      <c r="AZ117" s="56"/>
      <c r="BA117" s="56"/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6"/>
      <c r="BO117" s="56"/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6"/>
      <c r="CC117" s="56"/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6"/>
      <c r="CQ117" s="56"/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56"/>
      <c r="DF117" s="56"/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6"/>
    </row>
    <row r="118" spans="1:122" s="2" customFormat="1" x14ac:dyDescent="0.2">
      <c r="A118" s="4"/>
      <c r="B118" s="4"/>
      <c r="C118" s="6"/>
      <c r="D118" s="139"/>
      <c r="E118" s="139"/>
      <c r="F118" s="132"/>
      <c r="G118" s="4"/>
      <c r="H118" s="27"/>
      <c r="I118" s="58"/>
      <c r="J118" s="175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  <c r="CQ118" s="56"/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56"/>
      <c r="DF118" s="56"/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6"/>
    </row>
    <row r="119" spans="1:122" x14ac:dyDescent="0.2">
      <c r="I119" s="58"/>
      <c r="J119" s="175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  <c r="CQ119" s="56"/>
      <c r="CR119" s="56"/>
      <c r="CS119" s="56"/>
      <c r="CT119" s="56"/>
      <c r="CU119" s="56"/>
      <c r="CV119" s="56"/>
      <c r="CW119" s="56"/>
      <c r="CX119" s="56"/>
      <c r="CY119" s="56"/>
      <c r="CZ119" s="56"/>
      <c r="DA119" s="56"/>
      <c r="DB119" s="56"/>
      <c r="DC119" s="56"/>
      <c r="DD119" s="56"/>
      <c r="DE119" s="56"/>
      <c r="DF119" s="56"/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6"/>
    </row>
    <row r="120" spans="1:122" x14ac:dyDescent="0.2">
      <c r="I120" s="58"/>
      <c r="J120" s="175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  <c r="AA120" s="56"/>
      <c r="AB120" s="56"/>
      <c r="AC120" s="56"/>
      <c r="AD120" s="56"/>
      <c r="AE120" s="56"/>
      <c r="AF120" s="56"/>
      <c r="AG120" s="56"/>
      <c r="AH120" s="56"/>
      <c r="AI120" s="56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56"/>
      <c r="AX120" s="56"/>
      <c r="AY120" s="56"/>
      <c r="AZ120" s="56"/>
      <c r="BA120" s="56"/>
      <c r="BB120" s="56"/>
      <c r="BC120" s="56"/>
      <c r="BD120" s="56"/>
      <c r="BE120" s="56"/>
      <c r="BF120" s="56"/>
      <c r="BG120" s="56"/>
      <c r="BH120" s="56"/>
      <c r="BI120" s="56"/>
      <c r="BJ120" s="56"/>
      <c r="BK120" s="56"/>
      <c r="BL120" s="56"/>
      <c r="BM120" s="56"/>
      <c r="BN120" s="56"/>
      <c r="BO120" s="56"/>
      <c r="BP120" s="56"/>
      <c r="BQ120" s="56"/>
      <c r="BR120" s="56"/>
      <c r="BS120" s="56"/>
      <c r="BT120" s="56"/>
      <c r="BU120" s="56"/>
      <c r="BV120" s="56"/>
      <c r="BW120" s="56"/>
      <c r="BX120" s="56"/>
      <c r="BY120" s="56"/>
      <c r="BZ120" s="56"/>
      <c r="CA120" s="56"/>
      <c r="CB120" s="56"/>
      <c r="CC120" s="56"/>
      <c r="CD120" s="56"/>
      <c r="CE120" s="56"/>
      <c r="CF120" s="56"/>
      <c r="CG120" s="56"/>
      <c r="CH120" s="56"/>
      <c r="CI120" s="56"/>
      <c r="CJ120" s="56"/>
      <c r="CK120" s="56"/>
      <c r="CL120" s="56"/>
      <c r="CM120" s="56"/>
      <c r="CN120" s="56"/>
      <c r="CO120" s="56"/>
      <c r="CP120" s="56"/>
      <c r="CQ120" s="56"/>
      <c r="CR120" s="56"/>
      <c r="CS120" s="56"/>
      <c r="CT120" s="56"/>
      <c r="CU120" s="56"/>
      <c r="CV120" s="56"/>
      <c r="CW120" s="56"/>
      <c r="CX120" s="56"/>
      <c r="CY120" s="56"/>
      <c r="CZ120" s="56"/>
      <c r="DA120" s="56"/>
      <c r="DB120" s="56"/>
      <c r="DC120" s="56"/>
      <c r="DD120" s="56"/>
      <c r="DE120" s="56"/>
      <c r="DF120" s="56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6"/>
    </row>
    <row r="121" spans="1:122" s="2" customFormat="1" ht="12" x14ac:dyDescent="0.15">
      <c r="A121" s="4"/>
      <c r="B121" s="4"/>
      <c r="C121" s="6"/>
      <c r="D121" s="139"/>
      <c r="E121" s="139"/>
      <c r="F121" s="132"/>
      <c r="G121" s="4"/>
      <c r="H121" s="27"/>
      <c r="I121" s="60"/>
      <c r="J121" s="172"/>
    </row>
    <row r="125" spans="1:122" s="2" customFormat="1" ht="12" x14ac:dyDescent="0.15">
      <c r="A125" s="4"/>
      <c r="B125" s="4"/>
      <c r="C125" s="6"/>
      <c r="D125" s="139"/>
      <c r="E125" s="139"/>
      <c r="F125" s="132"/>
      <c r="G125" s="4"/>
      <c r="H125" s="27"/>
      <c r="I125" s="60"/>
      <c r="J125" s="172"/>
    </row>
  </sheetData>
  <mergeCells count="12">
    <mergeCell ref="A1:I1"/>
    <mergeCell ref="A2:I2"/>
    <mergeCell ref="I3:I5"/>
    <mergeCell ref="E4:E5"/>
    <mergeCell ref="F3:H3"/>
    <mergeCell ref="F4:F5"/>
    <mergeCell ref="G4:G5"/>
    <mergeCell ref="H4:H5"/>
    <mergeCell ref="A3:A5"/>
    <mergeCell ref="C4:C5"/>
    <mergeCell ref="D3:E3"/>
    <mergeCell ref="D4:D5"/>
  </mergeCells>
  <dataValidations count="2">
    <dataValidation type="list" allowBlank="1" showInputMessage="1" showErrorMessage="1" sqref="F6:G6 B6:B98" xr:uid="{00000000-0002-0000-0500-000000000000}">
      <formula1>$B$4:$B$5</formula1>
    </dataValidation>
    <dataValidation type="list" allowBlank="1" showInputMessage="1" showErrorMessage="1" sqref="F69" xr:uid="{00000000-0002-0000-0500-000001000000}">
      <formula1>$B$6:$B$7</formula1>
    </dataValidation>
  </dataValidations>
  <pageMargins left="0.70866141732283472" right="0.70866141732283472" top="0.74803149606299213" bottom="0.74803149606299213" header="0.31496062992125984" footer="0.31496062992125984"/>
  <pageSetup paperSize="9" scale="99" fitToHeight="0" orientation="landscape" r:id="rId1"/>
  <headerFooter>
    <oddFooter>&amp;C&amp;A&amp;R&amp;P</oddFooter>
  </headerFooter>
  <ignoredErrors>
    <ignoredError sqref="H22 H55 H95 H32 H62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F119"/>
  <sheetViews>
    <sheetView zoomScaleNormal="100" workbookViewId="0">
      <pane ySplit="5" topLeftCell="A6" activePane="bottomLeft" state="frozen"/>
      <selection pane="bottomLeft" activeCell="A3" sqref="A3:A5"/>
    </sheetView>
  </sheetViews>
  <sheetFormatPr baseColWidth="10" defaultColWidth="9.1640625" defaultRowHeight="15" x14ac:dyDescent="0.2"/>
  <cols>
    <col min="1" max="1" width="24.6640625" style="3" customWidth="1"/>
    <col min="2" max="2" width="36" style="3" customWidth="1"/>
    <col min="3" max="3" width="5.6640625" style="3" customWidth="1"/>
    <col min="4" max="4" width="4.6640625" style="3" customWidth="1"/>
    <col min="5" max="5" width="5.6640625" style="5" customWidth="1"/>
    <col min="6" max="6" width="13.1640625" style="3" customWidth="1"/>
    <col min="7" max="7" width="13.1640625" style="12" customWidth="1"/>
    <col min="8" max="11" width="8.6640625" style="12" customWidth="1"/>
    <col min="12" max="12" width="10.6640625" style="12" customWidth="1"/>
    <col min="13" max="13" width="8.6640625" style="12" customWidth="1"/>
    <col min="14" max="14" width="9.6640625" style="12" customWidth="1"/>
    <col min="15" max="15" width="8.6640625" style="12" customWidth="1"/>
    <col min="16" max="16" width="9.6640625" style="12" customWidth="1"/>
    <col min="17" max="17" width="15.6640625" style="26" customWidth="1"/>
    <col min="18" max="18" width="9.1640625" style="203"/>
    <col min="19" max="19" width="9.1640625" style="60"/>
    <col min="20" max="20" width="9.1640625" style="26"/>
    <col min="21" max="21" width="22.83203125" style="26" customWidth="1"/>
    <col min="22" max="23" width="12.6640625" style="26" customWidth="1"/>
    <col min="24" max="30" width="9.1640625" style="26"/>
    <col min="31" max="31" width="12.83203125" style="26" bestFit="1" customWidth="1"/>
    <col min="32" max="16384" width="9.1640625" style="26"/>
  </cols>
  <sheetData>
    <row r="1" spans="1:19" s="1" customFormat="1" ht="26.5" customHeight="1" x14ac:dyDescent="0.15">
      <c r="A1" s="278" t="s">
        <v>311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03"/>
      <c r="S1" s="60"/>
    </row>
    <row r="2" spans="1:19" s="1" customFormat="1" ht="15" customHeight="1" x14ac:dyDescent="0.15">
      <c r="A2" s="279" t="s">
        <v>678</v>
      </c>
      <c r="B2" s="279"/>
      <c r="C2" s="279"/>
      <c r="D2" s="279"/>
      <c r="E2" s="279"/>
      <c r="F2" s="279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03"/>
      <c r="S2" s="60"/>
    </row>
    <row r="3" spans="1:19" ht="71.25" customHeight="1" x14ac:dyDescent="0.2">
      <c r="A3" s="260" t="s">
        <v>94</v>
      </c>
      <c r="B3" s="150" t="str">
        <f>'Оценка (раздел 1)'!H3</f>
        <v>1.4 Содержатся ли в составе закона о бюджете сведения об общем объеме межбюджетных трансфертов, предусмотренных местным бюджетам на 2021 год и на плановый период 2022 и 2023 годов, с детализацией по формам межбюджетных трансфертов?</v>
      </c>
      <c r="C3" s="285" t="s">
        <v>109</v>
      </c>
      <c r="D3" s="285"/>
      <c r="E3" s="285"/>
      <c r="F3" s="270" t="s">
        <v>626</v>
      </c>
      <c r="G3" s="270" t="s">
        <v>594</v>
      </c>
      <c r="H3" s="275" t="s">
        <v>582</v>
      </c>
      <c r="I3" s="276"/>
      <c r="J3" s="276"/>
      <c r="K3" s="277"/>
      <c r="L3" s="270" t="s">
        <v>586</v>
      </c>
      <c r="M3" s="260" t="s">
        <v>309</v>
      </c>
      <c r="N3" s="283"/>
      <c r="O3" s="283"/>
      <c r="P3" s="283"/>
      <c r="Q3" s="249" t="s">
        <v>623</v>
      </c>
    </row>
    <row r="4" spans="1:19" ht="14.5" customHeight="1" x14ac:dyDescent="0.2">
      <c r="A4" s="260"/>
      <c r="B4" s="177" t="str">
        <f>'Методика (раздел 1)'!B25</f>
        <v>Да, содержатся</v>
      </c>
      <c r="C4" s="260" t="s">
        <v>96</v>
      </c>
      <c r="D4" s="249" t="s">
        <v>265</v>
      </c>
      <c r="E4" s="285" t="s">
        <v>95</v>
      </c>
      <c r="F4" s="271"/>
      <c r="G4" s="273"/>
      <c r="H4" s="281" t="s">
        <v>578</v>
      </c>
      <c r="I4" s="281" t="s">
        <v>579</v>
      </c>
      <c r="J4" s="281" t="s">
        <v>580</v>
      </c>
      <c r="K4" s="281" t="s">
        <v>581</v>
      </c>
      <c r="L4" s="271"/>
      <c r="M4" s="284" t="s">
        <v>119</v>
      </c>
      <c r="N4" s="269" t="s">
        <v>270</v>
      </c>
      <c r="O4" s="269" t="s">
        <v>145</v>
      </c>
      <c r="P4" s="269" t="s">
        <v>143</v>
      </c>
      <c r="Q4" s="249"/>
    </row>
    <row r="5" spans="1:19" ht="58.5" customHeight="1" x14ac:dyDescent="0.2">
      <c r="A5" s="260"/>
      <c r="B5" s="177" t="str">
        <f>'Методика (раздел 1)'!B26</f>
        <v>Нет, не содержатся, или не дают однозначного понимания, что это общий объем предусмотренных местным бюджетам межбюджетных трансфертов, или сведения недостоверны</v>
      </c>
      <c r="C5" s="260"/>
      <c r="D5" s="249"/>
      <c r="E5" s="285"/>
      <c r="F5" s="272"/>
      <c r="G5" s="274"/>
      <c r="H5" s="282"/>
      <c r="I5" s="282"/>
      <c r="J5" s="282"/>
      <c r="K5" s="282"/>
      <c r="L5" s="272"/>
      <c r="M5" s="284"/>
      <c r="N5" s="269"/>
      <c r="O5" s="269"/>
      <c r="P5" s="269"/>
      <c r="Q5" s="249"/>
    </row>
    <row r="6" spans="1:19" s="20" customFormat="1" ht="15" customHeight="1" x14ac:dyDescent="0.2">
      <c r="A6" s="142" t="s">
        <v>0</v>
      </c>
      <c r="B6" s="147"/>
      <c r="C6" s="147"/>
      <c r="D6" s="147"/>
      <c r="E6" s="148"/>
      <c r="F6" s="149"/>
      <c r="G6" s="151"/>
      <c r="H6" s="151"/>
      <c r="I6" s="151"/>
      <c r="J6" s="151"/>
      <c r="K6" s="151"/>
      <c r="L6" s="149"/>
      <c r="M6" s="151"/>
      <c r="N6" s="151"/>
      <c r="O6" s="151"/>
      <c r="P6" s="151"/>
      <c r="Q6" s="147"/>
      <c r="R6" s="204"/>
      <c r="S6" s="191"/>
    </row>
    <row r="7" spans="1:19" s="55" customFormat="1" ht="15" customHeight="1" x14ac:dyDescent="0.2">
      <c r="A7" s="62" t="s">
        <v>1</v>
      </c>
      <c r="B7" s="146" t="s">
        <v>298</v>
      </c>
      <c r="C7" s="94">
        <f>IF(B7=$B$4,2,)</f>
        <v>0</v>
      </c>
      <c r="D7" s="94"/>
      <c r="E7" s="153">
        <f t="shared" ref="E7:E18" si="0">C7*(1-D7)</f>
        <v>0</v>
      </c>
      <c r="F7" s="184" t="s">
        <v>595</v>
      </c>
      <c r="G7" s="185" t="s">
        <v>181</v>
      </c>
      <c r="H7" s="185" t="s">
        <v>181</v>
      </c>
      <c r="I7" s="185" t="s">
        <v>275</v>
      </c>
      <c r="J7" s="185" t="s">
        <v>181</v>
      </c>
      <c r="K7" s="185" t="s">
        <v>181</v>
      </c>
      <c r="L7" s="226" t="s">
        <v>275</v>
      </c>
      <c r="M7" s="156">
        <f>'1.2'!F7</f>
        <v>19</v>
      </c>
      <c r="N7" s="185">
        <f>'1.2'!G7</f>
        <v>44191</v>
      </c>
      <c r="O7" s="156">
        <v>12</v>
      </c>
      <c r="P7" s="156" t="s">
        <v>584</v>
      </c>
      <c r="Q7" s="154" t="s">
        <v>585</v>
      </c>
      <c r="R7" s="204" t="s">
        <v>120</v>
      </c>
      <c r="S7" s="192"/>
    </row>
    <row r="8" spans="1:19" s="20" customFormat="1" ht="15" customHeight="1" x14ac:dyDescent="0.2">
      <c r="A8" s="146" t="s">
        <v>2</v>
      </c>
      <c r="B8" s="146" t="s">
        <v>147</v>
      </c>
      <c r="C8" s="94">
        <f>IF(B8=$B$4,2,)</f>
        <v>2</v>
      </c>
      <c r="D8" s="94"/>
      <c r="E8" s="153">
        <f t="shared" si="0"/>
        <v>2</v>
      </c>
      <c r="F8" s="184" t="s">
        <v>275</v>
      </c>
      <c r="G8" s="185" t="s">
        <v>275</v>
      </c>
      <c r="H8" s="185" t="s">
        <v>275</v>
      </c>
      <c r="I8" s="185" t="s">
        <v>275</v>
      </c>
      <c r="J8" s="185" t="s">
        <v>275</v>
      </c>
      <c r="K8" s="185" t="s">
        <v>275</v>
      </c>
      <c r="L8" s="226" t="s">
        <v>275</v>
      </c>
      <c r="M8" s="156" t="str">
        <f>'1.2'!F8</f>
        <v>105-З</v>
      </c>
      <c r="N8" s="185">
        <f>'1.2'!G8</f>
        <v>44175</v>
      </c>
      <c r="O8" s="156">
        <v>6</v>
      </c>
      <c r="P8" s="227" t="s">
        <v>120</v>
      </c>
      <c r="Q8" s="211" t="s">
        <v>120</v>
      </c>
      <c r="R8" s="204"/>
      <c r="S8" s="191"/>
    </row>
    <row r="9" spans="1:19" s="20" customFormat="1" ht="15" customHeight="1" x14ac:dyDescent="0.2">
      <c r="A9" s="146" t="s">
        <v>3</v>
      </c>
      <c r="B9" s="146" t="s">
        <v>147</v>
      </c>
      <c r="C9" s="94">
        <f>IF(B9=$B$4,2,)</f>
        <v>2</v>
      </c>
      <c r="D9" s="94"/>
      <c r="E9" s="153">
        <f t="shared" si="0"/>
        <v>2</v>
      </c>
      <c r="F9" s="184" t="s">
        <v>275</v>
      </c>
      <c r="G9" s="185" t="s">
        <v>275</v>
      </c>
      <c r="H9" s="185" t="s">
        <v>275</v>
      </c>
      <c r="I9" s="185" t="s">
        <v>275</v>
      </c>
      <c r="J9" s="185" t="s">
        <v>275</v>
      </c>
      <c r="K9" s="185" t="s">
        <v>275</v>
      </c>
      <c r="L9" s="226" t="s">
        <v>275</v>
      </c>
      <c r="M9" s="156" t="str">
        <f>'1.2'!F9</f>
        <v>130-ОЗ</v>
      </c>
      <c r="N9" s="185">
        <f>'1.2'!G9</f>
        <v>44187</v>
      </c>
      <c r="O9" s="156">
        <v>9</v>
      </c>
      <c r="P9" s="156">
        <v>19</v>
      </c>
      <c r="Q9" s="211" t="s">
        <v>120</v>
      </c>
      <c r="R9" s="204"/>
      <c r="S9" s="191"/>
    </row>
    <row r="10" spans="1:19" s="48" customFormat="1" ht="15" customHeight="1" x14ac:dyDescent="0.2">
      <c r="A10" s="146" t="s">
        <v>4</v>
      </c>
      <c r="B10" s="146" t="s">
        <v>147</v>
      </c>
      <c r="C10" s="94">
        <f t="shared" ref="C10:C24" si="1">IF(B10=$B$4,2,)</f>
        <v>2</v>
      </c>
      <c r="D10" s="94"/>
      <c r="E10" s="153">
        <f t="shared" si="0"/>
        <v>2</v>
      </c>
      <c r="F10" s="184" t="s">
        <v>275</v>
      </c>
      <c r="G10" s="185" t="s">
        <v>275</v>
      </c>
      <c r="H10" s="185" t="s">
        <v>275</v>
      </c>
      <c r="I10" s="185" t="s">
        <v>275</v>
      </c>
      <c r="J10" s="185" t="s">
        <v>275</v>
      </c>
      <c r="K10" s="185" t="s">
        <v>275</v>
      </c>
      <c r="L10" s="226" t="s">
        <v>275</v>
      </c>
      <c r="M10" s="156" t="str">
        <f>'1.2'!F10</f>
        <v>129-ОЗ</v>
      </c>
      <c r="N10" s="185">
        <f>'1.2'!G10</f>
        <v>44191</v>
      </c>
      <c r="O10" s="156">
        <v>13</v>
      </c>
      <c r="P10" s="156">
        <v>20</v>
      </c>
      <c r="Q10" s="211" t="s">
        <v>120</v>
      </c>
      <c r="R10" s="204"/>
      <c r="S10" s="193"/>
    </row>
    <row r="11" spans="1:19" s="53" customFormat="1" ht="15" customHeight="1" x14ac:dyDescent="0.2">
      <c r="A11" s="146" t="s">
        <v>5</v>
      </c>
      <c r="B11" s="146" t="s">
        <v>147</v>
      </c>
      <c r="C11" s="94">
        <f t="shared" si="1"/>
        <v>2</v>
      </c>
      <c r="D11" s="94"/>
      <c r="E11" s="153">
        <f t="shared" si="0"/>
        <v>2</v>
      </c>
      <c r="F11" s="184" t="s">
        <v>275</v>
      </c>
      <c r="G11" s="185" t="s">
        <v>275</v>
      </c>
      <c r="H11" s="185" t="s">
        <v>275</v>
      </c>
      <c r="I11" s="185" t="s">
        <v>275</v>
      </c>
      <c r="J11" s="185" t="s">
        <v>275</v>
      </c>
      <c r="K11" s="185" t="s">
        <v>275</v>
      </c>
      <c r="L11" s="226" t="s">
        <v>275</v>
      </c>
      <c r="M11" s="156" t="str">
        <f>'1.2'!F11</f>
        <v>89-ОЗ</v>
      </c>
      <c r="N11" s="185">
        <f>'1.2'!G11</f>
        <v>44188</v>
      </c>
      <c r="O11" s="156">
        <v>10</v>
      </c>
      <c r="P11" s="227" t="s">
        <v>120</v>
      </c>
      <c r="Q11" s="211" t="s">
        <v>120</v>
      </c>
      <c r="R11" s="204"/>
      <c r="S11" s="192"/>
    </row>
    <row r="12" spans="1:19" s="20" customFormat="1" ht="15" customHeight="1" x14ac:dyDescent="0.2">
      <c r="A12" s="146" t="s">
        <v>6</v>
      </c>
      <c r="B12" s="146" t="s">
        <v>147</v>
      </c>
      <c r="C12" s="94">
        <f t="shared" si="1"/>
        <v>2</v>
      </c>
      <c r="D12" s="94"/>
      <c r="E12" s="153">
        <f t="shared" si="0"/>
        <v>2</v>
      </c>
      <c r="F12" s="184" t="s">
        <v>275</v>
      </c>
      <c r="G12" s="185" t="s">
        <v>275</v>
      </c>
      <c r="H12" s="185" t="s">
        <v>275</v>
      </c>
      <c r="I12" s="185" t="s">
        <v>275</v>
      </c>
      <c r="J12" s="185" t="s">
        <v>275</v>
      </c>
      <c r="K12" s="185" t="s">
        <v>275</v>
      </c>
      <c r="L12" s="226" t="s">
        <v>275</v>
      </c>
      <c r="M12" s="156" t="str">
        <f>'1.2'!F12</f>
        <v>27-ОЗ</v>
      </c>
      <c r="N12" s="185">
        <f>'1.2'!G12</f>
        <v>44168</v>
      </c>
      <c r="O12" s="156">
        <v>14</v>
      </c>
      <c r="P12" s="227" t="s">
        <v>120</v>
      </c>
      <c r="Q12" s="211" t="s">
        <v>120</v>
      </c>
      <c r="R12" s="204"/>
      <c r="S12" s="191"/>
    </row>
    <row r="13" spans="1:19" s="48" customFormat="1" ht="15" customHeight="1" x14ac:dyDescent="0.2">
      <c r="A13" s="146" t="s">
        <v>7</v>
      </c>
      <c r="B13" s="146" t="s">
        <v>147</v>
      </c>
      <c r="C13" s="94">
        <f t="shared" si="1"/>
        <v>2</v>
      </c>
      <c r="D13" s="94"/>
      <c r="E13" s="153">
        <f t="shared" si="0"/>
        <v>2</v>
      </c>
      <c r="F13" s="184" t="s">
        <v>627</v>
      </c>
      <c r="G13" s="185" t="s">
        <v>275</v>
      </c>
      <c r="H13" s="185" t="s">
        <v>631</v>
      </c>
      <c r="I13" s="185" t="s">
        <v>275</v>
      </c>
      <c r="J13" s="185" t="s">
        <v>275</v>
      </c>
      <c r="K13" s="185" t="s">
        <v>275</v>
      </c>
      <c r="L13" s="226" t="s">
        <v>275</v>
      </c>
      <c r="M13" s="156" t="str">
        <f>'1.2'!F13</f>
        <v xml:space="preserve"> 37-7-ЗКО</v>
      </c>
      <c r="N13" s="185">
        <f>'1.2'!G13</f>
        <v>44186</v>
      </c>
      <c r="O13" s="156">
        <v>19</v>
      </c>
      <c r="P13" s="156" t="s">
        <v>174</v>
      </c>
      <c r="Q13" s="154" t="s">
        <v>630</v>
      </c>
      <c r="R13" s="204" t="s">
        <v>120</v>
      </c>
      <c r="S13" s="193"/>
    </row>
    <row r="14" spans="1:19" s="53" customFormat="1" ht="15" customHeight="1" x14ac:dyDescent="0.2">
      <c r="A14" s="146" t="s">
        <v>8</v>
      </c>
      <c r="B14" s="146" t="s">
        <v>147</v>
      </c>
      <c r="C14" s="94">
        <f t="shared" si="1"/>
        <v>2</v>
      </c>
      <c r="D14" s="94"/>
      <c r="E14" s="153">
        <f t="shared" si="0"/>
        <v>2</v>
      </c>
      <c r="F14" s="184" t="s">
        <v>275</v>
      </c>
      <c r="G14" s="185" t="s">
        <v>275</v>
      </c>
      <c r="H14" s="185" t="s">
        <v>275</v>
      </c>
      <c r="I14" s="185" t="s">
        <v>275</v>
      </c>
      <c r="J14" s="185" t="s">
        <v>275</v>
      </c>
      <c r="K14" s="185" t="s">
        <v>275</v>
      </c>
      <c r="L14" s="226" t="s">
        <v>275</v>
      </c>
      <c r="M14" s="156" t="str">
        <f>'1.2'!F14</f>
        <v>113-ЗКО </v>
      </c>
      <c r="N14" s="185">
        <f>'1.2'!G14</f>
        <v>44179</v>
      </c>
      <c r="O14" s="156">
        <v>10</v>
      </c>
      <c r="P14" s="227" t="s">
        <v>120</v>
      </c>
      <c r="Q14" s="154"/>
      <c r="R14" s="204"/>
      <c r="S14" s="192"/>
    </row>
    <row r="15" spans="1:19" s="55" customFormat="1" ht="15" customHeight="1" x14ac:dyDescent="0.2">
      <c r="A15" s="146" t="s">
        <v>9</v>
      </c>
      <c r="B15" s="146" t="s">
        <v>147</v>
      </c>
      <c r="C15" s="94">
        <f t="shared" si="1"/>
        <v>2</v>
      </c>
      <c r="D15" s="94"/>
      <c r="E15" s="153">
        <f t="shared" si="0"/>
        <v>2</v>
      </c>
      <c r="F15" s="184" t="s">
        <v>275</v>
      </c>
      <c r="G15" s="185" t="s">
        <v>275</v>
      </c>
      <c r="H15" s="185" t="s">
        <v>275</v>
      </c>
      <c r="I15" s="185" t="s">
        <v>275</v>
      </c>
      <c r="J15" s="185" t="s">
        <v>275</v>
      </c>
      <c r="K15" s="185" t="s">
        <v>275</v>
      </c>
      <c r="L15" s="226" t="s">
        <v>275</v>
      </c>
      <c r="M15" s="156" t="str">
        <f>'1.2'!F15</f>
        <v>470-ОЗ</v>
      </c>
      <c r="N15" s="185">
        <f>'1.2'!G15</f>
        <v>44183</v>
      </c>
      <c r="O15" s="156">
        <v>11</v>
      </c>
      <c r="P15" s="227" t="s">
        <v>120</v>
      </c>
      <c r="Q15" s="154"/>
      <c r="R15" s="204"/>
      <c r="S15" s="191"/>
    </row>
    <row r="16" spans="1:19" s="55" customFormat="1" ht="15" customHeight="1" x14ac:dyDescent="0.2">
      <c r="A16" s="146" t="s">
        <v>10</v>
      </c>
      <c r="B16" s="146" t="s">
        <v>147</v>
      </c>
      <c r="C16" s="94">
        <f t="shared" si="1"/>
        <v>2</v>
      </c>
      <c r="D16" s="94"/>
      <c r="E16" s="153">
        <f t="shared" si="0"/>
        <v>2</v>
      </c>
      <c r="F16" s="184" t="s">
        <v>627</v>
      </c>
      <c r="G16" s="185" t="s">
        <v>588</v>
      </c>
      <c r="H16" s="185" t="s">
        <v>275</v>
      </c>
      <c r="I16" s="185" t="s">
        <v>275</v>
      </c>
      <c r="J16" s="185" t="s">
        <v>275</v>
      </c>
      <c r="K16" s="185" t="s">
        <v>275</v>
      </c>
      <c r="L16" s="226" t="s">
        <v>275</v>
      </c>
      <c r="M16" s="156" t="str">
        <f>'1.2'!F16</f>
        <v>251/2020-ОЗ</v>
      </c>
      <c r="N16" s="185">
        <f>'1.2'!G16</f>
        <v>44169</v>
      </c>
      <c r="O16" s="156">
        <v>35</v>
      </c>
      <c r="P16" s="227" t="s">
        <v>120</v>
      </c>
      <c r="Q16" s="154" t="s">
        <v>596</v>
      </c>
      <c r="R16" s="204" t="s">
        <v>120</v>
      </c>
      <c r="S16" s="191"/>
    </row>
    <row r="17" spans="1:32" s="48" customFormat="1" ht="15" customHeight="1" x14ac:dyDescent="0.2">
      <c r="A17" s="146" t="s">
        <v>11</v>
      </c>
      <c r="B17" s="146" t="s">
        <v>298</v>
      </c>
      <c r="C17" s="94">
        <f t="shared" si="1"/>
        <v>0</v>
      </c>
      <c r="D17" s="94"/>
      <c r="E17" s="153">
        <f t="shared" si="0"/>
        <v>0</v>
      </c>
      <c r="F17" s="184" t="s">
        <v>181</v>
      </c>
      <c r="G17" s="185" t="s">
        <v>181</v>
      </c>
      <c r="H17" s="185" t="s">
        <v>181</v>
      </c>
      <c r="I17" s="185" t="s">
        <v>181</v>
      </c>
      <c r="J17" s="185" t="s">
        <v>181</v>
      </c>
      <c r="K17" s="185" t="s">
        <v>181</v>
      </c>
      <c r="L17" s="226" t="s">
        <v>181</v>
      </c>
      <c r="M17" s="156" t="str">
        <f>'1.2'!F17</f>
        <v>2537-ОЗ</v>
      </c>
      <c r="N17" s="185">
        <f>'1.2'!G17</f>
        <v>44169</v>
      </c>
      <c r="O17" s="156">
        <v>9</v>
      </c>
      <c r="P17" s="227" t="s">
        <v>120</v>
      </c>
      <c r="Q17" s="154" t="s">
        <v>558</v>
      </c>
      <c r="R17" s="204" t="s">
        <v>120</v>
      </c>
      <c r="S17" s="191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s="48" customFormat="1" ht="15" customHeight="1" x14ac:dyDescent="0.2">
      <c r="A18" s="146" t="s">
        <v>12</v>
      </c>
      <c r="B18" s="146" t="s">
        <v>298</v>
      </c>
      <c r="C18" s="94">
        <f t="shared" si="1"/>
        <v>0</v>
      </c>
      <c r="D18" s="94"/>
      <c r="E18" s="153">
        <f t="shared" si="0"/>
        <v>0</v>
      </c>
      <c r="F18" s="184" t="s">
        <v>583</v>
      </c>
      <c r="G18" s="185" t="s">
        <v>275</v>
      </c>
      <c r="H18" s="185" t="s">
        <v>181</v>
      </c>
      <c r="I18" s="185" t="s">
        <v>275</v>
      </c>
      <c r="J18" s="185" t="s">
        <v>275</v>
      </c>
      <c r="K18" s="185" t="s">
        <v>181</v>
      </c>
      <c r="L18" s="226" t="s">
        <v>275</v>
      </c>
      <c r="M18" s="156" t="str">
        <f>'1.2'!F18</f>
        <v>100-ОЗ</v>
      </c>
      <c r="N18" s="185">
        <f>'1.2'!G18</f>
        <v>44191</v>
      </c>
      <c r="O18" s="156">
        <v>7</v>
      </c>
      <c r="P18" s="227" t="s">
        <v>120</v>
      </c>
      <c r="Q18" s="154" t="s">
        <v>589</v>
      </c>
      <c r="R18" s="204" t="s">
        <v>120</v>
      </c>
      <c r="S18" s="193"/>
    </row>
    <row r="19" spans="1:32" s="48" customFormat="1" ht="15" customHeight="1" x14ac:dyDescent="0.2">
      <c r="A19" s="146" t="s">
        <v>13</v>
      </c>
      <c r="B19" s="146" t="s">
        <v>147</v>
      </c>
      <c r="C19" s="94">
        <f t="shared" si="1"/>
        <v>2</v>
      </c>
      <c r="D19" s="94"/>
      <c r="E19" s="153">
        <f t="shared" ref="E19:E24" si="2">C19*(1-D19)</f>
        <v>2</v>
      </c>
      <c r="F19" s="184" t="s">
        <v>627</v>
      </c>
      <c r="G19" s="185" t="s">
        <v>275</v>
      </c>
      <c r="H19" s="185" t="s">
        <v>632</v>
      </c>
      <c r="I19" s="185" t="s">
        <v>275</v>
      </c>
      <c r="J19" s="185" t="s">
        <v>275</v>
      </c>
      <c r="K19" s="185" t="s">
        <v>275</v>
      </c>
      <c r="L19" s="105" t="s">
        <v>275</v>
      </c>
      <c r="M19" s="156" t="str">
        <f>'1.2'!F19</f>
        <v>165-з</v>
      </c>
      <c r="N19" s="185">
        <f>'1.2'!G19</f>
        <v>44183</v>
      </c>
      <c r="O19" s="156" t="s">
        <v>332</v>
      </c>
      <c r="P19" s="227" t="s">
        <v>120</v>
      </c>
      <c r="Q19" s="154" t="s">
        <v>640</v>
      </c>
      <c r="R19" s="205" t="s">
        <v>120</v>
      </c>
      <c r="S19" s="191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s="53" customFormat="1" ht="15" customHeight="1" x14ac:dyDescent="0.2">
      <c r="A20" s="146" t="s">
        <v>14</v>
      </c>
      <c r="B20" s="146" t="s">
        <v>147</v>
      </c>
      <c r="C20" s="94">
        <f t="shared" si="1"/>
        <v>2</v>
      </c>
      <c r="D20" s="94"/>
      <c r="E20" s="153">
        <f t="shared" si="2"/>
        <v>2</v>
      </c>
      <c r="F20" s="184" t="s">
        <v>275</v>
      </c>
      <c r="G20" s="185" t="s">
        <v>275</v>
      </c>
      <c r="H20" s="185" t="s">
        <v>275</v>
      </c>
      <c r="I20" s="185" t="s">
        <v>275</v>
      </c>
      <c r="J20" s="185" t="s">
        <v>275</v>
      </c>
      <c r="K20" s="185" t="s">
        <v>275</v>
      </c>
      <c r="L20" s="106" t="s">
        <v>275</v>
      </c>
      <c r="M20" s="156" t="str">
        <f>'1.2'!F20</f>
        <v>580-З</v>
      </c>
      <c r="N20" s="185">
        <f>'1.2'!G20</f>
        <v>44190</v>
      </c>
      <c r="O20" s="156">
        <v>13</v>
      </c>
      <c r="P20" s="156"/>
      <c r="Q20" s="211" t="s">
        <v>120</v>
      </c>
      <c r="R20" s="204"/>
      <c r="S20" s="192"/>
    </row>
    <row r="21" spans="1:32" s="53" customFormat="1" ht="15" customHeight="1" x14ac:dyDescent="0.2">
      <c r="A21" s="146" t="s">
        <v>15</v>
      </c>
      <c r="B21" s="146" t="s">
        <v>147</v>
      </c>
      <c r="C21" s="94">
        <f t="shared" si="1"/>
        <v>2</v>
      </c>
      <c r="D21" s="94"/>
      <c r="E21" s="153">
        <f t="shared" si="2"/>
        <v>2</v>
      </c>
      <c r="F21" s="184" t="s">
        <v>275</v>
      </c>
      <c r="G21" s="185" t="s">
        <v>275</v>
      </c>
      <c r="H21" s="185" t="s">
        <v>275</v>
      </c>
      <c r="I21" s="185" t="s">
        <v>275</v>
      </c>
      <c r="J21" s="185" t="s">
        <v>275</v>
      </c>
      <c r="K21" s="185" t="s">
        <v>275</v>
      </c>
      <c r="L21" s="106" t="s">
        <v>275</v>
      </c>
      <c r="M21" s="156" t="str">
        <f>'1.2'!F21</f>
        <v>84-ЗО</v>
      </c>
      <c r="N21" s="185">
        <f>'1.2'!G21</f>
        <v>44193</v>
      </c>
      <c r="O21" s="156">
        <v>14</v>
      </c>
      <c r="P21" s="156">
        <v>18</v>
      </c>
      <c r="Q21" s="211" t="s">
        <v>120</v>
      </c>
      <c r="R21" s="204"/>
      <c r="S21" s="192"/>
    </row>
    <row r="22" spans="1:32" s="116" customFormat="1" ht="15" customHeight="1" x14ac:dyDescent="0.2">
      <c r="A22" s="146" t="s">
        <v>16</v>
      </c>
      <c r="B22" s="146" t="s">
        <v>147</v>
      </c>
      <c r="C22" s="94">
        <f t="shared" si="1"/>
        <v>2</v>
      </c>
      <c r="D22" s="94"/>
      <c r="E22" s="153">
        <f t="shared" si="2"/>
        <v>2</v>
      </c>
      <c r="F22" s="184" t="s">
        <v>627</v>
      </c>
      <c r="G22" s="185" t="s">
        <v>275</v>
      </c>
      <c r="H22" s="185" t="s">
        <v>633</v>
      </c>
      <c r="I22" s="185" t="s">
        <v>275</v>
      </c>
      <c r="J22" s="185" t="s">
        <v>275</v>
      </c>
      <c r="K22" s="185" t="s">
        <v>275</v>
      </c>
      <c r="L22" s="106" t="s">
        <v>275</v>
      </c>
      <c r="M22" s="156" t="str">
        <f>'1.2'!F22</f>
        <v>105-ЗТО</v>
      </c>
      <c r="N22" s="185">
        <f>'1.2'!G22</f>
        <v>44183</v>
      </c>
      <c r="O22" s="156">
        <v>18</v>
      </c>
      <c r="P22" s="227" t="s">
        <v>120</v>
      </c>
      <c r="Q22" s="154" t="s">
        <v>630</v>
      </c>
      <c r="R22" s="204" t="s">
        <v>120</v>
      </c>
      <c r="S22" s="194"/>
    </row>
    <row r="23" spans="1:32" s="20" customFormat="1" ht="15" customHeight="1" x14ac:dyDescent="0.2">
      <c r="A23" s="146" t="s">
        <v>17</v>
      </c>
      <c r="B23" s="146" t="s">
        <v>298</v>
      </c>
      <c r="C23" s="94">
        <f t="shared" si="1"/>
        <v>0</v>
      </c>
      <c r="D23" s="94"/>
      <c r="E23" s="153">
        <f t="shared" si="2"/>
        <v>0</v>
      </c>
      <c r="F23" s="184" t="s">
        <v>583</v>
      </c>
      <c r="G23" s="185" t="s">
        <v>181</v>
      </c>
      <c r="H23" s="185" t="s">
        <v>181</v>
      </c>
      <c r="I23" s="185" t="s">
        <v>275</v>
      </c>
      <c r="J23" s="185" t="s">
        <v>181</v>
      </c>
      <c r="K23" s="185" t="s">
        <v>275</v>
      </c>
      <c r="L23" s="106" t="s">
        <v>275</v>
      </c>
      <c r="M23" s="156" t="str">
        <f>'1.2'!F23</f>
        <v>100-з</v>
      </c>
      <c r="N23" s="185">
        <f>'1.2'!G23</f>
        <v>44187</v>
      </c>
      <c r="O23" s="156" t="s">
        <v>236</v>
      </c>
      <c r="P23" s="156" t="s">
        <v>236</v>
      </c>
      <c r="Q23" s="154" t="s">
        <v>590</v>
      </c>
      <c r="R23" s="204" t="s">
        <v>120</v>
      </c>
      <c r="S23" s="191"/>
    </row>
    <row r="24" spans="1:32" s="20" customFormat="1" ht="15" customHeight="1" x14ac:dyDescent="0.2">
      <c r="A24" s="146" t="s">
        <v>645</v>
      </c>
      <c r="B24" s="146" t="s">
        <v>147</v>
      </c>
      <c r="C24" s="94">
        <f t="shared" si="1"/>
        <v>2</v>
      </c>
      <c r="D24" s="228"/>
      <c r="E24" s="153">
        <f t="shared" si="2"/>
        <v>2</v>
      </c>
      <c r="F24" s="184" t="s">
        <v>627</v>
      </c>
      <c r="G24" s="185" t="s">
        <v>275</v>
      </c>
      <c r="H24" s="156" t="s">
        <v>634</v>
      </c>
      <c r="I24" s="156" t="s">
        <v>275</v>
      </c>
      <c r="J24" s="156" t="s">
        <v>275</v>
      </c>
      <c r="K24" s="156" t="s">
        <v>275</v>
      </c>
      <c r="L24" s="106" t="s">
        <v>275</v>
      </c>
      <c r="M24" s="156" t="str">
        <f>'1.2'!F24</f>
        <v>33</v>
      </c>
      <c r="N24" s="185">
        <f>'1.2'!G24</f>
        <v>44175</v>
      </c>
      <c r="O24" s="156">
        <v>8</v>
      </c>
      <c r="P24" s="227" t="s">
        <v>120</v>
      </c>
      <c r="Q24" s="154" t="s">
        <v>630</v>
      </c>
      <c r="R24" s="204" t="s">
        <v>120</v>
      </c>
      <c r="S24" s="191"/>
    </row>
    <row r="25" spans="1:32" s="20" customFormat="1" ht="15" customHeight="1" x14ac:dyDescent="0.2">
      <c r="A25" s="142" t="s">
        <v>18</v>
      </c>
      <c r="B25" s="142"/>
      <c r="C25" s="147"/>
      <c r="D25" s="147"/>
      <c r="E25" s="148"/>
      <c r="F25" s="186"/>
      <c r="G25" s="187"/>
      <c r="H25" s="187"/>
      <c r="I25" s="187"/>
      <c r="J25" s="187"/>
      <c r="K25" s="187"/>
      <c r="L25" s="198"/>
      <c r="M25" s="190"/>
      <c r="N25" s="189"/>
      <c r="O25" s="188"/>
      <c r="P25" s="188"/>
      <c r="Q25" s="142"/>
      <c r="R25" s="204"/>
      <c r="S25" s="191"/>
    </row>
    <row r="26" spans="1:32" s="48" customFormat="1" ht="15" customHeight="1" x14ac:dyDescent="0.2">
      <c r="A26" s="146" t="s">
        <v>19</v>
      </c>
      <c r="B26" s="146" t="s">
        <v>147</v>
      </c>
      <c r="C26" s="94">
        <f t="shared" ref="C26:C44" si="3">IF(B26=$B$4,2,)</f>
        <v>2</v>
      </c>
      <c r="D26" s="94"/>
      <c r="E26" s="153">
        <f t="shared" ref="E26:E36" si="4">C26*(1-D26)</f>
        <v>2</v>
      </c>
      <c r="F26" s="184" t="s">
        <v>627</v>
      </c>
      <c r="G26" s="185" t="s">
        <v>588</v>
      </c>
      <c r="H26" s="185" t="s">
        <v>275</v>
      </c>
      <c r="I26" s="185" t="s">
        <v>275</v>
      </c>
      <c r="J26" s="185" t="s">
        <v>275</v>
      </c>
      <c r="K26" s="185" t="s">
        <v>275</v>
      </c>
      <c r="L26" s="156" t="s">
        <v>275</v>
      </c>
      <c r="M26" s="156" t="str">
        <f>'1.2'!F26</f>
        <v>2528-ЗРК</v>
      </c>
      <c r="N26" s="185">
        <f>'1.2'!G26</f>
        <v>44186</v>
      </c>
      <c r="O26" s="156">
        <v>6</v>
      </c>
      <c r="P26" s="227" t="s">
        <v>120</v>
      </c>
      <c r="Q26" s="154" t="s">
        <v>591</v>
      </c>
      <c r="R26" s="204" t="s">
        <v>120</v>
      </c>
      <c r="S26" s="193"/>
    </row>
    <row r="27" spans="1:32" s="20" customFormat="1" ht="15" customHeight="1" x14ac:dyDescent="0.2">
      <c r="A27" s="146" t="s">
        <v>20</v>
      </c>
      <c r="B27" s="146" t="s">
        <v>147</v>
      </c>
      <c r="C27" s="94">
        <f t="shared" si="3"/>
        <v>2</v>
      </c>
      <c r="D27" s="94"/>
      <c r="E27" s="153">
        <f t="shared" si="4"/>
        <v>2</v>
      </c>
      <c r="F27" s="184" t="s">
        <v>627</v>
      </c>
      <c r="G27" s="185" t="s">
        <v>275</v>
      </c>
      <c r="H27" s="185" t="s">
        <v>635</v>
      </c>
      <c r="I27" s="185" t="s">
        <v>275</v>
      </c>
      <c r="J27" s="185" t="s">
        <v>275</v>
      </c>
      <c r="K27" s="185" t="s">
        <v>275</v>
      </c>
      <c r="L27" s="156" t="s">
        <v>275</v>
      </c>
      <c r="M27" s="156" t="str">
        <f>'1.2'!F27</f>
        <v xml:space="preserve"> 93-РЗ</v>
      </c>
      <c r="N27" s="185">
        <f>'1.2'!G27</f>
        <v>44186</v>
      </c>
      <c r="O27" s="156" t="s">
        <v>592</v>
      </c>
      <c r="P27" s="227" t="s">
        <v>120</v>
      </c>
      <c r="Q27" s="154" t="s">
        <v>630</v>
      </c>
      <c r="R27" s="204" t="s">
        <v>120</v>
      </c>
      <c r="S27" s="191"/>
    </row>
    <row r="28" spans="1:32" s="55" customFormat="1" ht="15" customHeight="1" x14ac:dyDescent="0.2">
      <c r="A28" s="146" t="s">
        <v>21</v>
      </c>
      <c r="B28" s="146" t="s">
        <v>298</v>
      </c>
      <c r="C28" s="94">
        <f t="shared" si="3"/>
        <v>0</v>
      </c>
      <c r="D28" s="94"/>
      <c r="E28" s="153">
        <f t="shared" si="4"/>
        <v>0</v>
      </c>
      <c r="F28" s="184" t="s">
        <v>597</v>
      </c>
      <c r="G28" s="184" t="s">
        <v>642</v>
      </c>
      <c r="H28" s="184" t="s">
        <v>642</v>
      </c>
      <c r="I28" s="184" t="s">
        <v>642</v>
      </c>
      <c r="J28" s="184" t="s">
        <v>642</v>
      </c>
      <c r="K28" s="184" t="s">
        <v>642</v>
      </c>
      <c r="L28" s="184" t="s">
        <v>642</v>
      </c>
      <c r="M28" s="156" t="str">
        <f>'1.2'!F28</f>
        <v>363-22-ОЗ</v>
      </c>
      <c r="N28" s="185">
        <f>'1.2'!G28</f>
        <v>44186</v>
      </c>
      <c r="O28" s="156">
        <v>11</v>
      </c>
      <c r="P28" s="227" t="s">
        <v>120</v>
      </c>
      <c r="Q28" s="154" t="s">
        <v>593</v>
      </c>
      <c r="R28" s="204" t="s">
        <v>120</v>
      </c>
      <c r="S28" s="191"/>
    </row>
    <row r="29" spans="1:32" s="55" customFormat="1" ht="15" customHeight="1" x14ac:dyDescent="0.2">
      <c r="A29" s="146" t="s">
        <v>22</v>
      </c>
      <c r="B29" s="146" t="s">
        <v>147</v>
      </c>
      <c r="C29" s="94">
        <f t="shared" si="3"/>
        <v>2</v>
      </c>
      <c r="D29" s="94"/>
      <c r="E29" s="153">
        <f t="shared" si="4"/>
        <v>2</v>
      </c>
      <c r="F29" s="184" t="s">
        <v>275</v>
      </c>
      <c r="G29" s="185" t="s">
        <v>275</v>
      </c>
      <c r="H29" s="185" t="s">
        <v>275</v>
      </c>
      <c r="I29" s="185" t="s">
        <v>275</v>
      </c>
      <c r="J29" s="185" t="s">
        <v>275</v>
      </c>
      <c r="K29" s="185" t="s">
        <v>275</v>
      </c>
      <c r="L29" s="156" t="s">
        <v>275</v>
      </c>
      <c r="M29" s="156" t="str">
        <f>'1.2'!F29</f>
        <v>4822-ОЗ</v>
      </c>
      <c r="N29" s="185">
        <f>'1.2'!G29</f>
        <v>44180</v>
      </c>
      <c r="O29" s="156">
        <v>7</v>
      </c>
      <c r="P29" s="227" t="s">
        <v>120</v>
      </c>
      <c r="Q29" s="211" t="s">
        <v>120</v>
      </c>
      <c r="R29" s="204"/>
      <c r="S29" s="191"/>
    </row>
    <row r="30" spans="1:32" s="53" customFormat="1" ht="15" customHeight="1" x14ac:dyDescent="0.2">
      <c r="A30" s="146" t="s">
        <v>23</v>
      </c>
      <c r="B30" s="146" t="s">
        <v>298</v>
      </c>
      <c r="C30" s="94">
        <f t="shared" si="3"/>
        <v>0</v>
      </c>
      <c r="D30" s="94"/>
      <c r="E30" s="153">
        <f t="shared" si="4"/>
        <v>0</v>
      </c>
      <c r="F30" s="184" t="s">
        <v>583</v>
      </c>
      <c r="G30" s="185" t="s">
        <v>595</v>
      </c>
      <c r="H30" s="185" t="s">
        <v>181</v>
      </c>
      <c r="I30" s="185" t="s">
        <v>275</v>
      </c>
      <c r="J30" s="185" t="s">
        <v>275</v>
      </c>
      <c r="K30" s="185" t="s">
        <v>181</v>
      </c>
      <c r="L30" s="156" t="s">
        <v>275</v>
      </c>
      <c r="M30" s="156" t="str">
        <f>'1.2'!F30</f>
        <v>347</v>
      </c>
      <c r="N30" s="185">
        <f>'1.2'!G30</f>
        <v>44167</v>
      </c>
      <c r="O30" s="156" t="s">
        <v>178</v>
      </c>
      <c r="P30" s="227" t="s">
        <v>120</v>
      </c>
      <c r="Q30" s="154" t="s">
        <v>622</v>
      </c>
      <c r="R30" s="204" t="s">
        <v>120</v>
      </c>
      <c r="S30" s="192"/>
      <c r="U30" s="199"/>
    </row>
    <row r="31" spans="1:32" s="48" customFormat="1" ht="15" customHeight="1" x14ac:dyDescent="0.2">
      <c r="A31" s="146" t="s">
        <v>24</v>
      </c>
      <c r="B31" s="146" t="s">
        <v>147</v>
      </c>
      <c r="C31" s="94">
        <f t="shared" si="3"/>
        <v>2</v>
      </c>
      <c r="D31" s="94"/>
      <c r="E31" s="153">
        <f t="shared" si="4"/>
        <v>2</v>
      </c>
      <c r="F31" s="184" t="s">
        <v>275</v>
      </c>
      <c r="G31" s="185" t="s">
        <v>275</v>
      </c>
      <c r="H31" s="185" t="s">
        <v>275</v>
      </c>
      <c r="I31" s="185" t="s">
        <v>275</v>
      </c>
      <c r="J31" s="185" t="s">
        <v>275</v>
      </c>
      <c r="K31" s="185" t="s">
        <v>275</v>
      </c>
      <c r="L31" s="226" t="s">
        <v>275</v>
      </c>
      <c r="M31" s="156" t="str">
        <f>'1.2'!F31</f>
        <v>143-оз</v>
      </c>
      <c r="N31" s="185">
        <f>'1.2'!G31</f>
        <v>44187</v>
      </c>
      <c r="O31" s="156">
        <v>7</v>
      </c>
      <c r="P31" s="156">
        <v>12</v>
      </c>
      <c r="Q31" s="211" t="s">
        <v>120</v>
      </c>
      <c r="R31" s="204"/>
      <c r="S31" s="193"/>
      <c r="U31" s="200"/>
    </row>
    <row r="32" spans="1:32" s="20" customFormat="1" ht="15" customHeight="1" x14ac:dyDescent="0.2">
      <c r="A32" s="146" t="s">
        <v>25</v>
      </c>
      <c r="B32" s="146" t="s">
        <v>147</v>
      </c>
      <c r="C32" s="94">
        <f t="shared" si="3"/>
        <v>2</v>
      </c>
      <c r="D32" s="94"/>
      <c r="E32" s="153">
        <f t="shared" si="4"/>
        <v>2</v>
      </c>
      <c r="F32" s="184" t="s">
        <v>627</v>
      </c>
      <c r="G32" s="185" t="s">
        <v>588</v>
      </c>
      <c r="H32" s="185" t="s">
        <v>275</v>
      </c>
      <c r="I32" s="185" t="s">
        <v>275</v>
      </c>
      <c r="J32" s="185" t="s">
        <v>275</v>
      </c>
      <c r="K32" s="185" t="s">
        <v>275</v>
      </c>
      <c r="L32" s="226" t="s">
        <v>275</v>
      </c>
      <c r="M32" s="156" t="str">
        <f>'1.2'!F32</f>
        <v>2585-01-ЗМО</v>
      </c>
      <c r="N32" s="185">
        <f>'1.2'!G32</f>
        <v>44189</v>
      </c>
      <c r="O32" s="156">
        <v>12</v>
      </c>
      <c r="P32" s="227" t="s">
        <v>120</v>
      </c>
      <c r="Q32" s="154" t="s">
        <v>596</v>
      </c>
      <c r="R32" s="204" t="s">
        <v>120</v>
      </c>
      <c r="S32" s="191"/>
      <c r="U32" s="201"/>
    </row>
    <row r="33" spans="1:21" s="20" customFormat="1" ht="15" customHeight="1" x14ac:dyDescent="0.2">
      <c r="A33" s="146" t="s">
        <v>26</v>
      </c>
      <c r="B33" s="146" t="s">
        <v>147</v>
      </c>
      <c r="C33" s="94">
        <f t="shared" si="3"/>
        <v>2</v>
      </c>
      <c r="D33" s="94"/>
      <c r="E33" s="153">
        <f t="shared" si="4"/>
        <v>2</v>
      </c>
      <c r="F33" s="184" t="s">
        <v>275</v>
      </c>
      <c r="G33" s="185" t="s">
        <v>275</v>
      </c>
      <c r="H33" s="185" t="s">
        <v>275</v>
      </c>
      <c r="I33" s="185" t="s">
        <v>275</v>
      </c>
      <c r="J33" s="185" t="s">
        <v>275</v>
      </c>
      <c r="K33" s="185" t="s">
        <v>275</v>
      </c>
      <c r="L33" s="226" t="s">
        <v>275</v>
      </c>
      <c r="M33" s="156" t="str">
        <f>'1.2'!F33</f>
        <v xml:space="preserve"> 666-ОЗ</v>
      </c>
      <c r="N33" s="185">
        <f>'1.2'!G33</f>
        <v>44194</v>
      </c>
      <c r="O33" s="156">
        <v>17</v>
      </c>
      <c r="P33" s="156">
        <v>14</v>
      </c>
      <c r="Q33" s="211" t="s">
        <v>120</v>
      </c>
      <c r="R33" s="204"/>
      <c r="S33" s="191"/>
      <c r="U33" s="201"/>
    </row>
    <row r="34" spans="1:21" s="20" customFormat="1" ht="15" customHeight="1" x14ac:dyDescent="0.2">
      <c r="A34" s="146" t="s">
        <v>27</v>
      </c>
      <c r="B34" s="146" t="s">
        <v>147</v>
      </c>
      <c r="C34" s="94">
        <f t="shared" si="3"/>
        <v>2</v>
      </c>
      <c r="D34" s="94"/>
      <c r="E34" s="153">
        <f t="shared" si="4"/>
        <v>2</v>
      </c>
      <c r="F34" s="184" t="s">
        <v>627</v>
      </c>
      <c r="G34" s="185" t="s">
        <v>588</v>
      </c>
      <c r="H34" s="185" t="s">
        <v>275</v>
      </c>
      <c r="I34" s="185" t="s">
        <v>275</v>
      </c>
      <c r="J34" s="185" t="s">
        <v>275</v>
      </c>
      <c r="K34" s="185" t="s">
        <v>275</v>
      </c>
      <c r="L34" s="226" t="s">
        <v>275</v>
      </c>
      <c r="M34" s="156" t="str">
        <f>'1.2'!F34</f>
        <v>2140-ОЗ</v>
      </c>
      <c r="N34" s="185" t="str">
        <f>'1.2'!G34</f>
        <v xml:space="preserve"> 29.12.2020</v>
      </c>
      <c r="O34" s="156">
        <v>8</v>
      </c>
      <c r="P34" s="227" t="s">
        <v>120</v>
      </c>
      <c r="Q34" s="154" t="s">
        <v>596</v>
      </c>
      <c r="R34" s="204" t="s">
        <v>120</v>
      </c>
      <c r="S34" s="191"/>
      <c r="U34" s="201"/>
    </row>
    <row r="35" spans="1:21" s="20" customFormat="1" ht="15" customHeight="1" x14ac:dyDescent="0.2">
      <c r="A35" s="146" t="s">
        <v>646</v>
      </c>
      <c r="B35" s="146" t="s">
        <v>298</v>
      </c>
      <c r="C35" s="94">
        <f>IF(B35=$B$4,2,)</f>
        <v>0</v>
      </c>
      <c r="D35" s="94"/>
      <c r="E35" s="153">
        <f t="shared" si="4"/>
        <v>0</v>
      </c>
      <c r="F35" s="184" t="s">
        <v>583</v>
      </c>
      <c r="G35" s="185" t="s">
        <v>181</v>
      </c>
      <c r="H35" s="185" t="s">
        <v>181</v>
      </c>
      <c r="I35" s="185" t="s">
        <v>275</v>
      </c>
      <c r="J35" s="185" t="s">
        <v>275</v>
      </c>
      <c r="K35" s="185" t="s">
        <v>181</v>
      </c>
      <c r="L35" s="105" t="s">
        <v>275</v>
      </c>
      <c r="M35" s="156" t="str">
        <f>'1.2'!F35</f>
        <v>549-114</v>
      </c>
      <c r="N35" s="185">
        <f>'1.2'!G35</f>
        <v>44161</v>
      </c>
      <c r="O35" s="156" t="s">
        <v>373</v>
      </c>
      <c r="P35" s="227" t="s">
        <v>120</v>
      </c>
      <c r="Q35" s="154" t="s">
        <v>598</v>
      </c>
      <c r="R35" s="204" t="s">
        <v>120</v>
      </c>
      <c r="S35" s="191"/>
      <c r="U35" s="201"/>
    </row>
    <row r="36" spans="1:21" s="20" customFormat="1" ht="15" customHeight="1" x14ac:dyDescent="0.2">
      <c r="A36" s="146" t="s">
        <v>28</v>
      </c>
      <c r="B36" s="146" t="s">
        <v>147</v>
      </c>
      <c r="C36" s="94">
        <f t="shared" si="3"/>
        <v>2</v>
      </c>
      <c r="D36" s="94"/>
      <c r="E36" s="153">
        <f t="shared" si="4"/>
        <v>2</v>
      </c>
      <c r="F36" s="184" t="s">
        <v>275</v>
      </c>
      <c r="G36" s="185" t="s">
        <v>275</v>
      </c>
      <c r="H36" s="185" t="s">
        <v>275</v>
      </c>
      <c r="I36" s="185" t="s">
        <v>275</v>
      </c>
      <c r="J36" s="185" t="s">
        <v>275</v>
      </c>
      <c r="K36" s="185" t="s">
        <v>120</v>
      </c>
      <c r="L36" s="226" t="s">
        <v>275</v>
      </c>
      <c r="M36" s="156" t="str">
        <f>'1.2'!F36</f>
        <v xml:space="preserve"> 232-ОЗ</v>
      </c>
      <c r="N36" s="185">
        <f>'1.2'!G36</f>
        <v>44183</v>
      </c>
      <c r="O36" s="156">
        <v>16</v>
      </c>
      <c r="P36" s="227" t="s">
        <v>120</v>
      </c>
      <c r="Q36" s="154" t="s">
        <v>599</v>
      </c>
      <c r="R36" s="204" t="s">
        <v>120</v>
      </c>
      <c r="S36" s="191"/>
      <c r="U36" s="201"/>
    </row>
    <row r="37" spans="1:21" s="20" customFormat="1" ht="15" customHeight="1" x14ac:dyDescent="0.2">
      <c r="A37" s="142" t="s">
        <v>29</v>
      </c>
      <c r="B37" s="142"/>
      <c r="C37" s="147"/>
      <c r="D37" s="147"/>
      <c r="E37" s="148"/>
      <c r="F37" s="186"/>
      <c r="G37" s="189"/>
      <c r="H37" s="189"/>
      <c r="I37" s="189"/>
      <c r="J37" s="189"/>
      <c r="K37" s="189"/>
      <c r="L37" s="198"/>
      <c r="M37" s="190"/>
      <c r="N37" s="189"/>
      <c r="O37" s="190"/>
      <c r="P37" s="190"/>
      <c r="Q37" s="142"/>
      <c r="R37" s="204"/>
      <c r="S37" s="191"/>
    </row>
    <row r="38" spans="1:21" s="53" customFormat="1" ht="15" customHeight="1" x14ac:dyDescent="0.2">
      <c r="A38" s="146" t="s">
        <v>30</v>
      </c>
      <c r="B38" s="146" t="s">
        <v>147</v>
      </c>
      <c r="C38" s="94">
        <f t="shared" si="3"/>
        <v>2</v>
      </c>
      <c r="D38" s="94"/>
      <c r="E38" s="153">
        <f t="shared" ref="E38:E44" si="5">C38*(1-D38)</f>
        <v>2</v>
      </c>
      <c r="F38" s="184" t="s">
        <v>275</v>
      </c>
      <c r="G38" s="185" t="s">
        <v>275</v>
      </c>
      <c r="H38" s="185" t="s">
        <v>275</v>
      </c>
      <c r="I38" s="185" t="s">
        <v>275</v>
      </c>
      <c r="J38" s="185" t="s">
        <v>275</v>
      </c>
      <c r="K38" s="185" t="s">
        <v>275</v>
      </c>
      <c r="L38" s="226" t="s">
        <v>275</v>
      </c>
      <c r="M38" s="156">
        <f>'1.2'!F38</f>
        <v>417</v>
      </c>
      <c r="N38" s="185">
        <f>'1.2'!G38</f>
        <v>44191</v>
      </c>
      <c r="O38" s="156" t="s">
        <v>175</v>
      </c>
      <c r="P38" s="156" t="s">
        <v>600</v>
      </c>
      <c r="Q38" s="154" t="s">
        <v>601</v>
      </c>
      <c r="R38" s="204" t="s">
        <v>120</v>
      </c>
      <c r="S38" s="192"/>
    </row>
    <row r="39" spans="1:21" s="53" customFormat="1" ht="15" customHeight="1" x14ac:dyDescent="0.2">
      <c r="A39" s="146" t="s">
        <v>31</v>
      </c>
      <c r="B39" s="146" t="s">
        <v>147</v>
      </c>
      <c r="C39" s="94">
        <f t="shared" si="3"/>
        <v>2</v>
      </c>
      <c r="D39" s="94"/>
      <c r="E39" s="153">
        <f t="shared" si="5"/>
        <v>2</v>
      </c>
      <c r="F39" s="184" t="s">
        <v>275</v>
      </c>
      <c r="G39" s="185" t="s">
        <v>275</v>
      </c>
      <c r="H39" s="185" t="s">
        <v>275</v>
      </c>
      <c r="I39" s="185" t="s">
        <v>275</v>
      </c>
      <c r="J39" s="185" t="s">
        <v>275</v>
      </c>
      <c r="K39" s="185" t="s">
        <v>275</v>
      </c>
      <c r="L39" s="226" t="s">
        <v>275</v>
      </c>
      <c r="M39" s="156" t="str">
        <f>'1.2'!F39</f>
        <v>146-VI-З</v>
      </c>
      <c r="N39" s="185">
        <f>'1.2'!G39</f>
        <v>44194</v>
      </c>
      <c r="O39" s="156">
        <v>16</v>
      </c>
      <c r="P39" s="156">
        <v>10</v>
      </c>
      <c r="Q39" s="211" t="s">
        <v>120</v>
      </c>
      <c r="R39" s="204"/>
      <c r="S39" s="192"/>
    </row>
    <row r="40" spans="1:21" s="53" customFormat="1" ht="15" customHeight="1" x14ac:dyDescent="0.2">
      <c r="A40" s="146" t="s">
        <v>93</v>
      </c>
      <c r="B40" s="146" t="s">
        <v>147</v>
      </c>
      <c r="C40" s="94">
        <f t="shared" si="3"/>
        <v>2</v>
      </c>
      <c r="D40" s="94"/>
      <c r="E40" s="153">
        <f t="shared" si="5"/>
        <v>2</v>
      </c>
      <c r="F40" s="184" t="s">
        <v>627</v>
      </c>
      <c r="G40" s="185" t="s">
        <v>588</v>
      </c>
      <c r="H40" s="185" t="s">
        <v>275</v>
      </c>
      <c r="I40" s="185" t="s">
        <v>275</v>
      </c>
      <c r="J40" s="185" t="s">
        <v>275</v>
      </c>
      <c r="K40" s="185" t="s">
        <v>275</v>
      </c>
      <c r="L40" s="226" t="s">
        <v>275</v>
      </c>
      <c r="M40" s="156" t="str">
        <f>'1.2'!F40</f>
        <v>139-ЗРК/2020</v>
      </c>
      <c r="N40" s="185">
        <f>'1.2'!G40</f>
        <v>44187</v>
      </c>
      <c r="O40" s="156">
        <v>10</v>
      </c>
      <c r="P40" s="156" t="s">
        <v>624</v>
      </c>
      <c r="Q40" s="154" t="s">
        <v>625</v>
      </c>
      <c r="R40" s="204" t="s">
        <v>120</v>
      </c>
      <c r="S40" s="192"/>
    </row>
    <row r="41" spans="1:21" s="116" customFormat="1" ht="15" customHeight="1" x14ac:dyDescent="0.2">
      <c r="A41" s="146" t="s">
        <v>32</v>
      </c>
      <c r="B41" s="146" t="s">
        <v>298</v>
      </c>
      <c r="C41" s="94">
        <f t="shared" si="3"/>
        <v>0</v>
      </c>
      <c r="D41" s="94"/>
      <c r="E41" s="153">
        <f t="shared" si="5"/>
        <v>0</v>
      </c>
      <c r="F41" s="184" t="s">
        <v>583</v>
      </c>
      <c r="G41" s="185" t="s">
        <v>181</v>
      </c>
      <c r="H41" s="185" t="s">
        <v>275</v>
      </c>
      <c r="I41" s="185" t="s">
        <v>275</v>
      </c>
      <c r="J41" s="185" t="s">
        <v>275</v>
      </c>
      <c r="K41" s="185" t="s">
        <v>181</v>
      </c>
      <c r="L41" s="226" t="s">
        <v>275</v>
      </c>
      <c r="M41" s="156" t="str">
        <f>'1.2'!F41</f>
        <v>4380-КЗ</v>
      </c>
      <c r="N41" s="185">
        <f>'1.2'!G41</f>
        <v>44188</v>
      </c>
      <c r="O41" s="156" t="s">
        <v>175</v>
      </c>
      <c r="P41" s="156" t="s">
        <v>364</v>
      </c>
      <c r="Q41" s="154" t="s">
        <v>602</v>
      </c>
      <c r="R41" s="204" t="s">
        <v>120</v>
      </c>
      <c r="S41" s="194"/>
    </row>
    <row r="42" spans="1:21" s="48" customFormat="1" ht="15" customHeight="1" x14ac:dyDescent="0.2">
      <c r="A42" s="146" t="s">
        <v>33</v>
      </c>
      <c r="B42" s="146" t="s">
        <v>298</v>
      </c>
      <c r="C42" s="94">
        <f t="shared" si="3"/>
        <v>0</v>
      </c>
      <c r="D42" s="94"/>
      <c r="E42" s="153">
        <f t="shared" si="5"/>
        <v>0</v>
      </c>
      <c r="F42" s="184" t="s">
        <v>644</v>
      </c>
      <c r="G42" s="185" t="s">
        <v>181</v>
      </c>
      <c r="H42" s="185" t="s">
        <v>181</v>
      </c>
      <c r="I42" s="185" t="s">
        <v>595</v>
      </c>
      <c r="J42" s="185" t="s">
        <v>595</v>
      </c>
      <c r="K42" s="185" t="s">
        <v>595</v>
      </c>
      <c r="L42" s="226" t="s">
        <v>275</v>
      </c>
      <c r="M42" s="156" t="str">
        <f>'1.2'!F42</f>
        <v>113/2020-ОЗ</v>
      </c>
      <c r="N42" s="185">
        <f>'1.2'!G42</f>
        <v>44188</v>
      </c>
      <c r="O42" s="156" t="s">
        <v>176</v>
      </c>
      <c r="P42" s="227" t="s">
        <v>120</v>
      </c>
      <c r="Q42" s="154" t="s">
        <v>603</v>
      </c>
      <c r="R42" s="204" t="s">
        <v>120</v>
      </c>
      <c r="S42" s="193"/>
    </row>
    <row r="43" spans="1:21" s="53" customFormat="1" ht="15" customHeight="1" x14ac:dyDescent="0.2">
      <c r="A43" s="146" t="s">
        <v>34</v>
      </c>
      <c r="B43" s="146" t="s">
        <v>298</v>
      </c>
      <c r="C43" s="94">
        <f t="shared" si="3"/>
        <v>0</v>
      </c>
      <c r="D43" s="94"/>
      <c r="E43" s="153">
        <f t="shared" si="5"/>
        <v>0</v>
      </c>
      <c r="F43" s="184" t="s">
        <v>644</v>
      </c>
      <c r="G43" s="185" t="s">
        <v>181</v>
      </c>
      <c r="H43" s="185" t="s">
        <v>181</v>
      </c>
      <c r="I43" s="185" t="s">
        <v>595</v>
      </c>
      <c r="J43" s="185" t="s">
        <v>595</v>
      </c>
      <c r="K43" s="185" t="s">
        <v>595</v>
      </c>
      <c r="L43" s="226" t="s">
        <v>181</v>
      </c>
      <c r="M43" s="156" t="str">
        <f>'1.2'!F43</f>
        <v>113-ОД</v>
      </c>
      <c r="N43" s="185">
        <f>'1.2'!G43</f>
        <v>44176</v>
      </c>
      <c r="O43" s="156">
        <v>46</v>
      </c>
      <c r="P43" s="227" t="s">
        <v>120</v>
      </c>
      <c r="Q43" s="154" t="s">
        <v>604</v>
      </c>
      <c r="R43" s="204" t="s">
        <v>120</v>
      </c>
      <c r="S43" s="192"/>
    </row>
    <row r="44" spans="1:21" s="53" customFormat="1" ht="15" customHeight="1" x14ac:dyDescent="0.2">
      <c r="A44" s="146" t="s">
        <v>35</v>
      </c>
      <c r="B44" s="146" t="s">
        <v>147</v>
      </c>
      <c r="C44" s="94">
        <f t="shared" si="3"/>
        <v>2</v>
      </c>
      <c r="D44" s="94"/>
      <c r="E44" s="153">
        <f t="shared" si="5"/>
        <v>2</v>
      </c>
      <c r="F44" s="184" t="s">
        <v>275</v>
      </c>
      <c r="G44" s="185" t="s">
        <v>275</v>
      </c>
      <c r="H44" s="185" t="s">
        <v>275</v>
      </c>
      <c r="I44" s="185" t="s">
        <v>275</v>
      </c>
      <c r="J44" s="185" t="s">
        <v>275</v>
      </c>
      <c r="K44" s="185" t="s">
        <v>275</v>
      </c>
      <c r="L44" s="226" t="s">
        <v>275</v>
      </c>
      <c r="M44" s="156" t="str">
        <f>'1.2'!F44</f>
        <v>418-ЗС</v>
      </c>
      <c r="N44" s="185">
        <f>'1.2'!G44</f>
        <v>44186</v>
      </c>
      <c r="O44" s="156">
        <v>6</v>
      </c>
      <c r="P44" s="227" t="s">
        <v>120</v>
      </c>
      <c r="Q44" s="211" t="s">
        <v>120</v>
      </c>
      <c r="R44" s="204"/>
      <c r="S44" s="192"/>
    </row>
    <row r="45" spans="1:21" s="53" customFormat="1" ht="15" customHeight="1" x14ac:dyDescent="0.2">
      <c r="A45" s="146" t="s">
        <v>647</v>
      </c>
      <c r="B45" s="146" t="s">
        <v>298</v>
      </c>
      <c r="C45" s="94">
        <f>IF(B45=$B$4,2,)</f>
        <v>0</v>
      </c>
      <c r="D45" s="94"/>
      <c r="E45" s="153">
        <f>C45*(1-D45)</f>
        <v>0</v>
      </c>
      <c r="F45" s="184" t="s">
        <v>583</v>
      </c>
      <c r="G45" s="185" t="s">
        <v>181</v>
      </c>
      <c r="H45" s="185" t="s">
        <v>181</v>
      </c>
      <c r="I45" s="185" t="s">
        <v>181</v>
      </c>
      <c r="J45" s="185" t="s">
        <v>181</v>
      </c>
      <c r="K45" s="185" t="s">
        <v>181</v>
      </c>
      <c r="L45" s="105" t="s">
        <v>275</v>
      </c>
      <c r="M45" s="156" t="str">
        <f>'1.2'!F45</f>
        <v>621-ЗС</v>
      </c>
      <c r="N45" s="185">
        <f>'1.2'!G45</f>
        <v>44193</v>
      </c>
      <c r="O45" s="156" t="s">
        <v>375</v>
      </c>
      <c r="P45" s="227" t="s">
        <v>120</v>
      </c>
      <c r="Q45" s="154" t="s">
        <v>598</v>
      </c>
      <c r="R45" s="204" t="s">
        <v>120</v>
      </c>
      <c r="S45" s="192"/>
    </row>
    <row r="46" spans="1:21" s="20" customFormat="1" ht="15" customHeight="1" x14ac:dyDescent="0.2">
      <c r="A46" s="142" t="s">
        <v>36</v>
      </c>
      <c r="B46" s="142"/>
      <c r="C46" s="147"/>
      <c r="D46" s="147"/>
      <c r="E46" s="148"/>
      <c r="F46" s="186"/>
      <c r="G46" s="189"/>
      <c r="H46" s="189"/>
      <c r="I46" s="189"/>
      <c r="J46" s="189"/>
      <c r="K46" s="189"/>
      <c r="L46" s="198"/>
      <c r="M46" s="190"/>
      <c r="N46" s="189"/>
      <c r="O46" s="190"/>
      <c r="P46" s="190"/>
      <c r="Q46" s="142"/>
      <c r="R46" s="204"/>
      <c r="S46" s="191"/>
    </row>
    <row r="47" spans="1:21" s="53" customFormat="1" ht="15" customHeight="1" x14ac:dyDescent="0.2">
      <c r="A47" s="146" t="s">
        <v>37</v>
      </c>
      <c r="B47" s="146" t="s">
        <v>298</v>
      </c>
      <c r="C47" s="94">
        <f t="shared" ref="C47:C53" si="6">IF(B47=$B$4,2,)</f>
        <v>0</v>
      </c>
      <c r="D47" s="94"/>
      <c r="E47" s="153">
        <f t="shared" ref="E47:E53" si="7">C47*(1-D47)</f>
        <v>0</v>
      </c>
      <c r="F47" s="184" t="s">
        <v>583</v>
      </c>
      <c r="G47" s="155" t="s">
        <v>181</v>
      </c>
      <c r="H47" s="155" t="s">
        <v>181</v>
      </c>
      <c r="I47" s="155" t="s">
        <v>275</v>
      </c>
      <c r="J47" s="155" t="s">
        <v>181</v>
      </c>
      <c r="K47" s="155" t="s">
        <v>181</v>
      </c>
      <c r="L47" s="196" t="s">
        <v>275</v>
      </c>
      <c r="M47" s="156">
        <f>'1.2'!F47</f>
        <v>103</v>
      </c>
      <c r="N47" s="185">
        <f>'1.2'!G47</f>
        <v>44193</v>
      </c>
      <c r="O47" s="176">
        <v>9</v>
      </c>
      <c r="P47" s="176">
        <v>21</v>
      </c>
      <c r="Q47" s="154" t="s">
        <v>605</v>
      </c>
      <c r="R47" s="204" t="s">
        <v>120</v>
      </c>
      <c r="S47" s="192"/>
    </row>
    <row r="48" spans="1:21" s="53" customFormat="1" ht="15" customHeight="1" x14ac:dyDescent="0.2">
      <c r="A48" s="146" t="s">
        <v>38</v>
      </c>
      <c r="B48" s="146" t="s">
        <v>298</v>
      </c>
      <c r="C48" s="94">
        <f t="shared" si="6"/>
        <v>0</v>
      </c>
      <c r="D48" s="94"/>
      <c r="E48" s="153">
        <f t="shared" si="7"/>
        <v>0</v>
      </c>
      <c r="F48" s="184" t="s">
        <v>181</v>
      </c>
      <c r="G48" s="155" t="s">
        <v>181</v>
      </c>
      <c r="H48" s="155" t="s">
        <v>181</v>
      </c>
      <c r="I48" s="155" t="s">
        <v>181</v>
      </c>
      <c r="J48" s="155" t="s">
        <v>181</v>
      </c>
      <c r="K48" s="155" t="s">
        <v>181</v>
      </c>
      <c r="L48" s="196" t="s">
        <v>120</v>
      </c>
      <c r="M48" s="156" t="str">
        <f>'1.2'!F48</f>
        <v>54-РЗ</v>
      </c>
      <c r="N48" s="185">
        <f>'1.2'!G48</f>
        <v>44190</v>
      </c>
      <c r="O48" s="176">
        <v>13</v>
      </c>
      <c r="P48" s="210" t="s">
        <v>120</v>
      </c>
      <c r="Q48" s="154" t="s">
        <v>558</v>
      </c>
      <c r="R48" s="204" t="s">
        <v>120</v>
      </c>
      <c r="S48" s="192"/>
    </row>
    <row r="49" spans="1:26" s="20" customFormat="1" ht="14.5" customHeight="1" x14ac:dyDescent="0.2">
      <c r="A49" s="146" t="s">
        <v>39</v>
      </c>
      <c r="B49" s="146" t="s">
        <v>147</v>
      </c>
      <c r="C49" s="94">
        <f t="shared" si="6"/>
        <v>2</v>
      </c>
      <c r="D49" s="94"/>
      <c r="E49" s="153">
        <f t="shared" si="7"/>
        <v>2</v>
      </c>
      <c r="F49" s="184" t="s">
        <v>275</v>
      </c>
      <c r="G49" s="155" t="s">
        <v>275</v>
      </c>
      <c r="H49" s="155" t="s">
        <v>275</v>
      </c>
      <c r="I49" s="155" t="s">
        <v>275</v>
      </c>
      <c r="J49" s="155" t="s">
        <v>275</v>
      </c>
      <c r="K49" s="155" t="s">
        <v>275</v>
      </c>
      <c r="L49" s="196" t="s">
        <v>275</v>
      </c>
      <c r="M49" s="156" t="str">
        <f>'1.2'!F49</f>
        <v>57-РЗ</v>
      </c>
      <c r="N49" s="185">
        <f>'1.2'!G49</f>
        <v>44195</v>
      </c>
      <c r="O49" s="176">
        <v>8</v>
      </c>
      <c r="P49" s="176">
        <v>11</v>
      </c>
      <c r="Q49" s="211" t="s">
        <v>120</v>
      </c>
      <c r="R49" s="204"/>
      <c r="S49" s="191"/>
    </row>
    <row r="50" spans="1:26" s="20" customFormat="1" ht="15" customHeight="1" x14ac:dyDescent="0.2">
      <c r="A50" s="146" t="s">
        <v>40</v>
      </c>
      <c r="B50" s="146" t="s">
        <v>147</v>
      </c>
      <c r="C50" s="94">
        <f t="shared" si="6"/>
        <v>2</v>
      </c>
      <c r="D50" s="94"/>
      <c r="E50" s="153">
        <f t="shared" si="7"/>
        <v>2</v>
      </c>
      <c r="F50" s="184" t="s">
        <v>275</v>
      </c>
      <c r="G50" s="185" t="s">
        <v>275</v>
      </c>
      <c r="H50" s="185" t="s">
        <v>275</v>
      </c>
      <c r="I50" s="185" t="s">
        <v>275</v>
      </c>
      <c r="J50" s="185" t="s">
        <v>275</v>
      </c>
      <c r="K50" s="185" t="s">
        <v>275</v>
      </c>
      <c r="L50" s="196" t="s">
        <v>275</v>
      </c>
      <c r="M50" s="156" t="str">
        <f>'1.2'!F50</f>
        <v>113-РЗ</v>
      </c>
      <c r="N50" s="185">
        <f>'1.2'!G50</f>
        <v>44194</v>
      </c>
      <c r="O50" s="156">
        <v>13</v>
      </c>
      <c r="P50" s="210" t="s">
        <v>120</v>
      </c>
      <c r="Q50" s="211" t="s">
        <v>120</v>
      </c>
      <c r="R50" s="204"/>
      <c r="S50" s="191"/>
    </row>
    <row r="51" spans="1:26" s="53" customFormat="1" ht="15" customHeight="1" x14ac:dyDescent="0.2">
      <c r="A51" s="146" t="s">
        <v>89</v>
      </c>
      <c r="B51" s="146" t="s">
        <v>298</v>
      </c>
      <c r="C51" s="94">
        <f t="shared" si="6"/>
        <v>0</v>
      </c>
      <c r="D51" s="94"/>
      <c r="E51" s="153">
        <f t="shared" si="7"/>
        <v>0</v>
      </c>
      <c r="F51" s="184" t="s">
        <v>583</v>
      </c>
      <c r="G51" s="185" t="s">
        <v>275</v>
      </c>
      <c r="H51" s="185" t="s">
        <v>181</v>
      </c>
      <c r="I51" s="185" t="s">
        <v>181</v>
      </c>
      <c r="J51" s="185" t="s">
        <v>181</v>
      </c>
      <c r="K51" s="185" t="s">
        <v>181</v>
      </c>
      <c r="L51" s="176" t="s">
        <v>275</v>
      </c>
      <c r="M51" s="156" t="str">
        <f>'1.2'!F51</f>
        <v>105-РЗ</v>
      </c>
      <c r="N51" s="185">
        <f>'1.2'!G51</f>
        <v>44189</v>
      </c>
      <c r="O51" s="156">
        <v>7</v>
      </c>
      <c r="P51" s="156" t="s">
        <v>251</v>
      </c>
      <c r="Q51" s="154" t="s">
        <v>606</v>
      </c>
      <c r="R51" s="204" t="s">
        <v>120</v>
      </c>
      <c r="S51" s="192"/>
    </row>
    <row r="52" spans="1:26" s="20" customFormat="1" ht="15" customHeight="1" x14ac:dyDescent="0.2">
      <c r="A52" s="146" t="s">
        <v>41</v>
      </c>
      <c r="B52" s="146" t="s">
        <v>147</v>
      </c>
      <c r="C52" s="94">
        <f t="shared" si="6"/>
        <v>2</v>
      </c>
      <c r="D52" s="94"/>
      <c r="E52" s="153">
        <f t="shared" si="7"/>
        <v>2</v>
      </c>
      <c r="F52" s="184" t="s">
        <v>627</v>
      </c>
      <c r="G52" s="185" t="s">
        <v>588</v>
      </c>
      <c r="H52" s="185" t="s">
        <v>275</v>
      </c>
      <c r="I52" s="185" t="s">
        <v>275</v>
      </c>
      <c r="J52" s="185" t="s">
        <v>275</v>
      </c>
      <c r="K52" s="185" t="s">
        <v>275</v>
      </c>
      <c r="L52" s="226" t="s">
        <v>275</v>
      </c>
      <c r="M52" s="156" t="str">
        <f>'1.2'!F52</f>
        <v>75-РЗ</v>
      </c>
      <c r="N52" s="185">
        <f>'1.2'!G52</f>
        <v>44186</v>
      </c>
      <c r="O52" s="156">
        <v>8</v>
      </c>
      <c r="P52" s="227" t="s">
        <v>120</v>
      </c>
      <c r="Q52" s="154" t="s">
        <v>596</v>
      </c>
      <c r="R52" s="204" t="s">
        <v>120</v>
      </c>
      <c r="S52" s="191"/>
    </row>
    <row r="53" spans="1:26" s="20" customFormat="1" ht="15" customHeight="1" x14ac:dyDescent="0.2">
      <c r="A53" s="146" t="s">
        <v>42</v>
      </c>
      <c r="B53" s="146" t="s">
        <v>147</v>
      </c>
      <c r="C53" s="94">
        <f t="shared" si="6"/>
        <v>2</v>
      </c>
      <c r="D53" s="94"/>
      <c r="E53" s="153">
        <f t="shared" si="7"/>
        <v>2</v>
      </c>
      <c r="F53" s="184"/>
      <c r="G53" s="155" t="s">
        <v>275</v>
      </c>
      <c r="H53" s="155" t="s">
        <v>275</v>
      </c>
      <c r="I53" s="155" t="s">
        <v>275</v>
      </c>
      <c r="J53" s="155" t="s">
        <v>275</v>
      </c>
      <c r="K53" s="155" t="s">
        <v>275</v>
      </c>
      <c r="L53" s="196" t="s">
        <v>275</v>
      </c>
      <c r="M53" s="156" t="str">
        <f>'1.2'!F53</f>
        <v>144-кз</v>
      </c>
      <c r="N53" s="185">
        <f>'1.2'!G53</f>
        <v>44175</v>
      </c>
      <c r="O53" s="176">
        <v>8</v>
      </c>
      <c r="P53" s="176" t="s">
        <v>266</v>
      </c>
      <c r="Q53" s="211" t="s">
        <v>120</v>
      </c>
      <c r="R53" s="204"/>
      <c r="S53" s="191"/>
    </row>
    <row r="54" spans="1:26" s="20" customFormat="1" ht="15" customHeight="1" x14ac:dyDescent="0.2">
      <c r="A54" s="142" t="s">
        <v>43</v>
      </c>
      <c r="B54" s="142"/>
      <c r="C54" s="147"/>
      <c r="D54" s="147"/>
      <c r="E54" s="148"/>
      <c r="F54" s="186"/>
      <c r="G54" s="189"/>
      <c r="H54" s="189"/>
      <c r="I54" s="189"/>
      <c r="J54" s="189"/>
      <c r="K54" s="189"/>
      <c r="L54" s="198"/>
      <c r="M54" s="190"/>
      <c r="N54" s="189"/>
      <c r="O54" s="190"/>
      <c r="P54" s="190"/>
      <c r="Q54" s="142"/>
      <c r="R54" s="204"/>
      <c r="S54" s="191"/>
    </row>
    <row r="55" spans="1:26" s="53" customFormat="1" ht="15" customHeight="1" x14ac:dyDescent="0.2">
      <c r="A55" s="146" t="s">
        <v>44</v>
      </c>
      <c r="B55" s="146" t="s">
        <v>147</v>
      </c>
      <c r="C55" s="94">
        <f t="shared" ref="C55:C68" si="8">IF(B55=$B$4,2,)</f>
        <v>2</v>
      </c>
      <c r="D55" s="94"/>
      <c r="E55" s="153">
        <f t="shared" ref="E55:E68" si="9">C55*(1-D55)</f>
        <v>2</v>
      </c>
      <c r="F55" s="184" t="s">
        <v>275</v>
      </c>
      <c r="G55" s="155" t="s">
        <v>275</v>
      </c>
      <c r="H55" s="155" t="s">
        <v>275</v>
      </c>
      <c r="I55" s="155" t="s">
        <v>275</v>
      </c>
      <c r="J55" s="155" t="s">
        <v>275</v>
      </c>
      <c r="K55" s="155" t="s">
        <v>275</v>
      </c>
      <c r="L55" s="196" t="s">
        <v>275</v>
      </c>
      <c r="M55" s="156" t="str">
        <f>'1.2'!F55</f>
        <v>350-з</v>
      </c>
      <c r="N55" s="185">
        <f>'1.2'!G55</f>
        <v>44186</v>
      </c>
      <c r="O55" s="176">
        <v>16</v>
      </c>
      <c r="P55" s="176" t="s">
        <v>177</v>
      </c>
      <c r="Q55" s="211" t="s">
        <v>120</v>
      </c>
      <c r="R55" s="204"/>
      <c r="S55" s="191"/>
      <c r="T55" s="20"/>
      <c r="U55" s="20"/>
      <c r="V55" s="48"/>
      <c r="W55" s="20"/>
      <c r="X55" s="20"/>
      <c r="Y55" s="20"/>
      <c r="Z55" s="20"/>
    </row>
    <row r="56" spans="1:26" s="53" customFormat="1" ht="15" customHeight="1" x14ac:dyDescent="0.2">
      <c r="A56" s="146" t="s">
        <v>45</v>
      </c>
      <c r="B56" s="146" t="s">
        <v>147</v>
      </c>
      <c r="C56" s="94">
        <f t="shared" si="8"/>
        <v>2</v>
      </c>
      <c r="D56" s="94"/>
      <c r="E56" s="153">
        <f t="shared" si="9"/>
        <v>2</v>
      </c>
      <c r="F56" s="184" t="s">
        <v>275</v>
      </c>
      <c r="G56" s="155" t="s">
        <v>275</v>
      </c>
      <c r="H56" s="155" t="s">
        <v>275</v>
      </c>
      <c r="I56" s="155" t="s">
        <v>275</v>
      </c>
      <c r="J56" s="155" t="s">
        <v>275</v>
      </c>
      <c r="K56" s="155" t="s">
        <v>275</v>
      </c>
      <c r="L56" s="196" t="s">
        <v>275</v>
      </c>
      <c r="M56" s="156" t="str">
        <f>'1.2'!F56</f>
        <v>49-З</v>
      </c>
      <c r="N56" s="185">
        <f>'1.2'!G56</f>
        <v>44175</v>
      </c>
      <c r="O56" s="176">
        <v>14</v>
      </c>
      <c r="P56" s="210" t="s">
        <v>120</v>
      </c>
      <c r="Q56" s="211" t="s">
        <v>120</v>
      </c>
      <c r="R56" s="204"/>
      <c r="S56" s="191"/>
      <c r="T56" s="20"/>
      <c r="U56" s="20"/>
      <c r="V56" s="48"/>
      <c r="W56" s="20"/>
      <c r="X56" s="20"/>
      <c r="Y56" s="20"/>
      <c r="Z56" s="20"/>
    </row>
    <row r="57" spans="1:26" s="53" customFormat="1" ht="15" customHeight="1" x14ac:dyDescent="0.2">
      <c r="A57" s="146" t="s">
        <v>46</v>
      </c>
      <c r="B57" s="146" t="s">
        <v>298</v>
      </c>
      <c r="C57" s="94">
        <f t="shared" si="8"/>
        <v>0</v>
      </c>
      <c r="D57" s="94"/>
      <c r="E57" s="153">
        <f t="shared" si="9"/>
        <v>0</v>
      </c>
      <c r="F57" s="184" t="s">
        <v>583</v>
      </c>
      <c r="G57" s="155" t="s">
        <v>181</v>
      </c>
      <c r="H57" s="155" t="s">
        <v>181</v>
      </c>
      <c r="I57" s="155" t="s">
        <v>275</v>
      </c>
      <c r="J57" s="155" t="s">
        <v>181</v>
      </c>
      <c r="K57" s="155" t="s">
        <v>181</v>
      </c>
      <c r="L57" s="197" t="s">
        <v>275</v>
      </c>
      <c r="M57" s="156" t="str">
        <f>'1.2'!F57</f>
        <v>90-З</v>
      </c>
      <c r="N57" s="185">
        <f>'1.2'!G57</f>
        <v>44191</v>
      </c>
      <c r="O57" s="176">
        <v>9</v>
      </c>
      <c r="P57" s="176">
        <v>10</v>
      </c>
      <c r="Q57" s="154" t="s">
        <v>607</v>
      </c>
      <c r="R57" s="204" t="s">
        <v>120</v>
      </c>
      <c r="S57" s="191"/>
      <c r="T57" s="20"/>
      <c r="U57" s="20"/>
      <c r="V57" s="48"/>
      <c r="W57" s="20"/>
      <c r="X57" s="20"/>
      <c r="Y57" s="20"/>
      <c r="Z57" s="20"/>
    </row>
    <row r="58" spans="1:26" s="53" customFormat="1" ht="15" customHeight="1" x14ac:dyDescent="0.2">
      <c r="A58" s="146" t="s">
        <v>47</v>
      </c>
      <c r="B58" s="146" t="s">
        <v>298</v>
      </c>
      <c r="C58" s="94">
        <f t="shared" si="8"/>
        <v>0</v>
      </c>
      <c r="D58" s="94"/>
      <c r="E58" s="153">
        <f t="shared" si="9"/>
        <v>0</v>
      </c>
      <c r="F58" s="184" t="s">
        <v>181</v>
      </c>
      <c r="G58" s="155" t="s">
        <v>181</v>
      </c>
      <c r="H58" s="155" t="s">
        <v>181</v>
      </c>
      <c r="I58" s="155" t="s">
        <v>181</v>
      </c>
      <c r="J58" s="155" t="s">
        <v>181</v>
      </c>
      <c r="K58" s="155" t="s">
        <v>181</v>
      </c>
      <c r="L58" s="226" t="s">
        <v>181</v>
      </c>
      <c r="M58" s="156" t="str">
        <f>'1.2'!F58</f>
        <v>78-ЗРТ</v>
      </c>
      <c r="N58" s="185">
        <f>'1.2'!G58</f>
        <v>44162</v>
      </c>
      <c r="O58" s="176" t="s">
        <v>254</v>
      </c>
      <c r="P58" s="210" t="s">
        <v>120</v>
      </c>
      <c r="Q58" s="154" t="s">
        <v>558</v>
      </c>
      <c r="R58" s="204" t="s">
        <v>120</v>
      </c>
      <c r="S58" s="191"/>
      <c r="T58" s="20"/>
      <c r="U58" s="20"/>
      <c r="V58" s="48"/>
      <c r="W58" s="20"/>
      <c r="X58" s="20"/>
      <c r="Y58" s="20"/>
      <c r="Z58" s="20"/>
    </row>
    <row r="59" spans="1:26" s="20" customFormat="1" ht="15" customHeight="1" x14ac:dyDescent="0.2">
      <c r="A59" s="146" t="s">
        <v>48</v>
      </c>
      <c r="B59" s="146" t="s">
        <v>298</v>
      </c>
      <c r="C59" s="94">
        <f t="shared" si="8"/>
        <v>0</v>
      </c>
      <c r="D59" s="94"/>
      <c r="E59" s="153">
        <f t="shared" si="9"/>
        <v>0</v>
      </c>
      <c r="F59" s="184" t="s">
        <v>583</v>
      </c>
      <c r="G59" s="155" t="s">
        <v>181</v>
      </c>
      <c r="H59" s="155" t="s">
        <v>181</v>
      </c>
      <c r="I59" s="155" t="s">
        <v>275</v>
      </c>
      <c r="J59" s="155" t="s">
        <v>181</v>
      </c>
      <c r="K59" s="155" t="s">
        <v>181</v>
      </c>
      <c r="L59" s="197" t="s">
        <v>275</v>
      </c>
      <c r="M59" s="156" t="str">
        <f>'1.2'!F59</f>
        <v>85-РЗ</v>
      </c>
      <c r="N59" s="185">
        <f>'1.2'!G59</f>
        <v>44190</v>
      </c>
      <c r="O59" s="176" t="s">
        <v>396</v>
      </c>
      <c r="P59" s="176">
        <v>16</v>
      </c>
      <c r="Q59" s="154" t="s">
        <v>607</v>
      </c>
      <c r="R59" s="204" t="s">
        <v>120</v>
      </c>
      <c r="S59" s="191"/>
      <c r="V59" s="48"/>
    </row>
    <row r="60" spans="1:26" s="53" customFormat="1" ht="15" customHeight="1" x14ac:dyDescent="0.2">
      <c r="A60" s="146" t="s">
        <v>49</v>
      </c>
      <c r="B60" s="146" t="s">
        <v>147</v>
      </c>
      <c r="C60" s="94">
        <f t="shared" si="8"/>
        <v>2</v>
      </c>
      <c r="D60" s="94"/>
      <c r="E60" s="153">
        <f t="shared" si="9"/>
        <v>2</v>
      </c>
      <c r="F60" s="184" t="s">
        <v>275</v>
      </c>
      <c r="G60" s="155" t="s">
        <v>275</v>
      </c>
      <c r="H60" s="155" t="s">
        <v>275</v>
      </c>
      <c r="I60" s="155" t="s">
        <v>275</v>
      </c>
      <c r="J60" s="155" t="s">
        <v>275</v>
      </c>
      <c r="K60" s="155" t="s">
        <v>275</v>
      </c>
      <c r="L60" s="196" t="s">
        <v>275</v>
      </c>
      <c r="M60" s="156">
        <f>'1.2'!F60</f>
        <v>108</v>
      </c>
      <c r="N60" s="185">
        <f>'1.2'!G60</f>
        <v>44176</v>
      </c>
      <c r="O60" s="176">
        <v>10</v>
      </c>
      <c r="P60" s="210" t="s">
        <v>120</v>
      </c>
      <c r="Q60" s="211" t="s">
        <v>120</v>
      </c>
      <c r="R60" s="204"/>
      <c r="S60" s="191"/>
      <c r="T60" s="20"/>
      <c r="U60" s="20"/>
      <c r="V60" s="48"/>
      <c r="W60" s="20"/>
      <c r="X60" s="20"/>
      <c r="Y60" s="20"/>
      <c r="Z60" s="20"/>
    </row>
    <row r="61" spans="1:26" s="53" customFormat="1" ht="15" customHeight="1" x14ac:dyDescent="0.2">
      <c r="A61" s="146" t="s">
        <v>50</v>
      </c>
      <c r="B61" s="146" t="s">
        <v>298</v>
      </c>
      <c r="C61" s="94">
        <f t="shared" si="8"/>
        <v>0</v>
      </c>
      <c r="D61" s="94"/>
      <c r="E61" s="153">
        <f t="shared" si="9"/>
        <v>0</v>
      </c>
      <c r="F61" s="184" t="s">
        <v>275</v>
      </c>
      <c r="G61" s="185" t="s">
        <v>181</v>
      </c>
      <c r="H61" s="185" t="s">
        <v>181</v>
      </c>
      <c r="I61" s="185" t="s">
        <v>275</v>
      </c>
      <c r="J61" s="185" t="s">
        <v>275</v>
      </c>
      <c r="K61" s="185" t="s">
        <v>275</v>
      </c>
      <c r="L61" s="105" t="s">
        <v>275</v>
      </c>
      <c r="M61" s="156" t="str">
        <f>'1.2'!F61</f>
        <v>582-ПК</v>
      </c>
      <c r="N61" s="185">
        <f>'1.2'!G61</f>
        <v>44172</v>
      </c>
      <c r="O61" s="156">
        <v>6</v>
      </c>
      <c r="P61" s="210" t="s">
        <v>120</v>
      </c>
      <c r="Q61" s="154" t="s">
        <v>614</v>
      </c>
      <c r="R61" s="204" t="s">
        <v>120</v>
      </c>
      <c r="S61" s="191"/>
      <c r="T61" s="20"/>
      <c r="U61" s="20"/>
      <c r="V61" s="48"/>
      <c r="W61" s="20"/>
      <c r="X61" s="20"/>
      <c r="Y61" s="20"/>
      <c r="Z61" s="20"/>
    </row>
    <row r="62" spans="1:26" s="53" customFormat="1" ht="15" customHeight="1" x14ac:dyDescent="0.2">
      <c r="A62" s="146" t="s">
        <v>51</v>
      </c>
      <c r="B62" s="146" t="s">
        <v>298</v>
      </c>
      <c r="C62" s="94">
        <f t="shared" si="8"/>
        <v>0</v>
      </c>
      <c r="D62" s="94"/>
      <c r="E62" s="153">
        <f t="shared" si="9"/>
        <v>0</v>
      </c>
      <c r="F62" s="184" t="s">
        <v>583</v>
      </c>
      <c r="G62" s="185" t="s">
        <v>181</v>
      </c>
      <c r="H62" s="185" t="s">
        <v>181</v>
      </c>
      <c r="I62" s="185" t="s">
        <v>275</v>
      </c>
      <c r="J62" s="185" t="s">
        <v>275</v>
      </c>
      <c r="K62" s="185" t="s">
        <v>181</v>
      </c>
      <c r="L62" s="226" t="s">
        <v>275</v>
      </c>
      <c r="M62" s="156" t="str">
        <f>'1.2'!F62</f>
        <v>434-ЗО</v>
      </c>
      <c r="N62" s="185">
        <f>'1.2'!G62</f>
        <v>44182</v>
      </c>
      <c r="O62" s="176" t="s">
        <v>257</v>
      </c>
      <c r="P62" s="210" t="s">
        <v>120</v>
      </c>
      <c r="Q62" s="154" t="s">
        <v>608</v>
      </c>
      <c r="R62" s="204" t="s">
        <v>120</v>
      </c>
      <c r="S62" s="191"/>
      <c r="T62" s="20"/>
      <c r="U62" s="20"/>
      <c r="V62" s="48"/>
      <c r="W62" s="20"/>
      <c r="X62" s="20"/>
      <c r="Y62" s="20"/>
      <c r="Z62" s="20"/>
    </row>
    <row r="63" spans="1:26" s="53" customFormat="1" ht="15" customHeight="1" x14ac:dyDescent="0.2">
      <c r="A63" s="146" t="s">
        <v>52</v>
      </c>
      <c r="B63" s="146" t="s">
        <v>147</v>
      </c>
      <c r="C63" s="94">
        <f t="shared" si="8"/>
        <v>2</v>
      </c>
      <c r="D63" s="94"/>
      <c r="E63" s="153">
        <f t="shared" si="9"/>
        <v>2</v>
      </c>
      <c r="F63" s="184" t="s">
        <v>627</v>
      </c>
      <c r="G63" s="185" t="s">
        <v>275</v>
      </c>
      <c r="H63" s="185" t="s">
        <v>636</v>
      </c>
      <c r="I63" s="185" t="s">
        <v>275</v>
      </c>
      <c r="J63" s="185" t="s">
        <v>275</v>
      </c>
      <c r="K63" s="185" t="s">
        <v>275</v>
      </c>
      <c r="L63" s="226" t="s">
        <v>275</v>
      </c>
      <c r="M63" s="156" t="str">
        <f>'1.2'!F63</f>
        <v>155-З</v>
      </c>
      <c r="N63" s="185">
        <f>'1.2'!G63</f>
        <v>44186</v>
      </c>
      <c r="O63" s="156" t="s">
        <v>405</v>
      </c>
      <c r="P63" s="210" t="s">
        <v>120</v>
      </c>
      <c r="Q63" s="154" t="s">
        <v>609</v>
      </c>
      <c r="R63" s="204" t="s">
        <v>120</v>
      </c>
      <c r="S63" s="191"/>
      <c r="T63" s="20"/>
      <c r="U63" s="20"/>
      <c r="V63" s="48"/>
      <c r="W63" s="20"/>
      <c r="X63" s="20"/>
      <c r="Y63" s="20"/>
      <c r="Z63" s="20"/>
    </row>
    <row r="64" spans="1:26" s="53" customFormat="1" ht="15" customHeight="1" x14ac:dyDescent="0.2">
      <c r="A64" s="146" t="s">
        <v>53</v>
      </c>
      <c r="B64" s="146" t="s">
        <v>147</v>
      </c>
      <c r="C64" s="94">
        <f t="shared" si="8"/>
        <v>2</v>
      </c>
      <c r="D64" s="94"/>
      <c r="E64" s="153">
        <f t="shared" si="9"/>
        <v>2</v>
      </c>
      <c r="F64" s="184" t="s">
        <v>275</v>
      </c>
      <c r="G64" s="185" t="s">
        <v>275</v>
      </c>
      <c r="H64" s="185" t="s">
        <v>275</v>
      </c>
      <c r="I64" s="185" t="s">
        <v>275</v>
      </c>
      <c r="J64" s="185" t="s">
        <v>275</v>
      </c>
      <c r="K64" s="185" t="s">
        <v>275</v>
      </c>
      <c r="L64" s="226" t="s">
        <v>275</v>
      </c>
      <c r="M64" s="156" t="str">
        <f>'1.2'!F64</f>
        <v>2558/716-VI-ОЗ</v>
      </c>
      <c r="N64" s="185">
        <f>'1.2'!G64</f>
        <v>44183</v>
      </c>
      <c r="O64" s="176">
        <v>12</v>
      </c>
      <c r="P64" s="176">
        <v>10</v>
      </c>
      <c r="Q64" s="211" t="s">
        <v>120</v>
      </c>
      <c r="R64" s="204"/>
      <c r="S64" s="191"/>
      <c r="T64" s="20"/>
      <c r="U64" s="201"/>
      <c r="V64" s="201"/>
      <c r="W64" s="201"/>
      <c r="X64" s="20"/>
      <c r="Y64" s="20"/>
      <c r="Z64" s="20"/>
    </row>
    <row r="65" spans="1:26" s="20" customFormat="1" ht="15" customHeight="1" x14ac:dyDescent="0.2">
      <c r="A65" s="146" t="s">
        <v>54</v>
      </c>
      <c r="B65" s="146" t="s">
        <v>298</v>
      </c>
      <c r="C65" s="94">
        <f t="shared" si="8"/>
        <v>0</v>
      </c>
      <c r="D65" s="94"/>
      <c r="E65" s="153">
        <f t="shared" si="9"/>
        <v>0</v>
      </c>
      <c r="F65" s="184" t="s">
        <v>583</v>
      </c>
      <c r="G65" s="185" t="s">
        <v>181</v>
      </c>
      <c r="H65" s="185" t="s">
        <v>181</v>
      </c>
      <c r="I65" s="185" t="s">
        <v>275</v>
      </c>
      <c r="J65" s="185" t="s">
        <v>181</v>
      </c>
      <c r="K65" s="185" t="s">
        <v>181</v>
      </c>
      <c r="L65" s="105" t="s">
        <v>275</v>
      </c>
      <c r="M65" s="156" t="str">
        <f>'1.2'!F65</f>
        <v>3595-ЗПО</v>
      </c>
      <c r="N65" s="185">
        <f>'1.2'!G65</f>
        <v>44190</v>
      </c>
      <c r="O65" s="176" t="s">
        <v>165</v>
      </c>
      <c r="P65" s="176">
        <v>13</v>
      </c>
      <c r="Q65" s="154" t="s">
        <v>607</v>
      </c>
      <c r="R65" s="204" t="s">
        <v>120</v>
      </c>
      <c r="S65" s="191"/>
      <c r="U65" s="201"/>
      <c r="V65" s="201"/>
      <c r="W65" s="201"/>
    </row>
    <row r="66" spans="1:26" s="53" customFormat="1" ht="15" customHeight="1" x14ac:dyDescent="0.2">
      <c r="A66" s="146" t="s">
        <v>55</v>
      </c>
      <c r="B66" s="146" t="s">
        <v>147</v>
      </c>
      <c r="C66" s="94">
        <f t="shared" si="8"/>
        <v>2</v>
      </c>
      <c r="D66" s="94"/>
      <c r="E66" s="153">
        <f t="shared" si="9"/>
        <v>2</v>
      </c>
      <c r="F66" s="184" t="s">
        <v>275</v>
      </c>
      <c r="G66" s="185" t="s">
        <v>275</v>
      </c>
      <c r="H66" s="185" t="s">
        <v>275</v>
      </c>
      <c r="I66" s="185" t="s">
        <v>275</v>
      </c>
      <c r="J66" s="185" t="s">
        <v>275</v>
      </c>
      <c r="K66" s="185" t="s">
        <v>275</v>
      </c>
      <c r="L66" s="226" t="s">
        <v>275</v>
      </c>
      <c r="M66" s="156" t="str">
        <f>'1.2'!F66</f>
        <v>137-ГД</v>
      </c>
      <c r="N66" s="185">
        <f>'1.2'!G66</f>
        <v>44182</v>
      </c>
      <c r="O66" s="176">
        <v>19</v>
      </c>
      <c r="P66" s="210" t="s">
        <v>120</v>
      </c>
      <c r="Q66" s="211" t="s">
        <v>120</v>
      </c>
      <c r="R66" s="204"/>
      <c r="S66" s="191"/>
      <c r="T66" s="20"/>
      <c r="U66" s="201"/>
      <c r="V66" s="201"/>
      <c r="W66" s="201"/>
      <c r="X66" s="20"/>
      <c r="Y66" s="20"/>
      <c r="Z66" s="20"/>
    </row>
    <row r="67" spans="1:26" s="53" customFormat="1" ht="15" customHeight="1" x14ac:dyDescent="0.2">
      <c r="A67" s="146" t="s">
        <v>56</v>
      </c>
      <c r="B67" s="146" t="s">
        <v>147</v>
      </c>
      <c r="C67" s="94">
        <f t="shared" si="8"/>
        <v>2</v>
      </c>
      <c r="D67" s="94"/>
      <c r="E67" s="153">
        <f t="shared" si="9"/>
        <v>2</v>
      </c>
      <c r="F67" s="184" t="s">
        <v>275</v>
      </c>
      <c r="G67" s="185" t="s">
        <v>275</v>
      </c>
      <c r="H67" s="185" t="s">
        <v>275</v>
      </c>
      <c r="I67" s="185" t="s">
        <v>275</v>
      </c>
      <c r="J67" s="185" t="s">
        <v>275</v>
      </c>
      <c r="K67" s="185" t="s">
        <v>275</v>
      </c>
      <c r="L67" s="226" t="s">
        <v>275</v>
      </c>
      <c r="M67" s="156" t="str">
        <f>'1.2'!F67</f>
        <v>141-ЗСО</v>
      </c>
      <c r="N67" s="185">
        <f>'1.2'!G67</f>
        <v>44166</v>
      </c>
      <c r="O67" s="176">
        <v>7</v>
      </c>
      <c r="P67" s="176">
        <v>10</v>
      </c>
      <c r="Q67" s="211" t="s">
        <v>120</v>
      </c>
      <c r="R67" s="204"/>
      <c r="S67" s="191"/>
      <c r="T67" s="20"/>
      <c r="U67" s="201"/>
      <c r="V67" s="201"/>
      <c r="W67" s="201"/>
      <c r="X67" s="20"/>
      <c r="Y67" s="20"/>
      <c r="Z67" s="20"/>
    </row>
    <row r="68" spans="1:26" s="20" customFormat="1" ht="15" customHeight="1" x14ac:dyDescent="0.2">
      <c r="A68" s="146" t="s">
        <v>57</v>
      </c>
      <c r="B68" s="146" t="s">
        <v>298</v>
      </c>
      <c r="C68" s="94">
        <f t="shared" si="8"/>
        <v>0</v>
      </c>
      <c r="D68" s="94"/>
      <c r="E68" s="153">
        <f t="shared" si="9"/>
        <v>0</v>
      </c>
      <c r="F68" s="184" t="s">
        <v>612</v>
      </c>
      <c r="G68" s="185" t="s">
        <v>181</v>
      </c>
      <c r="H68" s="185" t="s">
        <v>611</v>
      </c>
      <c r="I68" s="185" t="s">
        <v>275</v>
      </c>
      <c r="J68" s="185" t="s">
        <v>275</v>
      </c>
      <c r="K68" s="185" t="s">
        <v>181</v>
      </c>
      <c r="L68" s="226" t="s">
        <v>610</v>
      </c>
      <c r="M68" s="156" t="str">
        <f>'1.2'!F68</f>
        <v>141-ЗО</v>
      </c>
      <c r="N68" s="185">
        <f>'1.2'!G68</f>
        <v>44162</v>
      </c>
      <c r="O68" s="156">
        <v>10</v>
      </c>
      <c r="P68" s="156">
        <v>11</v>
      </c>
      <c r="Q68" s="154" t="s">
        <v>643</v>
      </c>
      <c r="R68" s="204" t="s">
        <v>120</v>
      </c>
      <c r="S68" s="191"/>
      <c r="U68" s="201"/>
      <c r="V68" s="201"/>
      <c r="W68" s="201"/>
    </row>
    <row r="69" spans="1:26" s="20" customFormat="1" ht="15" customHeight="1" x14ac:dyDescent="0.2">
      <c r="A69" s="142" t="s">
        <v>58</v>
      </c>
      <c r="B69" s="142"/>
      <c r="C69" s="147"/>
      <c r="D69" s="147"/>
      <c r="E69" s="148"/>
      <c r="F69" s="186"/>
      <c r="G69" s="189"/>
      <c r="H69" s="189"/>
      <c r="I69" s="189"/>
      <c r="J69" s="189"/>
      <c r="K69" s="189"/>
      <c r="L69" s="198"/>
      <c r="M69" s="190"/>
      <c r="N69" s="189"/>
      <c r="O69" s="190"/>
      <c r="P69" s="190"/>
      <c r="Q69" s="142"/>
      <c r="R69" s="204"/>
      <c r="S69" s="191"/>
    </row>
    <row r="70" spans="1:26" s="53" customFormat="1" ht="15" customHeight="1" x14ac:dyDescent="0.2">
      <c r="A70" s="146" t="s">
        <v>59</v>
      </c>
      <c r="B70" s="146" t="s">
        <v>298</v>
      </c>
      <c r="C70" s="94">
        <f t="shared" ref="C70:C75" si="10">IF(B70=$B$4,2,)</f>
        <v>0</v>
      </c>
      <c r="D70" s="94"/>
      <c r="E70" s="153">
        <f t="shared" ref="E70:E75" si="11">C70*(1-D70)</f>
        <v>0</v>
      </c>
      <c r="F70" s="184" t="s">
        <v>583</v>
      </c>
      <c r="G70" s="185" t="s">
        <v>181</v>
      </c>
      <c r="H70" s="185" t="s">
        <v>181</v>
      </c>
      <c r="I70" s="185" t="s">
        <v>275</v>
      </c>
      <c r="J70" s="185" t="s">
        <v>181</v>
      </c>
      <c r="K70" s="185" t="s">
        <v>181</v>
      </c>
      <c r="L70" s="226" t="s">
        <v>275</v>
      </c>
      <c r="M70" s="156">
        <f>'1.2'!F70</f>
        <v>129</v>
      </c>
      <c r="N70" s="185">
        <f>'1.2'!G70</f>
        <v>44189</v>
      </c>
      <c r="O70" s="176" t="s">
        <v>280</v>
      </c>
      <c r="P70" s="176">
        <v>20</v>
      </c>
      <c r="Q70" s="154" t="s">
        <v>613</v>
      </c>
      <c r="R70" s="204" t="s">
        <v>120</v>
      </c>
      <c r="S70" s="191"/>
      <c r="T70" s="20"/>
      <c r="U70" s="20"/>
      <c r="V70" s="48"/>
      <c r="W70" s="20"/>
      <c r="X70" s="20"/>
      <c r="Y70" s="20"/>
      <c r="Z70" s="20"/>
    </row>
    <row r="71" spans="1:26" s="20" customFormat="1" ht="15" customHeight="1" x14ac:dyDescent="0.2">
      <c r="A71" s="146" t="s">
        <v>60</v>
      </c>
      <c r="B71" s="146" t="s">
        <v>298</v>
      </c>
      <c r="C71" s="94">
        <f t="shared" si="10"/>
        <v>0</v>
      </c>
      <c r="D71" s="94"/>
      <c r="E71" s="153">
        <f t="shared" si="11"/>
        <v>0</v>
      </c>
      <c r="F71" s="184" t="s">
        <v>181</v>
      </c>
      <c r="G71" s="185" t="s">
        <v>181</v>
      </c>
      <c r="H71" s="185" t="s">
        <v>181</v>
      </c>
      <c r="I71" s="185" t="s">
        <v>181</v>
      </c>
      <c r="J71" s="185" t="s">
        <v>181</v>
      </c>
      <c r="K71" s="185" t="s">
        <v>181</v>
      </c>
      <c r="L71" s="226" t="s">
        <v>181</v>
      </c>
      <c r="M71" s="156" t="str">
        <f>'1.2'!F71</f>
        <v>144-ОЗ</v>
      </c>
      <c r="N71" s="185">
        <f>'1.2'!G71</f>
        <v>44175</v>
      </c>
      <c r="O71" s="176">
        <v>12</v>
      </c>
      <c r="P71" s="210" t="s">
        <v>120</v>
      </c>
      <c r="Q71" s="154" t="s">
        <v>558</v>
      </c>
      <c r="R71" s="204" t="s">
        <v>120</v>
      </c>
      <c r="S71" s="191"/>
      <c r="V71" s="48"/>
    </row>
    <row r="72" spans="1:26" s="20" customFormat="1" ht="15" customHeight="1" x14ac:dyDescent="0.2">
      <c r="A72" s="146" t="s">
        <v>61</v>
      </c>
      <c r="B72" s="146" t="s">
        <v>298</v>
      </c>
      <c r="C72" s="94">
        <f t="shared" si="10"/>
        <v>0</v>
      </c>
      <c r="D72" s="94"/>
      <c r="E72" s="153">
        <f t="shared" si="11"/>
        <v>0</v>
      </c>
      <c r="F72" s="184" t="s">
        <v>583</v>
      </c>
      <c r="G72" s="185" t="s">
        <v>181</v>
      </c>
      <c r="H72" s="185" t="s">
        <v>181</v>
      </c>
      <c r="I72" s="185" t="s">
        <v>275</v>
      </c>
      <c r="J72" s="185" t="s">
        <v>275</v>
      </c>
      <c r="K72" s="185" t="s">
        <v>275</v>
      </c>
      <c r="L72" s="226" t="s">
        <v>275</v>
      </c>
      <c r="M72" s="156">
        <f>'1.2'!F72</f>
        <v>99</v>
      </c>
      <c r="N72" s="185">
        <f>'1.2'!G72</f>
        <v>44169</v>
      </c>
      <c r="O72" s="156">
        <v>7</v>
      </c>
      <c r="P72" s="210" t="s">
        <v>120</v>
      </c>
      <c r="Q72" s="154" t="s">
        <v>614</v>
      </c>
      <c r="R72" s="204" t="s">
        <v>120</v>
      </c>
      <c r="S72" s="191"/>
      <c r="V72" s="48"/>
    </row>
    <row r="73" spans="1:26" s="53" customFormat="1" ht="15" customHeight="1" x14ac:dyDescent="0.2">
      <c r="A73" s="146" t="s">
        <v>62</v>
      </c>
      <c r="B73" s="146" t="s">
        <v>298</v>
      </c>
      <c r="C73" s="94">
        <f t="shared" si="10"/>
        <v>0</v>
      </c>
      <c r="D73" s="94"/>
      <c r="E73" s="153">
        <f t="shared" si="11"/>
        <v>0</v>
      </c>
      <c r="F73" s="184" t="s">
        <v>583</v>
      </c>
      <c r="G73" s="185" t="s">
        <v>275</v>
      </c>
      <c r="H73" s="185" t="s">
        <v>181</v>
      </c>
      <c r="I73" s="185" t="s">
        <v>275</v>
      </c>
      <c r="J73" s="185" t="s">
        <v>275</v>
      </c>
      <c r="K73" s="185" t="s">
        <v>275</v>
      </c>
      <c r="L73" s="226" t="s">
        <v>275</v>
      </c>
      <c r="M73" s="156" t="str">
        <f>'1.2'!F73</f>
        <v>294-ЗО</v>
      </c>
      <c r="N73" s="185">
        <f>'1.2'!G73</f>
        <v>44193</v>
      </c>
      <c r="O73" s="156">
        <v>14</v>
      </c>
      <c r="P73" s="210" t="s">
        <v>120</v>
      </c>
      <c r="Q73" s="154" t="s">
        <v>615</v>
      </c>
      <c r="R73" s="204" t="s">
        <v>120</v>
      </c>
      <c r="S73" s="191"/>
      <c r="T73" s="20"/>
      <c r="U73" s="20"/>
      <c r="V73" s="48"/>
      <c r="W73" s="20"/>
      <c r="X73" s="20"/>
      <c r="Y73" s="20"/>
      <c r="Z73" s="20"/>
    </row>
    <row r="74" spans="1:26" s="53" customFormat="1" ht="15" customHeight="1" x14ac:dyDescent="0.2">
      <c r="A74" s="146" t="s">
        <v>63</v>
      </c>
      <c r="B74" s="146" t="s">
        <v>147</v>
      </c>
      <c r="C74" s="94">
        <f t="shared" si="10"/>
        <v>2</v>
      </c>
      <c r="D74" s="94"/>
      <c r="E74" s="153">
        <f t="shared" si="11"/>
        <v>2</v>
      </c>
      <c r="F74" s="184" t="s">
        <v>275</v>
      </c>
      <c r="G74" s="185" t="s">
        <v>275</v>
      </c>
      <c r="H74" s="185" t="s">
        <v>275</v>
      </c>
      <c r="I74" s="185" t="s">
        <v>275</v>
      </c>
      <c r="J74" s="185" t="s">
        <v>275</v>
      </c>
      <c r="K74" s="185" t="s">
        <v>275</v>
      </c>
      <c r="L74" s="226" t="s">
        <v>275</v>
      </c>
      <c r="M74" s="156" t="str">
        <f>'1.2'!F74</f>
        <v>106-оз</v>
      </c>
      <c r="N74" s="185">
        <f>'1.2'!G74</f>
        <v>44161</v>
      </c>
      <c r="O74" s="176">
        <v>6</v>
      </c>
      <c r="P74" s="176" t="s">
        <v>177</v>
      </c>
      <c r="Q74" s="211" t="s">
        <v>120</v>
      </c>
      <c r="R74" s="204"/>
      <c r="S74" s="191"/>
      <c r="T74" s="20"/>
      <c r="U74" s="20"/>
      <c r="V74" s="48"/>
      <c r="W74" s="20"/>
      <c r="X74" s="20"/>
      <c r="Y74" s="20"/>
      <c r="Z74" s="20"/>
    </row>
    <row r="75" spans="1:26" s="53" customFormat="1" ht="15" customHeight="1" x14ac:dyDescent="0.2">
      <c r="A75" s="146" t="s">
        <v>64</v>
      </c>
      <c r="B75" s="146" t="s">
        <v>147</v>
      </c>
      <c r="C75" s="94">
        <f t="shared" si="10"/>
        <v>2</v>
      </c>
      <c r="D75" s="94"/>
      <c r="E75" s="153">
        <f t="shared" si="11"/>
        <v>2</v>
      </c>
      <c r="F75" s="184" t="s">
        <v>275</v>
      </c>
      <c r="G75" s="185" t="s">
        <v>275</v>
      </c>
      <c r="H75" s="185" t="s">
        <v>275</v>
      </c>
      <c r="I75" s="185" t="s">
        <v>275</v>
      </c>
      <c r="J75" s="185" t="s">
        <v>275</v>
      </c>
      <c r="K75" s="185" t="s">
        <v>275</v>
      </c>
      <c r="L75" s="226" t="s">
        <v>275</v>
      </c>
      <c r="M75" s="156" t="str">
        <f>'1.2'!F75</f>
        <v>125-ЗАО</v>
      </c>
      <c r="N75" s="185">
        <f>'1.2'!G75</f>
        <v>44161</v>
      </c>
      <c r="O75" s="156">
        <v>10</v>
      </c>
      <c r="P75" s="156">
        <v>18</v>
      </c>
      <c r="Q75" s="154" t="s">
        <v>616</v>
      </c>
      <c r="R75" s="204" t="s">
        <v>120</v>
      </c>
      <c r="S75" s="191"/>
      <c r="T75" s="20"/>
      <c r="U75" s="20"/>
      <c r="V75" s="48"/>
      <c r="W75" s="20"/>
      <c r="X75" s="20"/>
      <c r="Y75" s="20"/>
      <c r="Z75" s="20"/>
    </row>
    <row r="76" spans="1:26" s="20" customFormat="1" ht="15" customHeight="1" x14ac:dyDescent="0.2">
      <c r="A76" s="142" t="s">
        <v>65</v>
      </c>
      <c r="B76" s="142"/>
      <c r="C76" s="147"/>
      <c r="D76" s="147"/>
      <c r="E76" s="148"/>
      <c r="F76" s="186"/>
      <c r="G76" s="189"/>
      <c r="H76" s="189"/>
      <c r="I76" s="189"/>
      <c r="J76" s="189"/>
      <c r="K76" s="189"/>
      <c r="L76" s="198"/>
      <c r="M76" s="190"/>
      <c r="N76" s="189"/>
      <c r="O76" s="190"/>
      <c r="P76" s="190"/>
      <c r="Q76" s="142"/>
      <c r="R76" s="204"/>
      <c r="S76" s="191"/>
    </row>
    <row r="77" spans="1:26" s="53" customFormat="1" ht="15" customHeight="1" x14ac:dyDescent="0.2">
      <c r="A77" s="146" t="s">
        <v>66</v>
      </c>
      <c r="B77" s="146" t="s">
        <v>147</v>
      </c>
      <c r="C77" s="94">
        <f t="shared" ref="C77:C98" si="12">IF(B77=$B$4,2,)</f>
        <v>2</v>
      </c>
      <c r="D77" s="94"/>
      <c r="E77" s="153">
        <f>C77*(1-D77)</f>
        <v>2</v>
      </c>
      <c r="F77" s="184" t="s">
        <v>627</v>
      </c>
      <c r="G77" s="185" t="s">
        <v>588</v>
      </c>
      <c r="H77" s="185" t="s">
        <v>275</v>
      </c>
      <c r="I77" s="155" t="s">
        <v>275</v>
      </c>
      <c r="J77" s="155" t="s">
        <v>275</v>
      </c>
      <c r="K77" s="155" t="s">
        <v>275</v>
      </c>
      <c r="L77" s="196" t="s">
        <v>275</v>
      </c>
      <c r="M77" s="156" t="str">
        <f>'1.2'!F77</f>
        <v>74-РЗ</v>
      </c>
      <c r="N77" s="185">
        <f>'1.2'!G77</f>
        <v>44179</v>
      </c>
      <c r="O77" s="176">
        <v>8</v>
      </c>
      <c r="P77" s="210" t="s">
        <v>120</v>
      </c>
      <c r="Q77" s="154" t="s">
        <v>596</v>
      </c>
      <c r="R77" s="204" t="s">
        <v>120</v>
      </c>
      <c r="S77" s="191"/>
      <c r="T77" s="20"/>
      <c r="U77" s="20"/>
      <c r="V77" s="48"/>
      <c r="W77" s="20"/>
      <c r="X77" s="20"/>
      <c r="Y77" s="20"/>
      <c r="Z77" s="20"/>
    </row>
    <row r="78" spans="1:26" s="53" customFormat="1" ht="15" customHeight="1" x14ac:dyDescent="0.2">
      <c r="A78" s="146" t="s">
        <v>68</v>
      </c>
      <c r="B78" s="146" t="s">
        <v>298</v>
      </c>
      <c r="C78" s="94">
        <f t="shared" si="12"/>
        <v>0</v>
      </c>
      <c r="D78" s="94"/>
      <c r="E78" s="153">
        <f t="shared" ref="E78:E86" si="13">C78*(1-D78)</f>
        <v>0</v>
      </c>
      <c r="F78" s="184" t="s">
        <v>583</v>
      </c>
      <c r="G78" s="185" t="s">
        <v>181</v>
      </c>
      <c r="H78" s="185" t="s">
        <v>181</v>
      </c>
      <c r="I78" s="155" t="s">
        <v>275</v>
      </c>
      <c r="J78" s="155" t="s">
        <v>181</v>
      </c>
      <c r="K78" s="155" t="s">
        <v>181</v>
      </c>
      <c r="L78" s="196" t="s">
        <v>275</v>
      </c>
      <c r="M78" s="156" t="str">
        <f>'1.2'!F78</f>
        <v>677-ЗРТ</v>
      </c>
      <c r="N78" s="185">
        <f>'1.2'!G78</f>
        <v>44186</v>
      </c>
      <c r="O78" s="176">
        <v>8</v>
      </c>
      <c r="P78" s="176">
        <v>18</v>
      </c>
      <c r="Q78" s="154" t="s">
        <v>613</v>
      </c>
      <c r="R78" s="204" t="s">
        <v>120</v>
      </c>
      <c r="S78" s="191"/>
      <c r="T78" s="20"/>
      <c r="U78" s="20"/>
      <c r="V78" s="48"/>
      <c r="W78" s="20"/>
      <c r="X78" s="20"/>
      <c r="Y78" s="20"/>
      <c r="Z78" s="20"/>
    </row>
    <row r="79" spans="1:26" s="53" customFormat="1" ht="15" customHeight="1" x14ac:dyDescent="0.2">
      <c r="A79" s="146" t="s">
        <v>69</v>
      </c>
      <c r="B79" s="146" t="s">
        <v>147</v>
      </c>
      <c r="C79" s="94">
        <f t="shared" si="12"/>
        <v>2</v>
      </c>
      <c r="D79" s="94"/>
      <c r="E79" s="153">
        <f t="shared" si="13"/>
        <v>2</v>
      </c>
      <c r="F79" s="184" t="s">
        <v>627</v>
      </c>
      <c r="G79" s="185" t="s">
        <v>275</v>
      </c>
      <c r="H79" s="185" t="s">
        <v>634</v>
      </c>
      <c r="I79" s="155" t="s">
        <v>275</v>
      </c>
      <c r="J79" s="155" t="s">
        <v>275</v>
      </c>
      <c r="K79" s="155" t="s">
        <v>275</v>
      </c>
      <c r="L79" s="196" t="s">
        <v>275</v>
      </c>
      <c r="M79" s="156" t="str">
        <f>'1.2'!F79</f>
        <v>88-ЗРХ</v>
      </c>
      <c r="N79" s="185">
        <f>'1.2'!G79</f>
        <v>44182</v>
      </c>
      <c r="O79" s="176">
        <v>12</v>
      </c>
      <c r="P79" s="210" t="s">
        <v>120</v>
      </c>
      <c r="Q79" s="154" t="s">
        <v>609</v>
      </c>
      <c r="R79" s="204" t="s">
        <v>120</v>
      </c>
      <c r="S79" s="191"/>
      <c r="T79" s="20"/>
      <c r="U79" s="20"/>
      <c r="V79" s="48"/>
      <c r="W79" s="20"/>
      <c r="X79" s="20"/>
      <c r="Y79" s="20"/>
      <c r="Z79" s="20"/>
    </row>
    <row r="80" spans="1:26" s="20" customFormat="1" ht="15" customHeight="1" x14ac:dyDescent="0.2">
      <c r="A80" s="146" t="s">
        <v>70</v>
      </c>
      <c r="B80" s="146" t="s">
        <v>298</v>
      </c>
      <c r="C80" s="94">
        <f t="shared" si="12"/>
        <v>0</v>
      </c>
      <c r="D80" s="94"/>
      <c r="E80" s="153">
        <f t="shared" si="13"/>
        <v>0</v>
      </c>
      <c r="F80" s="184" t="s">
        <v>583</v>
      </c>
      <c r="G80" s="185" t="s">
        <v>181</v>
      </c>
      <c r="H80" s="185" t="s">
        <v>181</v>
      </c>
      <c r="I80" s="155" t="s">
        <v>275</v>
      </c>
      <c r="J80" s="155" t="s">
        <v>181</v>
      </c>
      <c r="K80" s="155" t="s">
        <v>181</v>
      </c>
      <c r="L80" s="196" t="s">
        <v>275</v>
      </c>
      <c r="M80" s="156" t="str">
        <f>'1.2'!F80</f>
        <v>100-ЗС</v>
      </c>
      <c r="N80" s="185">
        <f>'1.2'!G80</f>
        <v>44172</v>
      </c>
      <c r="O80" s="176">
        <v>7</v>
      </c>
      <c r="P80" s="156" t="s">
        <v>617</v>
      </c>
      <c r="Q80" s="154" t="s">
        <v>613</v>
      </c>
      <c r="R80" s="204" t="s">
        <v>120</v>
      </c>
      <c r="S80" s="191"/>
      <c r="V80" s="48"/>
    </row>
    <row r="81" spans="1:26" s="20" customFormat="1" ht="15" customHeight="1" x14ac:dyDescent="0.2">
      <c r="A81" s="146" t="s">
        <v>72</v>
      </c>
      <c r="B81" s="146" t="s">
        <v>147</v>
      </c>
      <c r="C81" s="94">
        <f t="shared" si="12"/>
        <v>2</v>
      </c>
      <c r="D81" s="94"/>
      <c r="E81" s="153">
        <f t="shared" si="13"/>
        <v>2</v>
      </c>
      <c r="F81" s="184" t="s">
        <v>627</v>
      </c>
      <c r="G81" s="185" t="s">
        <v>588</v>
      </c>
      <c r="H81" s="185" t="s">
        <v>275</v>
      </c>
      <c r="I81" s="155" t="s">
        <v>275</v>
      </c>
      <c r="J81" s="155" t="s">
        <v>275</v>
      </c>
      <c r="K81" s="155" t="s">
        <v>275</v>
      </c>
      <c r="L81" s="196" t="s">
        <v>275</v>
      </c>
      <c r="M81" s="156" t="str">
        <f>'1.2'!F81</f>
        <v>10-4538</v>
      </c>
      <c r="N81" s="185">
        <f>'1.2'!G81</f>
        <v>44189</v>
      </c>
      <c r="O81" s="176">
        <v>13</v>
      </c>
      <c r="P81" s="210" t="s">
        <v>120</v>
      </c>
      <c r="Q81" s="154" t="s">
        <v>596</v>
      </c>
      <c r="R81" s="204" t="s">
        <v>120</v>
      </c>
      <c r="S81" s="191"/>
      <c r="V81" s="48"/>
    </row>
    <row r="82" spans="1:26" s="48" customFormat="1" ht="15" customHeight="1" x14ac:dyDescent="0.2">
      <c r="A82" s="146" t="s">
        <v>73</v>
      </c>
      <c r="B82" s="146" t="s">
        <v>298</v>
      </c>
      <c r="C82" s="94">
        <f t="shared" si="12"/>
        <v>0</v>
      </c>
      <c r="D82" s="94"/>
      <c r="E82" s="153">
        <f t="shared" si="13"/>
        <v>0</v>
      </c>
      <c r="F82" s="184" t="s">
        <v>181</v>
      </c>
      <c r="G82" s="155" t="s">
        <v>181</v>
      </c>
      <c r="H82" s="155" t="s">
        <v>181</v>
      </c>
      <c r="I82" s="155" t="s">
        <v>181</v>
      </c>
      <c r="J82" s="155" t="s">
        <v>181</v>
      </c>
      <c r="K82" s="155" t="s">
        <v>181</v>
      </c>
      <c r="L82" s="196" t="s">
        <v>181</v>
      </c>
      <c r="M82" s="156" t="str">
        <f>'1.2'!F82</f>
        <v>114-ОЗ</v>
      </c>
      <c r="N82" s="185">
        <f>'1.2'!G82</f>
        <v>44181</v>
      </c>
      <c r="O82" s="176" t="s">
        <v>434</v>
      </c>
      <c r="P82" s="210" t="s">
        <v>120</v>
      </c>
      <c r="Q82" s="154" t="s">
        <v>558</v>
      </c>
      <c r="R82" s="204" t="s">
        <v>120</v>
      </c>
      <c r="S82" s="191"/>
      <c r="T82" s="20"/>
      <c r="U82" s="202"/>
      <c r="W82" s="20"/>
      <c r="X82" s="20"/>
      <c r="Y82" s="20"/>
      <c r="Z82" s="20"/>
    </row>
    <row r="83" spans="1:26" s="53" customFormat="1" ht="15" customHeight="1" x14ac:dyDescent="0.2">
      <c r="A83" s="146" t="s">
        <v>618</v>
      </c>
      <c r="B83" s="146" t="s">
        <v>147</v>
      </c>
      <c r="C83" s="94">
        <f t="shared" si="12"/>
        <v>2</v>
      </c>
      <c r="D83" s="94"/>
      <c r="E83" s="153">
        <f t="shared" si="13"/>
        <v>2</v>
      </c>
      <c r="F83" s="184" t="s">
        <v>275</v>
      </c>
      <c r="G83" s="155" t="s">
        <v>275</v>
      </c>
      <c r="H83" s="155" t="s">
        <v>275</v>
      </c>
      <c r="I83" s="155" t="s">
        <v>275</v>
      </c>
      <c r="J83" s="155" t="s">
        <v>275</v>
      </c>
      <c r="K83" s="155" t="s">
        <v>275</v>
      </c>
      <c r="L83" s="196" t="s">
        <v>275</v>
      </c>
      <c r="M83" s="156" t="str">
        <f>'1.2'!F83</f>
        <v>160-ОЗ</v>
      </c>
      <c r="N83" s="185">
        <f>'1.2'!G83</f>
        <v>44188</v>
      </c>
      <c r="O83" s="176">
        <v>10</v>
      </c>
      <c r="P83" s="210" t="s">
        <v>120</v>
      </c>
      <c r="Q83" s="211" t="s">
        <v>120</v>
      </c>
      <c r="R83" s="204" t="s">
        <v>120</v>
      </c>
      <c r="S83" s="191"/>
      <c r="T83" s="20"/>
      <c r="U83" s="202"/>
      <c r="V83" s="48"/>
      <c r="W83" s="20"/>
      <c r="X83" s="20"/>
      <c r="Y83" s="20"/>
      <c r="Z83" s="20"/>
    </row>
    <row r="84" spans="1:26" s="20" customFormat="1" ht="15" customHeight="1" x14ac:dyDescent="0.2">
      <c r="A84" s="146" t="s">
        <v>74</v>
      </c>
      <c r="B84" s="146" t="s">
        <v>147</v>
      </c>
      <c r="C84" s="94">
        <f t="shared" si="12"/>
        <v>2</v>
      </c>
      <c r="D84" s="94"/>
      <c r="E84" s="153">
        <f t="shared" si="13"/>
        <v>2</v>
      </c>
      <c r="F84" s="184" t="s">
        <v>627</v>
      </c>
      <c r="G84" s="185" t="s">
        <v>588</v>
      </c>
      <c r="H84" s="185" t="s">
        <v>637</v>
      </c>
      <c r="I84" s="185" t="s">
        <v>275</v>
      </c>
      <c r="J84" s="185" t="s">
        <v>275</v>
      </c>
      <c r="K84" s="185" t="s">
        <v>275</v>
      </c>
      <c r="L84" s="196" t="s">
        <v>275</v>
      </c>
      <c r="M84" s="156" t="str">
        <f>'1.2'!F84</f>
        <v>45-ОЗ</v>
      </c>
      <c r="N84" s="185">
        <f>'1.2'!G84</f>
        <v>44190</v>
      </c>
      <c r="O84" s="156" t="s">
        <v>438</v>
      </c>
      <c r="P84" s="210" t="s">
        <v>120</v>
      </c>
      <c r="Q84" s="154" t="s">
        <v>628</v>
      </c>
      <c r="R84" s="204" t="s">
        <v>120</v>
      </c>
      <c r="S84" s="191"/>
      <c r="U84" s="202"/>
      <c r="V84" s="48"/>
    </row>
    <row r="85" spans="1:26" s="53" customFormat="1" ht="15" customHeight="1" x14ac:dyDescent="0.2">
      <c r="A85" s="59" t="s">
        <v>75</v>
      </c>
      <c r="B85" s="146" t="s">
        <v>147</v>
      </c>
      <c r="C85" s="94">
        <f t="shared" si="12"/>
        <v>2</v>
      </c>
      <c r="D85" s="94"/>
      <c r="E85" s="153">
        <f t="shared" si="13"/>
        <v>2</v>
      </c>
      <c r="F85" s="184" t="s">
        <v>627</v>
      </c>
      <c r="G85" s="185" t="s">
        <v>619</v>
      </c>
      <c r="H85" s="185" t="s">
        <v>638</v>
      </c>
      <c r="I85" s="185" t="s">
        <v>275</v>
      </c>
      <c r="J85" s="185" t="s">
        <v>275</v>
      </c>
      <c r="K85" s="185" t="s">
        <v>275</v>
      </c>
      <c r="L85" s="196" t="s">
        <v>275</v>
      </c>
      <c r="M85" s="156" t="str">
        <f>'1.2'!F85</f>
        <v>2333-ОЗ</v>
      </c>
      <c r="N85" s="185">
        <f>'1.2'!G85</f>
        <v>44189</v>
      </c>
      <c r="O85" s="156">
        <v>9</v>
      </c>
      <c r="P85" s="210" t="s">
        <v>120</v>
      </c>
      <c r="Q85" s="154" t="s">
        <v>629</v>
      </c>
      <c r="R85" s="204" t="s">
        <v>120</v>
      </c>
      <c r="S85" s="191"/>
      <c r="T85" s="20"/>
      <c r="U85" s="202"/>
      <c r="V85" s="48"/>
      <c r="W85" s="20"/>
      <c r="X85" s="20"/>
      <c r="Y85" s="20"/>
      <c r="Z85" s="20"/>
    </row>
    <row r="86" spans="1:26" s="53" customFormat="1" ht="15" customHeight="1" x14ac:dyDescent="0.2">
      <c r="A86" s="146" t="s">
        <v>76</v>
      </c>
      <c r="B86" s="146" t="s">
        <v>147</v>
      </c>
      <c r="C86" s="94">
        <f t="shared" si="12"/>
        <v>2</v>
      </c>
      <c r="D86" s="94"/>
      <c r="E86" s="153">
        <f t="shared" si="13"/>
        <v>2</v>
      </c>
      <c r="F86" s="184" t="s">
        <v>275</v>
      </c>
      <c r="G86" s="185" t="s">
        <v>275</v>
      </c>
      <c r="H86" s="185" t="s">
        <v>275</v>
      </c>
      <c r="I86" s="155" t="s">
        <v>275</v>
      </c>
      <c r="J86" s="155" t="s">
        <v>275</v>
      </c>
      <c r="K86" s="155" t="s">
        <v>275</v>
      </c>
      <c r="L86" s="196" t="s">
        <v>275</v>
      </c>
      <c r="M86" s="156" t="str">
        <f>'1.2'!F86</f>
        <v>180-ОЗ</v>
      </c>
      <c r="N86" s="185">
        <f>'1.2'!G86</f>
        <v>44194</v>
      </c>
      <c r="O86" s="176">
        <v>7</v>
      </c>
      <c r="P86" s="210" t="s">
        <v>120</v>
      </c>
      <c r="Q86" s="211" t="s">
        <v>120</v>
      </c>
      <c r="R86" s="204" t="s">
        <v>120</v>
      </c>
      <c r="S86" s="191"/>
      <c r="T86" s="20"/>
      <c r="U86" s="202"/>
      <c r="V86" s="48"/>
      <c r="W86" s="20"/>
      <c r="X86" s="20"/>
      <c r="Y86" s="20"/>
      <c r="Z86" s="20"/>
    </row>
    <row r="87" spans="1:26" s="20" customFormat="1" ht="15" customHeight="1" x14ac:dyDescent="0.2">
      <c r="A87" s="142" t="s">
        <v>77</v>
      </c>
      <c r="B87" s="142"/>
      <c r="C87" s="147"/>
      <c r="D87" s="147"/>
      <c r="E87" s="148"/>
      <c r="F87" s="186"/>
      <c r="G87" s="189"/>
      <c r="H87" s="189"/>
      <c r="I87" s="189"/>
      <c r="J87" s="189"/>
      <c r="K87" s="189"/>
      <c r="L87" s="198"/>
      <c r="M87" s="190"/>
      <c r="N87" s="189"/>
      <c r="O87" s="190"/>
      <c r="P87" s="190"/>
      <c r="Q87" s="142"/>
      <c r="R87" s="204"/>
      <c r="S87" s="191"/>
      <c r="U87" s="202"/>
    </row>
    <row r="88" spans="1:26" s="53" customFormat="1" ht="15" customHeight="1" x14ac:dyDescent="0.2">
      <c r="A88" s="146" t="s">
        <v>67</v>
      </c>
      <c r="B88" s="146" t="s">
        <v>147</v>
      </c>
      <c r="C88" s="94">
        <f t="shared" si="12"/>
        <v>2</v>
      </c>
      <c r="D88" s="94"/>
      <c r="E88" s="153">
        <f t="shared" ref="E88:E98" si="14">C88*(1-D88)</f>
        <v>2</v>
      </c>
      <c r="F88" s="184" t="s">
        <v>627</v>
      </c>
      <c r="G88" s="185" t="s">
        <v>275</v>
      </c>
      <c r="H88" s="185" t="s">
        <v>635</v>
      </c>
      <c r="I88" s="185" t="s">
        <v>275</v>
      </c>
      <c r="J88" s="185" t="s">
        <v>275</v>
      </c>
      <c r="K88" s="185" t="s">
        <v>275</v>
      </c>
      <c r="L88" s="226" t="s">
        <v>275</v>
      </c>
      <c r="M88" s="156" t="str">
        <f>'1.2'!F88</f>
        <v>1292-VI</v>
      </c>
      <c r="N88" s="185">
        <f>'1.2'!G88</f>
        <v>44190</v>
      </c>
      <c r="O88" s="176" t="s">
        <v>261</v>
      </c>
      <c r="P88" s="210" t="s">
        <v>120</v>
      </c>
      <c r="Q88" s="154" t="s">
        <v>609</v>
      </c>
      <c r="R88" s="204" t="s">
        <v>120</v>
      </c>
      <c r="S88" s="191"/>
      <c r="T88" s="20"/>
      <c r="U88" s="202"/>
      <c r="V88" s="48"/>
      <c r="W88" s="20"/>
      <c r="X88" s="20"/>
      <c r="Y88" s="20"/>
      <c r="Z88" s="20"/>
    </row>
    <row r="89" spans="1:26" s="53" customFormat="1" ht="15" customHeight="1" x14ac:dyDescent="0.2">
      <c r="A89" s="146" t="s">
        <v>78</v>
      </c>
      <c r="B89" s="146" t="s">
        <v>298</v>
      </c>
      <c r="C89" s="94">
        <f t="shared" si="12"/>
        <v>0</v>
      </c>
      <c r="D89" s="94"/>
      <c r="E89" s="153">
        <f t="shared" si="14"/>
        <v>0</v>
      </c>
      <c r="F89" s="184" t="s">
        <v>583</v>
      </c>
      <c r="G89" s="185" t="s">
        <v>181</v>
      </c>
      <c r="H89" s="185" t="s">
        <v>181</v>
      </c>
      <c r="I89" s="185" t="s">
        <v>275</v>
      </c>
      <c r="J89" s="185" t="s">
        <v>181</v>
      </c>
      <c r="K89" s="185" t="s">
        <v>275</v>
      </c>
      <c r="L89" s="226" t="s">
        <v>275</v>
      </c>
      <c r="M89" s="156" t="str">
        <f>'1.2'!F89</f>
        <v>2265-З N 441-VI</v>
      </c>
      <c r="N89" s="185">
        <f>'1.2'!G89</f>
        <v>44166</v>
      </c>
      <c r="O89" s="156" t="s">
        <v>620</v>
      </c>
      <c r="P89" s="156">
        <v>19</v>
      </c>
      <c r="Q89" s="154" t="s">
        <v>659</v>
      </c>
      <c r="R89" s="204" t="s">
        <v>120</v>
      </c>
      <c r="S89" s="191"/>
      <c r="T89" s="20"/>
      <c r="U89" s="202"/>
      <c r="V89" s="48"/>
      <c r="W89" s="20"/>
      <c r="X89" s="20"/>
      <c r="Y89" s="20"/>
      <c r="Z89" s="20"/>
    </row>
    <row r="90" spans="1:26" s="53" customFormat="1" ht="15" customHeight="1" x14ac:dyDescent="0.2">
      <c r="A90" s="146" t="s">
        <v>71</v>
      </c>
      <c r="B90" s="146" t="s">
        <v>147</v>
      </c>
      <c r="C90" s="94">
        <f t="shared" si="12"/>
        <v>2</v>
      </c>
      <c r="D90" s="94"/>
      <c r="E90" s="153">
        <f t="shared" si="14"/>
        <v>2</v>
      </c>
      <c r="F90" s="184" t="s">
        <v>275</v>
      </c>
      <c r="G90" s="185" t="s">
        <v>275</v>
      </c>
      <c r="H90" s="185" t="s">
        <v>275</v>
      </c>
      <c r="I90" s="185" t="s">
        <v>275</v>
      </c>
      <c r="J90" s="185" t="s">
        <v>275</v>
      </c>
      <c r="K90" s="185" t="s">
        <v>275</v>
      </c>
      <c r="L90" s="226" t="s">
        <v>275</v>
      </c>
      <c r="M90" s="156" t="str">
        <f>'1.2'!F90</f>
        <v>1899-ЗЗК</v>
      </c>
      <c r="N90" s="185">
        <f>'1.2'!G90</f>
        <v>44195</v>
      </c>
      <c r="O90" s="176">
        <v>10</v>
      </c>
      <c r="P90" s="176" t="s">
        <v>448</v>
      </c>
      <c r="Q90" s="211" t="s">
        <v>120</v>
      </c>
      <c r="R90" s="204" t="s">
        <v>120</v>
      </c>
      <c r="S90" s="191"/>
      <c r="T90" s="20"/>
      <c r="U90" s="202"/>
      <c r="V90" s="48"/>
      <c r="W90" s="20"/>
      <c r="X90" s="20"/>
      <c r="Y90" s="20"/>
      <c r="Z90" s="20"/>
    </row>
    <row r="91" spans="1:26" s="53" customFormat="1" ht="15" customHeight="1" x14ac:dyDescent="0.2">
      <c r="A91" s="146" t="s">
        <v>79</v>
      </c>
      <c r="B91" s="146" t="s">
        <v>147</v>
      </c>
      <c r="C91" s="94">
        <f t="shared" si="12"/>
        <v>2</v>
      </c>
      <c r="D91" s="94"/>
      <c r="E91" s="153">
        <f t="shared" si="14"/>
        <v>2</v>
      </c>
      <c r="F91" s="184" t="s">
        <v>627</v>
      </c>
      <c r="G91" s="185" t="s">
        <v>275</v>
      </c>
      <c r="H91" s="185" t="s">
        <v>632</v>
      </c>
      <c r="I91" s="185" t="s">
        <v>275</v>
      </c>
      <c r="J91" s="185" t="s">
        <v>275</v>
      </c>
      <c r="K91" s="185" t="s">
        <v>275</v>
      </c>
      <c r="L91" s="226" t="s">
        <v>275</v>
      </c>
      <c r="M91" s="156">
        <f>'1.2'!F91</f>
        <v>521</v>
      </c>
      <c r="N91" s="185">
        <f>'1.2'!G91</f>
        <v>44161</v>
      </c>
      <c r="O91" s="176">
        <v>7</v>
      </c>
      <c r="P91" s="210" t="s">
        <v>120</v>
      </c>
      <c r="Q91" s="154" t="s">
        <v>609</v>
      </c>
      <c r="R91" s="204" t="s">
        <v>120</v>
      </c>
      <c r="S91" s="191"/>
      <c r="T91" s="20"/>
      <c r="U91" s="202"/>
      <c r="V91" s="48"/>
      <c r="W91" s="20"/>
      <c r="X91" s="20"/>
      <c r="Y91" s="20"/>
      <c r="Z91" s="20"/>
    </row>
    <row r="92" spans="1:26" s="20" customFormat="1" ht="15" customHeight="1" x14ac:dyDescent="0.2">
      <c r="A92" s="146" t="s">
        <v>80</v>
      </c>
      <c r="B92" s="146" t="s">
        <v>147</v>
      </c>
      <c r="C92" s="94">
        <f t="shared" si="12"/>
        <v>2</v>
      </c>
      <c r="D92" s="94"/>
      <c r="E92" s="153">
        <f t="shared" si="14"/>
        <v>2</v>
      </c>
      <c r="F92" s="184" t="s">
        <v>275</v>
      </c>
      <c r="G92" s="185" t="s">
        <v>275</v>
      </c>
      <c r="H92" s="185" t="s">
        <v>275</v>
      </c>
      <c r="I92" s="185" t="s">
        <v>275</v>
      </c>
      <c r="J92" s="185" t="s">
        <v>275</v>
      </c>
      <c r="K92" s="185" t="s">
        <v>275</v>
      </c>
      <c r="L92" s="226" t="s">
        <v>275</v>
      </c>
      <c r="M92" s="156" t="str">
        <f>'1.2'!F92</f>
        <v xml:space="preserve"> 969-КЗ</v>
      </c>
      <c r="N92" s="185">
        <f>'1.2'!G92</f>
        <v>44186</v>
      </c>
      <c r="O92" s="176">
        <v>9</v>
      </c>
      <c r="P92" s="210" t="s">
        <v>120</v>
      </c>
      <c r="Q92" s="211" t="s">
        <v>120</v>
      </c>
      <c r="R92" s="204" t="s">
        <v>120</v>
      </c>
      <c r="S92" s="191"/>
      <c r="U92" s="202"/>
      <c r="V92" s="48"/>
    </row>
    <row r="93" spans="1:26" s="20" customFormat="1" ht="15" customHeight="1" x14ac:dyDescent="0.2">
      <c r="A93" s="146" t="s">
        <v>81</v>
      </c>
      <c r="B93" s="146" t="s">
        <v>147</v>
      </c>
      <c r="C93" s="94">
        <f t="shared" si="12"/>
        <v>2</v>
      </c>
      <c r="D93" s="61"/>
      <c r="E93" s="153">
        <f t="shared" si="14"/>
        <v>2</v>
      </c>
      <c r="F93" s="184" t="s">
        <v>627</v>
      </c>
      <c r="G93" s="185" t="s">
        <v>588</v>
      </c>
      <c r="H93" s="185" t="s">
        <v>639</v>
      </c>
      <c r="I93" s="185" t="s">
        <v>275</v>
      </c>
      <c r="J93" s="185" t="s">
        <v>275</v>
      </c>
      <c r="K93" s="185" t="s">
        <v>275</v>
      </c>
      <c r="L93" s="226" t="s">
        <v>275</v>
      </c>
      <c r="M93" s="156">
        <f>'1.2'!F93</f>
        <v>125</v>
      </c>
      <c r="N93" s="185">
        <f>'1.2'!G93</f>
        <v>44174</v>
      </c>
      <c r="O93" s="156">
        <v>7</v>
      </c>
      <c r="P93" s="210" t="s">
        <v>120</v>
      </c>
      <c r="Q93" s="154" t="s">
        <v>641</v>
      </c>
      <c r="R93" s="204" t="s">
        <v>120</v>
      </c>
      <c r="S93" s="191"/>
      <c r="V93" s="48"/>
    </row>
    <row r="94" spans="1:26" s="20" customFormat="1" ht="15" customHeight="1" x14ac:dyDescent="0.2">
      <c r="A94" s="146" t="s">
        <v>82</v>
      </c>
      <c r="B94" s="146" t="s">
        <v>147</v>
      </c>
      <c r="C94" s="94">
        <f t="shared" si="12"/>
        <v>2</v>
      </c>
      <c r="D94" s="94"/>
      <c r="E94" s="153">
        <f t="shared" si="14"/>
        <v>2</v>
      </c>
      <c r="F94" s="184" t="s">
        <v>275</v>
      </c>
      <c r="G94" s="185" t="s">
        <v>275</v>
      </c>
      <c r="H94" s="185" t="s">
        <v>275</v>
      </c>
      <c r="I94" s="185" t="s">
        <v>275</v>
      </c>
      <c r="J94" s="185" t="s">
        <v>275</v>
      </c>
      <c r="K94" s="185" t="s">
        <v>275</v>
      </c>
      <c r="L94" s="226" t="s">
        <v>275</v>
      </c>
      <c r="M94" s="156" t="str">
        <f>'1.2'!F94</f>
        <v>651-ОЗ</v>
      </c>
      <c r="N94" s="185">
        <f>'1.2'!G94</f>
        <v>44176</v>
      </c>
      <c r="O94" s="156">
        <v>12</v>
      </c>
      <c r="P94" s="210" t="s">
        <v>120</v>
      </c>
      <c r="Q94" s="154"/>
      <c r="R94" s="204"/>
      <c r="S94" s="191"/>
      <c r="V94" s="48"/>
    </row>
    <row r="95" spans="1:26" s="53" customFormat="1" ht="15" customHeight="1" x14ac:dyDescent="0.2">
      <c r="A95" s="146" t="s">
        <v>83</v>
      </c>
      <c r="B95" s="146" t="s">
        <v>147</v>
      </c>
      <c r="C95" s="94">
        <f t="shared" si="12"/>
        <v>2</v>
      </c>
      <c r="D95" s="61"/>
      <c r="E95" s="153">
        <f t="shared" si="14"/>
        <v>2</v>
      </c>
      <c r="F95" s="184" t="s">
        <v>627</v>
      </c>
      <c r="G95" s="185" t="s">
        <v>588</v>
      </c>
      <c r="H95" s="185" t="s">
        <v>634</v>
      </c>
      <c r="I95" s="185" t="s">
        <v>275</v>
      </c>
      <c r="J95" s="185" t="s">
        <v>275</v>
      </c>
      <c r="K95" s="185" t="s">
        <v>275</v>
      </c>
      <c r="L95" s="226" t="s">
        <v>275</v>
      </c>
      <c r="M95" s="156" t="str">
        <f>'1.2'!F95</f>
        <v>2561-ОЗ</v>
      </c>
      <c r="N95" s="185">
        <f>'1.2'!G95</f>
        <v>44194</v>
      </c>
      <c r="O95" s="156" t="s">
        <v>262</v>
      </c>
      <c r="P95" s="210" t="s">
        <v>120</v>
      </c>
      <c r="Q95" s="154" t="s">
        <v>641</v>
      </c>
      <c r="R95" s="204" t="s">
        <v>120</v>
      </c>
      <c r="S95" s="191"/>
      <c r="T95" s="20"/>
      <c r="U95" s="20"/>
      <c r="V95" s="48"/>
      <c r="W95" s="20"/>
      <c r="X95" s="20"/>
      <c r="Y95" s="20"/>
      <c r="Z95" s="20"/>
    </row>
    <row r="96" spans="1:26" s="53" customFormat="1" ht="15" customHeight="1" x14ac:dyDescent="0.2">
      <c r="A96" s="146" t="s">
        <v>84</v>
      </c>
      <c r="B96" s="146" t="s">
        <v>147</v>
      </c>
      <c r="C96" s="94">
        <f t="shared" si="12"/>
        <v>2</v>
      </c>
      <c r="D96" s="94"/>
      <c r="E96" s="153">
        <f t="shared" si="14"/>
        <v>2</v>
      </c>
      <c r="F96" s="184" t="s">
        <v>275</v>
      </c>
      <c r="G96" s="185" t="s">
        <v>275</v>
      </c>
      <c r="H96" s="185" t="s">
        <v>275</v>
      </c>
      <c r="I96" s="185" t="s">
        <v>275</v>
      </c>
      <c r="J96" s="185" t="s">
        <v>275</v>
      </c>
      <c r="K96" s="185" t="s">
        <v>275</v>
      </c>
      <c r="L96" s="226" t="s">
        <v>275</v>
      </c>
      <c r="M96" s="156" t="str">
        <f>'1.2'!F96</f>
        <v>94-ЗО</v>
      </c>
      <c r="N96" s="185">
        <f>'1.2'!G96</f>
        <v>44188</v>
      </c>
      <c r="O96" s="176">
        <v>2</v>
      </c>
      <c r="P96" s="210" t="s">
        <v>120</v>
      </c>
      <c r="Q96" s="211" t="s">
        <v>120</v>
      </c>
      <c r="R96" s="204"/>
      <c r="S96" s="191"/>
      <c r="T96" s="20"/>
      <c r="U96" s="20"/>
      <c r="V96" s="48"/>
      <c r="W96" s="20"/>
      <c r="X96" s="20"/>
      <c r="Y96" s="20"/>
      <c r="Z96" s="20"/>
    </row>
    <row r="97" spans="1:31" s="53" customFormat="1" ht="15" customHeight="1" x14ac:dyDescent="0.2">
      <c r="A97" s="146" t="s">
        <v>85</v>
      </c>
      <c r="B97" s="146" t="s">
        <v>147</v>
      </c>
      <c r="C97" s="94">
        <f t="shared" si="12"/>
        <v>2</v>
      </c>
      <c r="D97" s="94"/>
      <c r="E97" s="153">
        <f t="shared" si="14"/>
        <v>2</v>
      </c>
      <c r="F97" s="184" t="s">
        <v>275</v>
      </c>
      <c r="G97" s="185" t="s">
        <v>275</v>
      </c>
      <c r="H97" s="185" t="s">
        <v>275</v>
      </c>
      <c r="I97" s="185" t="s">
        <v>275</v>
      </c>
      <c r="J97" s="185" t="s">
        <v>275</v>
      </c>
      <c r="K97" s="185" t="s">
        <v>275</v>
      </c>
      <c r="L97" s="226" t="s">
        <v>275</v>
      </c>
      <c r="M97" s="156" t="str">
        <f>'1.2'!F97</f>
        <v>661-ОЗ</v>
      </c>
      <c r="N97" s="185">
        <f>'1.2'!G97</f>
        <v>44187</v>
      </c>
      <c r="O97" s="176">
        <v>14</v>
      </c>
      <c r="P97" s="210" t="s">
        <v>120</v>
      </c>
      <c r="Q97" s="211" t="s">
        <v>120</v>
      </c>
      <c r="R97" s="204" t="s">
        <v>120</v>
      </c>
      <c r="S97" s="191"/>
      <c r="T97" s="20"/>
      <c r="U97" s="20"/>
      <c r="V97" s="48"/>
      <c r="W97" s="20"/>
      <c r="X97" s="20"/>
      <c r="Y97" s="20"/>
      <c r="Z97" s="20"/>
    </row>
    <row r="98" spans="1:31" s="53" customFormat="1" ht="15" customHeight="1" x14ac:dyDescent="0.2">
      <c r="A98" s="146" t="s">
        <v>86</v>
      </c>
      <c r="B98" s="146" t="s">
        <v>147</v>
      </c>
      <c r="C98" s="94">
        <f t="shared" si="12"/>
        <v>2</v>
      </c>
      <c r="D98" s="94"/>
      <c r="E98" s="153">
        <f t="shared" si="14"/>
        <v>2</v>
      </c>
      <c r="F98" s="184" t="s">
        <v>275</v>
      </c>
      <c r="G98" s="185" t="s">
        <v>275</v>
      </c>
      <c r="H98" s="185" t="s">
        <v>275</v>
      </c>
      <c r="I98" s="185" t="s">
        <v>275</v>
      </c>
      <c r="J98" s="185" t="s">
        <v>275</v>
      </c>
      <c r="K98" s="185" t="s">
        <v>275</v>
      </c>
      <c r="L98" s="226" t="s">
        <v>275</v>
      </c>
      <c r="M98" s="156" t="str">
        <f>'1.2'!F98</f>
        <v>74-ОЗ</v>
      </c>
      <c r="N98" s="185">
        <f>'1.2'!G98</f>
        <v>44181</v>
      </c>
      <c r="O98" s="176" t="s">
        <v>267</v>
      </c>
      <c r="P98" s="176" t="s">
        <v>621</v>
      </c>
      <c r="Q98" s="211" t="s">
        <v>120</v>
      </c>
      <c r="R98" s="204" t="s">
        <v>120</v>
      </c>
      <c r="S98" s="191"/>
      <c r="T98" s="20"/>
      <c r="U98" s="20"/>
      <c r="V98" s="48"/>
      <c r="W98" s="20"/>
      <c r="X98" s="20"/>
      <c r="Y98" s="20"/>
      <c r="Z98" s="20"/>
    </row>
    <row r="99" spans="1:31" ht="15" customHeight="1" x14ac:dyDescent="0.2"/>
    <row r="100" spans="1:31" ht="15" customHeight="1" x14ac:dyDescent="0.2"/>
    <row r="101" spans="1:31" ht="15" customHeight="1" x14ac:dyDescent="0.2"/>
    <row r="102" spans="1:31" ht="15" customHeight="1" x14ac:dyDescent="0.2">
      <c r="A102" s="4"/>
      <c r="B102" s="4"/>
      <c r="C102" s="4"/>
      <c r="D102" s="4"/>
      <c r="E102" s="6"/>
      <c r="F102" s="4"/>
    </row>
    <row r="103" spans="1:31" ht="15" customHeight="1" x14ac:dyDescent="0.2"/>
    <row r="104" spans="1:31" ht="15" customHeight="1" x14ac:dyDescent="0.2"/>
    <row r="106" spans="1:31" s="2" customFormat="1" ht="12" x14ac:dyDescent="0.15">
      <c r="A106" s="4"/>
      <c r="B106" s="4"/>
      <c r="C106" s="4"/>
      <c r="D106" s="4"/>
      <c r="E106" s="6"/>
      <c r="F106" s="4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R106" s="203"/>
      <c r="S106" s="60"/>
    </row>
    <row r="107" spans="1:31" x14ac:dyDescent="0.2">
      <c r="AE107" s="50"/>
    </row>
    <row r="108" spans="1:31" s="2" customFormat="1" x14ac:dyDescent="0.2">
      <c r="A108" s="4"/>
      <c r="B108" s="4"/>
      <c r="C108" s="4"/>
      <c r="D108" s="4"/>
      <c r="E108" s="6"/>
      <c r="F108" s="4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R108" s="203"/>
      <c r="S108" s="60"/>
      <c r="AE108" s="50">
        <f>SUM(R108:AD108)</f>
        <v>0</v>
      </c>
    </row>
    <row r="109" spans="1:31" x14ac:dyDescent="0.2">
      <c r="AE109" s="50"/>
    </row>
    <row r="110" spans="1:31" x14ac:dyDescent="0.2">
      <c r="AE110" s="50">
        <f>SUM(R110:AD110)</f>
        <v>0</v>
      </c>
    </row>
    <row r="111" spans="1:31" x14ac:dyDescent="0.2">
      <c r="AE111" s="50"/>
    </row>
    <row r="112" spans="1:31" s="2" customFormat="1" x14ac:dyDescent="0.2">
      <c r="A112" s="4"/>
      <c r="B112" s="4"/>
      <c r="C112" s="4"/>
      <c r="D112" s="4"/>
      <c r="E112" s="6"/>
      <c r="F112" s="4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R112" s="203"/>
      <c r="S112" s="60"/>
      <c r="AE112" s="50"/>
    </row>
    <row r="115" spans="1:19" s="2" customFormat="1" ht="12" x14ac:dyDescent="0.15">
      <c r="A115" s="4"/>
      <c r="B115" s="4"/>
      <c r="C115" s="4"/>
      <c r="D115" s="4"/>
      <c r="E115" s="6"/>
      <c r="F115" s="4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R115" s="203"/>
      <c r="S115" s="60"/>
    </row>
    <row r="119" spans="1:19" s="2" customFormat="1" ht="12" x14ac:dyDescent="0.15">
      <c r="A119" s="4"/>
      <c r="B119" s="4"/>
      <c r="C119" s="4"/>
      <c r="D119" s="4"/>
      <c r="E119" s="6"/>
      <c r="F119" s="4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R119" s="203"/>
      <c r="S119" s="60"/>
    </row>
  </sheetData>
  <mergeCells count="21">
    <mergeCell ref="A1:Q1"/>
    <mergeCell ref="A2:Q2"/>
    <mergeCell ref="H4:H5"/>
    <mergeCell ref="I4:I5"/>
    <mergeCell ref="J4:J5"/>
    <mergeCell ref="K4:K5"/>
    <mergeCell ref="A3:A5"/>
    <mergeCell ref="M3:P3"/>
    <mergeCell ref="M4:M5"/>
    <mergeCell ref="N4:N5"/>
    <mergeCell ref="E4:E5"/>
    <mergeCell ref="Q3:Q5"/>
    <mergeCell ref="C3:E3"/>
    <mergeCell ref="C4:C5"/>
    <mergeCell ref="D4:D5"/>
    <mergeCell ref="O4:O5"/>
    <mergeCell ref="P4:P5"/>
    <mergeCell ref="F3:F5"/>
    <mergeCell ref="G3:G5"/>
    <mergeCell ref="H3:K3"/>
    <mergeCell ref="L3:L5"/>
  </mergeCells>
  <dataValidations count="1">
    <dataValidation type="list" allowBlank="1" showInputMessage="1" showErrorMessage="1" sqref="C37:D37 C87:D87 C76:D76 C69:D69 C54:D54 C46:D46 C25:D25 B7:B98" xr:uid="{00000000-0002-0000-0600-000000000000}">
      <formula1>$B$4:$B$5</formula1>
    </dataValidation>
  </dataValidations>
  <pageMargins left="0.70866141732283472" right="0.70866141732283472" top="0.70866141732283472" bottom="0.70866141732283472" header="0.31496062992125984" footer="0.31496062992125984"/>
  <pageSetup paperSize="9" scale="65" fitToHeight="0" orientation="landscape" r:id="rId1"/>
  <headerFooter>
    <oddFooter>&amp;C&amp;A&amp;R&amp;P</oddFooter>
  </headerFooter>
  <ignoredErrors>
    <ignoredError sqref="O30 O45 O88:O89 O95" twoDigitTextYear="1"/>
    <ignoredError sqref="O27 O38:P38 O41:P41 O42 P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19"/>
  <sheetViews>
    <sheetView zoomScaleNormal="100" zoomScaleSheetLayoutView="50" zoomScalePageLayoutView="70" workbookViewId="0">
      <pane ySplit="6" topLeftCell="A7" activePane="bottomLeft" state="frozen"/>
      <selection activeCell="G33" sqref="G33:G2385"/>
      <selection pane="bottomLeft" activeCell="A3" sqref="A3:A6"/>
    </sheetView>
  </sheetViews>
  <sheetFormatPr baseColWidth="10" defaultColWidth="8.83203125" defaultRowHeight="15" x14ac:dyDescent="0.2"/>
  <cols>
    <col min="1" max="1" width="24.6640625" style="3" customWidth="1"/>
    <col min="2" max="2" width="34.5" style="3" customWidth="1"/>
    <col min="3" max="3" width="5.6640625" style="3" customWidth="1"/>
    <col min="4" max="4" width="4.6640625" style="90" customWidth="1"/>
    <col min="5" max="5" width="5.6640625" style="16" customWidth="1"/>
    <col min="6" max="6" width="12.6640625" style="16" customWidth="1"/>
    <col min="7" max="8" width="9.6640625" style="16" customWidth="1"/>
    <col min="9" max="9" width="11.83203125" style="3" customWidth="1"/>
    <col min="10" max="10" width="12.1640625" style="34" customWidth="1"/>
    <col min="11" max="13" width="12.5" style="34" customWidth="1"/>
    <col min="14" max="14" width="15.6640625" style="214" customWidth="1"/>
    <col min="15" max="15" width="8.83203125" style="160"/>
    <col min="16" max="16384" width="8.83203125" style="8"/>
  </cols>
  <sheetData>
    <row r="1" spans="1:15" s="1" customFormat="1" ht="26.25" customHeight="1" x14ac:dyDescent="0.15">
      <c r="A1" s="253" t="s">
        <v>312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86"/>
      <c r="O1" s="159"/>
    </row>
    <row r="2" spans="1:15" s="1" customFormat="1" ht="15" customHeight="1" x14ac:dyDescent="0.15">
      <c r="A2" s="287" t="s">
        <v>679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  <c r="O2" s="159"/>
    </row>
    <row r="3" spans="1:15" s="1" customFormat="1" ht="73" customHeight="1" x14ac:dyDescent="0.15">
      <c r="A3" s="252" t="s">
        <v>94</v>
      </c>
      <c r="B3" s="122" t="str">
        <f>'Оценка (раздел 1)'!I3</f>
        <v>1.5 Какая доля субсидий местным бюджетам на 2021 год распределена законом о бюджете по муниципальным образованиям (в % от общего объема субсидий, предусмотренных местным бюджетам законом о бюджете на 2021 год)? *</v>
      </c>
      <c r="C3" s="291" t="s">
        <v>126</v>
      </c>
      <c r="D3" s="251"/>
      <c r="E3" s="251"/>
      <c r="F3" s="292" t="s">
        <v>273</v>
      </c>
      <c r="G3" s="294" t="s">
        <v>309</v>
      </c>
      <c r="H3" s="295"/>
      <c r="I3" s="295"/>
      <c r="J3" s="296"/>
      <c r="K3" s="251" t="s">
        <v>271</v>
      </c>
      <c r="L3" s="251" t="s">
        <v>274</v>
      </c>
      <c r="M3" s="251" t="s">
        <v>272</v>
      </c>
      <c r="N3" s="289" t="s">
        <v>144</v>
      </c>
      <c r="O3" s="159"/>
    </row>
    <row r="4" spans="1:15" ht="18" customHeight="1" x14ac:dyDescent="0.2">
      <c r="A4" s="252"/>
      <c r="B4" s="219" t="str">
        <f>'Методика (раздел 1)'!B31</f>
        <v>75% и более</v>
      </c>
      <c r="C4" s="290" t="s">
        <v>96</v>
      </c>
      <c r="D4" s="290" t="s">
        <v>191</v>
      </c>
      <c r="E4" s="293" t="s">
        <v>95</v>
      </c>
      <c r="F4" s="292"/>
      <c r="G4" s="289" t="s">
        <v>119</v>
      </c>
      <c r="H4" s="297" t="s">
        <v>270</v>
      </c>
      <c r="I4" s="298" t="s">
        <v>663</v>
      </c>
      <c r="J4" s="299"/>
      <c r="K4" s="251"/>
      <c r="L4" s="251"/>
      <c r="M4" s="251"/>
      <c r="N4" s="247"/>
    </row>
    <row r="5" spans="1:15" ht="18" customHeight="1" x14ac:dyDescent="0.2">
      <c r="A5" s="252"/>
      <c r="B5" s="219" t="str">
        <f>'Методика (раздел 1)'!B32</f>
        <v>50% и более</v>
      </c>
      <c r="C5" s="261"/>
      <c r="D5" s="261"/>
      <c r="E5" s="250"/>
      <c r="F5" s="292"/>
      <c r="G5" s="289"/>
      <c r="H5" s="273"/>
      <c r="I5" s="261" t="s">
        <v>140</v>
      </c>
      <c r="J5" s="261" t="s">
        <v>141</v>
      </c>
      <c r="K5" s="251"/>
      <c r="L5" s="251"/>
      <c r="M5" s="251"/>
      <c r="N5" s="247"/>
    </row>
    <row r="6" spans="1:15" ht="18" customHeight="1" x14ac:dyDescent="0.2">
      <c r="A6" s="252"/>
      <c r="B6" s="177" t="str">
        <f>'Методика (раздел 1)'!B33</f>
        <v>Менее 50% или расчет показателя затруднен</v>
      </c>
      <c r="C6" s="261"/>
      <c r="D6" s="261"/>
      <c r="E6" s="250"/>
      <c r="F6" s="292"/>
      <c r="G6" s="289"/>
      <c r="H6" s="274"/>
      <c r="I6" s="261"/>
      <c r="J6" s="261"/>
      <c r="K6" s="251"/>
      <c r="L6" s="251"/>
      <c r="M6" s="251"/>
      <c r="N6" s="247"/>
    </row>
    <row r="7" spans="1:15" s="26" customFormat="1" ht="15" customHeight="1" x14ac:dyDescent="0.2">
      <c r="A7" s="64" t="s">
        <v>0</v>
      </c>
      <c r="B7" s="65"/>
      <c r="C7" s="65"/>
      <c r="D7" s="89"/>
      <c r="E7" s="87"/>
      <c r="F7" s="88"/>
      <c r="G7" s="88"/>
      <c r="H7" s="88"/>
      <c r="I7" s="85"/>
      <c r="J7" s="86"/>
      <c r="K7" s="86"/>
      <c r="L7" s="86"/>
      <c r="M7" s="86"/>
      <c r="N7" s="73"/>
      <c r="O7" s="160"/>
    </row>
    <row r="8" spans="1:15" s="113" customFormat="1" ht="15" customHeight="1" x14ac:dyDescent="0.2">
      <c r="A8" s="59" t="s">
        <v>1</v>
      </c>
      <c r="B8" s="62" t="s">
        <v>101</v>
      </c>
      <c r="C8" s="61">
        <f t="shared" ref="C8:C22" si="0">IF(B8="75% и более",2,(IF(B8="50% и более",1,0)))</f>
        <v>2</v>
      </c>
      <c r="D8" s="99"/>
      <c r="E8" s="100">
        <f>C8*(1-D8)</f>
        <v>2</v>
      </c>
      <c r="F8" s="111" t="s">
        <v>179</v>
      </c>
      <c r="G8" s="106">
        <f>'1.2'!F7</f>
        <v>19</v>
      </c>
      <c r="H8" s="163">
        <f>'1.2'!G7</f>
        <v>44191</v>
      </c>
      <c r="I8" s="105" t="s">
        <v>241</v>
      </c>
      <c r="J8" s="105" t="s">
        <v>519</v>
      </c>
      <c r="K8" s="216">
        <v>4739570.5999999996</v>
      </c>
      <c r="L8" s="216">
        <v>4739570.6000000006</v>
      </c>
      <c r="M8" s="101">
        <f>L8/K8*100</f>
        <v>100.00000000000003</v>
      </c>
      <c r="N8" s="115" t="s">
        <v>120</v>
      </c>
      <c r="O8" s="161"/>
    </row>
    <row r="9" spans="1:15" s="113" customFormat="1" ht="15" customHeight="1" x14ac:dyDescent="0.2">
      <c r="A9" s="59" t="s">
        <v>2</v>
      </c>
      <c r="B9" s="62" t="s">
        <v>101</v>
      </c>
      <c r="C9" s="61">
        <f t="shared" si="0"/>
        <v>2</v>
      </c>
      <c r="D9" s="99"/>
      <c r="E9" s="100">
        <f t="shared" ref="E9:E24" si="1">C9*(1-D9)</f>
        <v>2</v>
      </c>
      <c r="F9" s="111" t="s">
        <v>179</v>
      </c>
      <c r="G9" s="106" t="str">
        <f>'1.2'!F8</f>
        <v>105-З</v>
      </c>
      <c r="H9" s="163">
        <f>'1.2'!G8</f>
        <v>44175</v>
      </c>
      <c r="I9" s="105" t="s">
        <v>256</v>
      </c>
      <c r="J9" s="105" t="s">
        <v>465</v>
      </c>
      <c r="K9" s="216">
        <v>5068565.3603999997</v>
      </c>
      <c r="L9" s="216">
        <v>4857212.8452800009</v>
      </c>
      <c r="M9" s="101">
        <f t="shared" ref="M9:M73" si="2">L9/K9*100</f>
        <v>95.830131406191057</v>
      </c>
      <c r="N9" s="106" t="s">
        <v>120</v>
      </c>
      <c r="O9" s="161"/>
    </row>
    <row r="10" spans="1:15" s="113" customFormat="1" ht="15" customHeight="1" x14ac:dyDescent="0.2">
      <c r="A10" s="59" t="s">
        <v>3</v>
      </c>
      <c r="B10" s="62" t="s">
        <v>101</v>
      </c>
      <c r="C10" s="61">
        <f t="shared" si="0"/>
        <v>2</v>
      </c>
      <c r="D10" s="99"/>
      <c r="E10" s="100">
        <f t="shared" si="1"/>
        <v>2</v>
      </c>
      <c r="F10" s="111" t="s">
        <v>179</v>
      </c>
      <c r="G10" s="106" t="str">
        <f>'1.2'!F9</f>
        <v>130-ОЗ</v>
      </c>
      <c r="H10" s="163">
        <f>'1.2'!G9</f>
        <v>44187</v>
      </c>
      <c r="I10" s="105" t="s">
        <v>241</v>
      </c>
      <c r="J10" s="105" t="s">
        <v>229</v>
      </c>
      <c r="K10" s="216">
        <v>7828750.4000000004</v>
      </c>
      <c r="L10" s="216">
        <v>7824100.4000000013</v>
      </c>
      <c r="M10" s="101">
        <f t="shared" si="2"/>
        <v>99.940603547661979</v>
      </c>
      <c r="N10" s="106" t="s">
        <v>120</v>
      </c>
      <c r="O10" s="161"/>
    </row>
    <row r="11" spans="1:15" s="10" customFormat="1" ht="15" customHeight="1" x14ac:dyDescent="0.2">
      <c r="A11" s="59" t="s">
        <v>4</v>
      </c>
      <c r="B11" s="62" t="s">
        <v>101</v>
      </c>
      <c r="C11" s="61">
        <f t="shared" si="0"/>
        <v>2</v>
      </c>
      <c r="D11" s="99"/>
      <c r="E11" s="100">
        <f t="shared" si="1"/>
        <v>2</v>
      </c>
      <c r="F11" s="111" t="s">
        <v>179</v>
      </c>
      <c r="G11" s="106" t="str">
        <f>'1.2'!F10</f>
        <v>129-ОЗ</v>
      </c>
      <c r="H11" s="163">
        <f>'1.2'!G10</f>
        <v>44191</v>
      </c>
      <c r="I11" s="105" t="s">
        <v>226</v>
      </c>
      <c r="J11" s="105" t="s">
        <v>525</v>
      </c>
      <c r="K11" s="216">
        <v>16922253.5</v>
      </c>
      <c r="L11" s="216">
        <v>14560252.5</v>
      </c>
      <c r="M11" s="101">
        <f t="shared" si="2"/>
        <v>86.042042213822171</v>
      </c>
      <c r="N11" s="106" t="s">
        <v>120</v>
      </c>
      <c r="O11" s="161"/>
    </row>
    <row r="12" spans="1:15" s="11" customFormat="1" ht="15" customHeight="1" x14ac:dyDescent="0.2">
      <c r="A12" s="59" t="s">
        <v>5</v>
      </c>
      <c r="B12" s="62" t="s">
        <v>268</v>
      </c>
      <c r="C12" s="61">
        <f t="shared" si="0"/>
        <v>1</v>
      </c>
      <c r="D12" s="99"/>
      <c r="E12" s="100">
        <f t="shared" si="1"/>
        <v>1</v>
      </c>
      <c r="F12" s="111" t="s">
        <v>179</v>
      </c>
      <c r="G12" s="106" t="str">
        <f>'1.2'!F11</f>
        <v>89-ОЗ</v>
      </c>
      <c r="H12" s="163">
        <f>'1.2'!G11</f>
        <v>44188</v>
      </c>
      <c r="I12" s="105" t="s">
        <v>227</v>
      </c>
      <c r="J12" s="105" t="s">
        <v>466</v>
      </c>
      <c r="K12" s="216">
        <v>5134037.1135200001</v>
      </c>
      <c r="L12" s="216">
        <v>3408928.92503</v>
      </c>
      <c r="M12" s="101">
        <f t="shared" si="2"/>
        <v>66.398603080856361</v>
      </c>
      <c r="N12" s="115" t="s">
        <v>120</v>
      </c>
      <c r="O12" s="161"/>
    </row>
    <row r="13" spans="1:15" s="31" customFormat="1" ht="15" customHeight="1" x14ac:dyDescent="0.2">
      <c r="A13" s="59" t="s">
        <v>6</v>
      </c>
      <c r="B13" s="62" t="s">
        <v>101</v>
      </c>
      <c r="C13" s="61">
        <f t="shared" si="0"/>
        <v>2</v>
      </c>
      <c r="D13" s="99"/>
      <c r="E13" s="100">
        <f t="shared" si="1"/>
        <v>2</v>
      </c>
      <c r="F13" s="111" t="s">
        <v>179</v>
      </c>
      <c r="G13" s="106" t="str">
        <f>'1.2'!F12</f>
        <v>27-ОЗ</v>
      </c>
      <c r="H13" s="163">
        <f>'1.2'!G12</f>
        <v>44168</v>
      </c>
      <c r="I13" s="105" t="s">
        <v>228</v>
      </c>
      <c r="J13" s="105" t="s">
        <v>467</v>
      </c>
      <c r="K13" s="216">
        <v>7231058.7000000002</v>
      </c>
      <c r="L13" s="216">
        <v>7081058.7221399993</v>
      </c>
      <c r="M13" s="101">
        <f t="shared" si="2"/>
        <v>97.925615264885053</v>
      </c>
      <c r="N13" s="115" t="s">
        <v>120</v>
      </c>
      <c r="O13" s="161"/>
    </row>
    <row r="14" spans="1:15" s="10" customFormat="1" ht="15" customHeight="1" x14ac:dyDescent="0.2">
      <c r="A14" s="59" t="s">
        <v>7</v>
      </c>
      <c r="B14" s="62" t="s">
        <v>101</v>
      </c>
      <c r="C14" s="61">
        <f t="shared" si="0"/>
        <v>2</v>
      </c>
      <c r="D14" s="99"/>
      <c r="E14" s="100">
        <f t="shared" si="1"/>
        <v>2</v>
      </c>
      <c r="F14" s="111" t="s">
        <v>179</v>
      </c>
      <c r="G14" s="106" t="str">
        <f>'1.2'!F13</f>
        <v xml:space="preserve"> 37-7-ЗКО</v>
      </c>
      <c r="H14" s="163">
        <f>'1.2'!G13</f>
        <v>44186</v>
      </c>
      <c r="I14" s="105" t="s">
        <v>225</v>
      </c>
      <c r="J14" s="105" t="s">
        <v>468</v>
      </c>
      <c r="K14" s="216">
        <v>3073579.3</v>
      </c>
      <c r="L14" s="216">
        <v>2890163.1</v>
      </c>
      <c r="M14" s="101">
        <f t="shared" si="2"/>
        <v>94.032488441082364</v>
      </c>
      <c r="N14" s="115" t="s">
        <v>120</v>
      </c>
      <c r="O14" s="161"/>
    </row>
    <row r="15" spans="1:15" s="10" customFormat="1" ht="15" customHeight="1" x14ac:dyDescent="0.2">
      <c r="A15" s="59" t="s">
        <v>8</v>
      </c>
      <c r="B15" s="62" t="s">
        <v>268</v>
      </c>
      <c r="C15" s="61">
        <f t="shared" si="0"/>
        <v>1</v>
      </c>
      <c r="D15" s="99"/>
      <c r="E15" s="100">
        <f t="shared" si="1"/>
        <v>1</v>
      </c>
      <c r="F15" s="111" t="s">
        <v>179</v>
      </c>
      <c r="G15" s="106" t="str">
        <f>'1.2'!F14</f>
        <v>113-ЗКО </v>
      </c>
      <c r="H15" s="163">
        <f>'1.2'!G14</f>
        <v>44179</v>
      </c>
      <c r="I15" s="105" t="s">
        <v>227</v>
      </c>
      <c r="J15" s="105" t="s">
        <v>469</v>
      </c>
      <c r="K15" s="216">
        <v>6777680.0029999996</v>
      </c>
      <c r="L15" s="216">
        <v>3454735.4679999999</v>
      </c>
      <c r="M15" s="101">
        <f t="shared" si="2"/>
        <v>50.972242219621357</v>
      </c>
      <c r="N15" s="106" t="s">
        <v>120</v>
      </c>
      <c r="O15" s="161"/>
    </row>
    <row r="16" spans="1:15" s="31" customFormat="1" ht="15" customHeight="1" x14ac:dyDescent="0.2">
      <c r="A16" s="59" t="s">
        <v>9</v>
      </c>
      <c r="B16" s="62" t="s">
        <v>101</v>
      </c>
      <c r="C16" s="61">
        <f t="shared" si="0"/>
        <v>2</v>
      </c>
      <c r="D16" s="99"/>
      <c r="E16" s="100">
        <f t="shared" si="1"/>
        <v>2</v>
      </c>
      <c r="F16" s="111" t="s">
        <v>179</v>
      </c>
      <c r="G16" s="106" t="str">
        <f>'1.2'!F15</f>
        <v>470-ОЗ</v>
      </c>
      <c r="H16" s="163">
        <f>'1.2'!G15</f>
        <v>44183</v>
      </c>
      <c r="I16" s="105" t="s">
        <v>255</v>
      </c>
      <c r="J16" s="105" t="s">
        <v>231</v>
      </c>
      <c r="K16" s="216">
        <v>4146851.9025900001</v>
      </c>
      <c r="L16" s="216">
        <v>3765562.7994300001</v>
      </c>
      <c r="M16" s="101">
        <f t="shared" si="2"/>
        <v>90.805335900183508</v>
      </c>
      <c r="N16" s="106" t="s">
        <v>120</v>
      </c>
      <c r="O16" s="161"/>
    </row>
    <row r="17" spans="1:15" s="31" customFormat="1" ht="15" customHeight="1" x14ac:dyDescent="0.2">
      <c r="A17" s="59" t="s">
        <v>10</v>
      </c>
      <c r="B17" s="62" t="s">
        <v>101</v>
      </c>
      <c r="C17" s="61">
        <f t="shared" si="0"/>
        <v>2</v>
      </c>
      <c r="D17" s="99"/>
      <c r="E17" s="100">
        <f t="shared" si="1"/>
        <v>2</v>
      </c>
      <c r="F17" s="111" t="s">
        <v>179</v>
      </c>
      <c r="G17" s="106" t="str">
        <f>'1.2'!F16</f>
        <v>251/2020-ОЗ</v>
      </c>
      <c r="H17" s="163">
        <f>'1.2'!G16</f>
        <v>44169</v>
      </c>
      <c r="I17" s="105" t="s">
        <v>470</v>
      </c>
      <c r="J17" s="105" t="s">
        <v>245</v>
      </c>
      <c r="K17" s="216">
        <v>58941155</v>
      </c>
      <c r="L17" s="216">
        <v>57365473</v>
      </c>
      <c r="M17" s="101">
        <f t="shared" si="2"/>
        <v>97.326686251737001</v>
      </c>
      <c r="N17" s="218" t="s">
        <v>120</v>
      </c>
      <c r="O17" s="161"/>
    </row>
    <row r="18" spans="1:15" s="10" customFormat="1" ht="15" customHeight="1" x14ac:dyDescent="0.2">
      <c r="A18" s="59" t="s">
        <v>11</v>
      </c>
      <c r="B18" s="62" t="s">
        <v>224</v>
      </c>
      <c r="C18" s="61">
        <f t="shared" si="0"/>
        <v>0</v>
      </c>
      <c r="D18" s="99">
        <v>0.5</v>
      </c>
      <c r="E18" s="100">
        <f t="shared" si="1"/>
        <v>0</v>
      </c>
      <c r="F18" s="111" t="s">
        <v>180</v>
      </c>
      <c r="G18" s="106" t="str">
        <f>'1.2'!F17</f>
        <v>2537-ОЗ</v>
      </c>
      <c r="H18" s="163">
        <f>'1.2'!G17</f>
        <v>44169</v>
      </c>
      <c r="I18" s="105" t="s">
        <v>232</v>
      </c>
      <c r="J18" s="105" t="s">
        <v>120</v>
      </c>
      <c r="K18" s="216">
        <v>4011955.6999999997</v>
      </c>
      <c r="L18" s="216">
        <v>0</v>
      </c>
      <c r="M18" s="101">
        <f t="shared" si="2"/>
        <v>0</v>
      </c>
      <c r="N18" s="106" t="s">
        <v>649</v>
      </c>
      <c r="O18" s="161" t="s">
        <v>120</v>
      </c>
    </row>
    <row r="19" spans="1:15" s="11" customFormat="1" ht="15" customHeight="1" x14ac:dyDescent="0.2">
      <c r="A19" s="59" t="s">
        <v>12</v>
      </c>
      <c r="B19" s="62" t="s">
        <v>224</v>
      </c>
      <c r="C19" s="61">
        <f t="shared" si="0"/>
        <v>0</v>
      </c>
      <c r="D19" s="99"/>
      <c r="E19" s="100">
        <f t="shared" si="1"/>
        <v>0</v>
      </c>
      <c r="F19" s="111" t="s">
        <v>179</v>
      </c>
      <c r="G19" s="106" t="str">
        <f>'1.2'!F18</f>
        <v>100-ОЗ</v>
      </c>
      <c r="H19" s="163">
        <f>'1.2'!G18</f>
        <v>44191</v>
      </c>
      <c r="I19" s="105" t="s">
        <v>233</v>
      </c>
      <c r="J19" s="105" t="s">
        <v>648</v>
      </c>
      <c r="K19" s="216">
        <v>6746868.6784600001</v>
      </c>
      <c r="L19" s="216">
        <f>1464575.2749+266459833.9/1000</f>
        <v>1731035.1088</v>
      </c>
      <c r="M19" s="101">
        <f t="shared" si="2"/>
        <v>25.65686678216354</v>
      </c>
      <c r="N19" s="106" t="s">
        <v>120</v>
      </c>
      <c r="O19" s="161"/>
    </row>
    <row r="20" spans="1:15" s="11" customFormat="1" ht="15" customHeight="1" x14ac:dyDescent="0.2">
      <c r="A20" s="59" t="s">
        <v>13</v>
      </c>
      <c r="B20" s="62" t="s">
        <v>224</v>
      </c>
      <c r="C20" s="61">
        <f t="shared" si="0"/>
        <v>0</v>
      </c>
      <c r="D20" s="99"/>
      <c r="E20" s="100">
        <f t="shared" si="1"/>
        <v>0</v>
      </c>
      <c r="F20" s="111" t="s">
        <v>179</v>
      </c>
      <c r="G20" s="106" t="str">
        <f>'1.2'!F19</f>
        <v>165-з</v>
      </c>
      <c r="H20" s="163">
        <f>'1.2'!G19</f>
        <v>44183</v>
      </c>
      <c r="I20" s="105" t="s">
        <v>471</v>
      </c>
      <c r="J20" s="105" t="s">
        <v>120</v>
      </c>
      <c r="K20" s="216">
        <v>4684637</v>
      </c>
      <c r="L20" s="216">
        <v>0</v>
      </c>
      <c r="M20" s="101">
        <f t="shared" si="2"/>
        <v>0</v>
      </c>
      <c r="N20" s="106" t="s">
        <v>650</v>
      </c>
      <c r="O20" s="161" t="s">
        <v>120</v>
      </c>
    </row>
    <row r="21" spans="1:15" s="11" customFormat="1" ht="15" customHeight="1" x14ac:dyDescent="0.2">
      <c r="A21" s="59" t="s">
        <v>14</v>
      </c>
      <c r="B21" s="62" t="s">
        <v>101</v>
      </c>
      <c r="C21" s="61">
        <f t="shared" si="0"/>
        <v>2</v>
      </c>
      <c r="D21" s="99">
        <v>0.5</v>
      </c>
      <c r="E21" s="100">
        <f t="shared" si="1"/>
        <v>1</v>
      </c>
      <c r="F21" s="111" t="s">
        <v>179</v>
      </c>
      <c r="G21" s="106" t="str">
        <f>'1.2'!F20</f>
        <v>580-З</v>
      </c>
      <c r="H21" s="163">
        <f>'1.2'!G20</f>
        <v>44190</v>
      </c>
      <c r="I21" s="105" t="s">
        <v>252</v>
      </c>
      <c r="J21" s="106" t="s">
        <v>472</v>
      </c>
      <c r="K21" s="216">
        <v>5697406.2999999998</v>
      </c>
      <c r="L21" s="216">
        <v>5495356</v>
      </c>
      <c r="M21" s="101">
        <f t="shared" si="2"/>
        <v>96.453644178404488</v>
      </c>
      <c r="N21" s="106" t="s">
        <v>283</v>
      </c>
      <c r="O21" s="161" t="s">
        <v>120</v>
      </c>
    </row>
    <row r="22" spans="1:15" s="31" customFormat="1" ht="15" customHeight="1" x14ac:dyDescent="0.2">
      <c r="A22" s="59" t="s">
        <v>15</v>
      </c>
      <c r="B22" s="62" t="s">
        <v>268</v>
      </c>
      <c r="C22" s="61">
        <f t="shared" si="0"/>
        <v>1</v>
      </c>
      <c r="D22" s="99"/>
      <c r="E22" s="100">
        <f t="shared" si="1"/>
        <v>1</v>
      </c>
      <c r="F22" s="111" t="s">
        <v>179</v>
      </c>
      <c r="G22" s="106" t="str">
        <f>'1.2'!F21</f>
        <v>84-ЗО</v>
      </c>
      <c r="H22" s="163">
        <f>'1.2'!G21</f>
        <v>44193</v>
      </c>
      <c r="I22" s="105" t="s">
        <v>225</v>
      </c>
      <c r="J22" s="105" t="s">
        <v>473</v>
      </c>
      <c r="K22" s="216">
        <v>7159861.5999999996</v>
      </c>
      <c r="L22" s="216">
        <v>3705740.9000000004</v>
      </c>
      <c r="M22" s="101">
        <f t="shared" si="2"/>
        <v>51.757158266858127</v>
      </c>
      <c r="N22" s="106" t="s">
        <v>120</v>
      </c>
      <c r="O22" s="161"/>
    </row>
    <row r="23" spans="1:15" s="31" customFormat="1" ht="14.5" customHeight="1" x14ac:dyDescent="0.2">
      <c r="A23" s="59" t="s">
        <v>16</v>
      </c>
      <c r="B23" s="62" t="s">
        <v>101</v>
      </c>
      <c r="C23" s="61">
        <f>IF(B23="75% и более",2,(IF(B23="50% и более",1,0)))</f>
        <v>2</v>
      </c>
      <c r="D23" s="99">
        <v>0.5</v>
      </c>
      <c r="E23" s="100">
        <f t="shared" si="1"/>
        <v>1</v>
      </c>
      <c r="F23" s="111" t="s">
        <v>179</v>
      </c>
      <c r="G23" s="106" t="str">
        <f>'1.2'!F22</f>
        <v>105-ЗТО</v>
      </c>
      <c r="H23" s="163">
        <f>'1.2'!G22</f>
        <v>44183</v>
      </c>
      <c r="I23" s="105" t="s">
        <v>234</v>
      </c>
      <c r="J23" s="105" t="s">
        <v>474</v>
      </c>
      <c r="K23" s="216">
        <v>7237333.0315699996</v>
      </c>
      <c r="L23" s="216">
        <v>6751787.0051900018</v>
      </c>
      <c r="M23" s="101">
        <f t="shared" si="2"/>
        <v>93.291091839190003</v>
      </c>
      <c r="N23" s="106" t="s">
        <v>282</v>
      </c>
      <c r="O23" s="161" t="s">
        <v>120</v>
      </c>
    </row>
    <row r="24" spans="1:15" s="11" customFormat="1" ht="15" customHeight="1" x14ac:dyDescent="0.2">
      <c r="A24" s="59" t="s">
        <v>17</v>
      </c>
      <c r="B24" s="62" t="s">
        <v>101</v>
      </c>
      <c r="C24" s="61">
        <f t="shared" ref="C24:C87" si="3">IF(B24="75% и более",2,(IF(B24="50% и более",1,0)))</f>
        <v>2</v>
      </c>
      <c r="D24" s="99"/>
      <c r="E24" s="100">
        <f t="shared" si="1"/>
        <v>2</v>
      </c>
      <c r="F24" s="111" t="s">
        <v>179</v>
      </c>
      <c r="G24" s="106" t="str">
        <f>'1.2'!F23</f>
        <v>100-з</v>
      </c>
      <c r="H24" s="163">
        <f>'1.2'!G23</f>
        <v>44187</v>
      </c>
      <c r="I24" s="105" t="s">
        <v>235</v>
      </c>
      <c r="J24" s="105" t="s">
        <v>235</v>
      </c>
      <c r="K24" s="216">
        <v>6465146.5449999999</v>
      </c>
      <c r="L24" s="216">
        <v>5692699.0980000002</v>
      </c>
      <c r="M24" s="101">
        <f>L24/K24*100</f>
        <v>88.052127795967849</v>
      </c>
      <c r="N24" s="106" t="s">
        <v>120</v>
      </c>
      <c r="O24" s="161"/>
    </row>
    <row r="25" spans="1:15" s="10" customFormat="1" ht="15" customHeight="1" x14ac:dyDescent="0.2">
      <c r="A25" s="59" t="s">
        <v>645</v>
      </c>
      <c r="B25" s="102" t="s">
        <v>277</v>
      </c>
      <c r="C25" s="114" t="s">
        <v>276</v>
      </c>
      <c r="D25" s="104"/>
      <c r="E25" s="114" t="s">
        <v>276</v>
      </c>
      <c r="F25" s="106" t="s">
        <v>120</v>
      </c>
      <c r="G25" s="106" t="str">
        <f>'1.2'!F24</f>
        <v>33</v>
      </c>
      <c r="H25" s="163">
        <f>'1.2'!G24</f>
        <v>44175</v>
      </c>
      <c r="I25" s="106" t="s">
        <v>120</v>
      </c>
      <c r="J25" s="106" t="s">
        <v>120</v>
      </c>
      <c r="K25" s="216" t="s">
        <v>120</v>
      </c>
      <c r="L25" s="216" t="s">
        <v>120</v>
      </c>
      <c r="M25" s="68" t="s">
        <v>120</v>
      </c>
      <c r="N25" s="106" t="s">
        <v>120</v>
      </c>
      <c r="O25" s="161"/>
    </row>
    <row r="26" spans="1:15" s="9" customFormat="1" ht="15" customHeight="1" x14ac:dyDescent="0.2">
      <c r="A26" s="64" t="s">
        <v>18</v>
      </c>
      <c r="B26" s="67"/>
      <c r="C26" s="65"/>
      <c r="D26" s="66"/>
      <c r="E26" s="87"/>
      <c r="F26" s="117"/>
      <c r="G26" s="107"/>
      <c r="H26" s="164"/>
      <c r="I26" s="118"/>
      <c r="J26" s="118"/>
      <c r="K26" s="217"/>
      <c r="L26" s="217"/>
      <c r="M26" s="66"/>
      <c r="N26" s="107"/>
      <c r="O26" s="160"/>
    </row>
    <row r="27" spans="1:15" s="10" customFormat="1" ht="15" customHeight="1" x14ac:dyDescent="0.2">
      <c r="A27" s="59" t="s">
        <v>19</v>
      </c>
      <c r="B27" s="62" t="s">
        <v>101</v>
      </c>
      <c r="C27" s="61">
        <f t="shared" si="3"/>
        <v>2</v>
      </c>
      <c r="D27" s="99"/>
      <c r="E27" s="100">
        <f t="shared" ref="E27:E37" si="4">C27*(1-D27)</f>
        <v>2</v>
      </c>
      <c r="F27" s="111" t="s">
        <v>179</v>
      </c>
      <c r="G27" s="106" t="str">
        <f>'1.2'!F26</f>
        <v>2528-ЗРК</v>
      </c>
      <c r="H27" s="163">
        <f>'1.2'!G26</f>
        <v>44186</v>
      </c>
      <c r="I27" s="105" t="s">
        <v>256</v>
      </c>
      <c r="J27" s="106" t="s">
        <v>475</v>
      </c>
      <c r="K27" s="216">
        <v>3356466.7</v>
      </c>
      <c r="L27" s="216">
        <v>3129771.7</v>
      </c>
      <c r="M27" s="101">
        <f t="shared" si="2"/>
        <v>93.246022670208532</v>
      </c>
      <c r="N27" s="106" t="s">
        <v>120</v>
      </c>
      <c r="O27" s="161"/>
    </row>
    <row r="28" spans="1:15" s="11" customFormat="1" ht="15" customHeight="1" x14ac:dyDescent="0.2">
      <c r="A28" s="59" t="s">
        <v>20</v>
      </c>
      <c r="B28" s="62" t="s">
        <v>101</v>
      </c>
      <c r="C28" s="61">
        <f t="shared" si="3"/>
        <v>2</v>
      </c>
      <c r="D28" s="99"/>
      <c r="E28" s="100">
        <f t="shared" si="4"/>
        <v>2</v>
      </c>
      <c r="F28" s="111" t="s">
        <v>179</v>
      </c>
      <c r="G28" s="106" t="str">
        <f>'1.2'!F27</f>
        <v xml:space="preserve"> 93-РЗ</v>
      </c>
      <c r="H28" s="163">
        <f>'1.2'!G27</f>
        <v>44186</v>
      </c>
      <c r="I28" s="105" t="s">
        <v>240</v>
      </c>
      <c r="J28" s="105" t="s">
        <v>476</v>
      </c>
      <c r="K28" s="216">
        <v>6899365.7999999998</v>
      </c>
      <c r="L28" s="216">
        <v>6400011.799999998</v>
      </c>
      <c r="M28" s="101">
        <f t="shared" si="2"/>
        <v>92.762320270074653</v>
      </c>
      <c r="N28" s="106" t="s">
        <v>120</v>
      </c>
      <c r="O28" s="161"/>
    </row>
    <row r="29" spans="1:15" s="10" customFormat="1" ht="15" customHeight="1" x14ac:dyDescent="0.2">
      <c r="A29" s="59" t="s">
        <v>21</v>
      </c>
      <c r="B29" s="62" t="s">
        <v>101</v>
      </c>
      <c r="C29" s="61">
        <f t="shared" si="3"/>
        <v>2</v>
      </c>
      <c r="D29" s="99"/>
      <c r="E29" s="100">
        <f t="shared" si="4"/>
        <v>2</v>
      </c>
      <c r="F29" s="111" t="s">
        <v>179</v>
      </c>
      <c r="G29" s="106" t="str">
        <f>'1.2'!F28</f>
        <v>363-22-ОЗ</v>
      </c>
      <c r="H29" s="163">
        <f>'1.2'!G28</f>
        <v>44186</v>
      </c>
      <c r="I29" s="105" t="s">
        <v>255</v>
      </c>
      <c r="J29" s="105" t="s">
        <v>477</v>
      </c>
      <c r="K29" s="216">
        <v>11181112.882139999</v>
      </c>
      <c r="L29" s="216">
        <v>9524300.3587200008</v>
      </c>
      <c r="M29" s="101">
        <f t="shared" si="2"/>
        <v>85.182042781568853</v>
      </c>
      <c r="N29" s="106" t="s">
        <v>120</v>
      </c>
      <c r="O29" s="161"/>
    </row>
    <row r="30" spans="1:15" s="10" customFormat="1" ht="15" customHeight="1" x14ac:dyDescent="0.2">
      <c r="A30" s="59" t="s">
        <v>22</v>
      </c>
      <c r="B30" s="62" t="s">
        <v>101</v>
      </c>
      <c r="C30" s="61">
        <f t="shared" si="3"/>
        <v>2</v>
      </c>
      <c r="D30" s="99"/>
      <c r="E30" s="100">
        <f t="shared" si="4"/>
        <v>2</v>
      </c>
      <c r="F30" s="111" t="s">
        <v>179</v>
      </c>
      <c r="G30" s="106" t="str">
        <f>'1.2'!F29</f>
        <v>4822-ОЗ</v>
      </c>
      <c r="H30" s="163">
        <f>'1.2'!G29</f>
        <v>44180</v>
      </c>
      <c r="I30" s="105" t="s">
        <v>233</v>
      </c>
      <c r="J30" s="105" t="s">
        <v>478</v>
      </c>
      <c r="K30" s="216">
        <v>9052532.4000000004</v>
      </c>
      <c r="L30" s="216">
        <v>8874232.3000000007</v>
      </c>
      <c r="M30" s="101">
        <f t="shared" si="2"/>
        <v>98.030384293349783</v>
      </c>
      <c r="N30" s="106" t="s">
        <v>651</v>
      </c>
      <c r="O30" s="161" t="s">
        <v>120</v>
      </c>
    </row>
    <row r="31" spans="1:15" s="10" customFormat="1" ht="15" customHeight="1" x14ac:dyDescent="0.2">
      <c r="A31" s="59" t="s">
        <v>23</v>
      </c>
      <c r="B31" s="62" t="s">
        <v>224</v>
      </c>
      <c r="C31" s="61">
        <f t="shared" si="3"/>
        <v>0</v>
      </c>
      <c r="D31" s="99"/>
      <c r="E31" s="100">
        <f t="shared" si="4"/>
        <v>0</v>
      </c>
      <c r="F31" s="111" t="s">
        <v>179</v>
      </c>
      <c r="G31" s="106" t="str">
        <f>'1.2'!F30</f>
        <v>347</v>
      </c>
      <c r="H31" s="163">
        <f>'1.2'!G30</f>
        <v>44167</v>
      </c>
      <c r="I31" s="106" t="s">
        <v>228</v>
      </c>
      <c r="J31" s="105" t="s">
        <v>231</v>
      </c>
      <c r="K31" s="216">
        <v>8029094.2599999998</v>
      </c>
      <c r="L31" s="216">
        <v>2983026.7379999999</v>
      </c>
      <c r="M31" s="101">
        <f t="shared" si="2"/>
        <v>37.152717870819963</v>
      </c>
      <c r="N31" s="106" t="s">
        <v>120</v>
      </c>
      <c r="O31" s="161"/>
    </row>
    <row r="32" spans="1:15" s="10" customFormat="1" ht="15" customHeight="1" x14ac:dyDescent="0.2">
      <c r="A32" s="59" t="s">
        <v>24</v>
      </c>
      <c r="B32" s="62" t="s">
        <v>224</v>
      </c>
      <c r="C32" s="61">
        <f t="shared" si="3"/>
        <v>0</v>
      </c>
      <c r="D32" s="99"/>
      <c r="E32" s="100">
        <f t="shared" si="4"/>
        <v>0</v>
      </c>
      <c r="F32" s="111" t="s">
        <v>179</v>
      </c>
      <c r="G32" s="106" t="str">
        <f>'1.2'!F31</f>
        <v>143-оз</v>
      </c>
      <c r="H32" s="163">
        <f>'1.2'!G31</f>
        <v>44187</v>
      </c>
      <c r="I32" s="105" t="s">
        <v>253</v>
      </c>
      <c r="J32" s="105" t="s">
        <v>238</v>
      </c>
      <c r="K32" s="216">
        <v>22386226.800000001</v>
      </c>
      <c r="L32" s="216">
        <v>4656404</v>
      </c>
      <c r="M32" s="101">
        <f t="shared" si="2"/>
        <v>20.80030744618383</v>
      </c>
      <c r="N32" s="106" t="s">
        <v>120</v>
      </c>
      <c r="O32" s="161"/>
    </row>
    <row r="33" spans="1:15" s="11" customFormat="1" ht="15" customHeight="1" x14ac:dyDescent="0.2">
      <c r="A33" s="59" t="s">
        <v>25</v>
      </c>
      <c r="B33" s="62" t="s">
        <v>224</v>
      </c>
      <c r="C33" s="61">
        <f t="shared" si="3"/>
        <v>0</v>
      </c>
      <c r="D33" s="99"/>
      <c r="E33" s="100">
        <f t="shared" si="4"/>
        <v>0</v>
      </c>
      <c r="F33" s="111" t="s">
        <v>179</v>
      </c>
      <c r="G33" s="106" t="str">
        <f>'1.2'!F32</f>
        <v>2585-01-ЗМО</v>
      </c>
      <c r="H33" s="163">
        <f>'1.2'!G32</f>
        <v>44189</v>
      </c>
      <c r="I33" s="105" t="s">
        <v>243</v>
      </c>
      <c r="J33" s="105" t="s">
        <v>239</v>
      </c>
      <c r="K33" s="216">
        <v>8209248.7999999998</v>
      </c>
      <c r="L33" s="216">
        <v>3964765.8</v>
      </c>
      <c r="M33" s="101">
        <f>L33/K33*100</f>
        <v>48.296328891871319</v>
      </c>
      <c r="N33" s="106" t="s">
        <v>652</v>
      </c>
      <c r="O33" s="161" t="s">
        <v>120</v>
      </c>
    </row>
    <row r="34" spans="1:15" s="10" customFormat="1" ht="15" customHeight="1" x14ac:dyDescent="0.2">
      <c r="A34" s="59" t="s">
        <v>26</v>
      </c>
      <c r="B34" s="62" t="s">
        <v>101</v>
      </c>
      <c r="C34" s="61">
        <f t="shared" si="3"/>
        <v>2</v>
      </c>
      <c r="D34" s="99"/>
      <c r="E34" s="100">
        <f t="shared" si="4"/>
        <v>2</v>
      </c>
      <c r="F34" s="111" t="s">
        <v>179</v>
      </c>
      <c r="G34" s="106" t="str">
        <f>'1.2'!F33</f>
        <v xml:space="preserve"> 666-ОЗ</v>
      </c>
      <c r="H34" s="163">
        <f>'1.2'!G33</f>
        <v>44194</v>
      </c>
      <c r="I34" s="105" t="s">
        <v>244</v>
      </c>
      <c r="J34" s="105" t="s">
        <v>245</v>
      </c>
      <c r="K34" s="216">
        <v>5439849.7923499998</v>
      </c>
      <c r="L34" s="216">
        <v>5361769.6039699996</v>
      </c>
      <c r="M34" s="101">
        <f t="shared" si="2"/>
        <v>98.56466278738425</v>
      </c>
      <c r="N34" s="106" t="s">
        <v>120</v>
      </c>
      <c r="O34" s="161"/>
    </row>
    <row r="35" spans="1:15" s="10" customFormat="1" ht="15" customHeight="1" x14ac:dyDescent="0.2">
      <c r="A35" s="59" t="s">
        <v>27</v>
      </c>
      <c r="B35" s="62" t="s">
        <v>101</v>
      </c>
      <c r="C35" s="61">
        <f t="shared" si="3"/>
        <v>2</v>
      </c>
      <c r="D35" s="99"/>
      <c r="E35" s="100">
        <f t="shared" si="4"/>
        <v>2</v>
      </c>
      <c r="F35" s="111" t="s">
        <v>179</v>
      </c>
      <c r="G35" s="106" t="str">
        <f>'1.2'!F34</f>
        <v>2140-ОЗ</v>
      </c>
      <c r="H35" s="163" t="str">
        <f>'1.2'!G34</f>
        <v xml:space="preserve"> 29.12.2020</v>
      </c>
      <c r="I35" s="105" t="s">
        <v>237</v>
      </c>
      <c r="J35" s="105" t="s">
        <v>479</v>
      </c>
      <c r="K35" s="216">
        <v>4734064</v>
      </c>
      <c r="L35" s="216">
        <v>4696036</v>
      </c>
      <c r="M35" s="101">
        <f t="shared" si="2"/>
        <v>99.196715549261697</v>
      </c>
      <c r="N35" s="106" t="s">
        <v>120</v>
      </c>
      <c r="O35" s="161"/>
    </row>
    <row r="36" spans="1:15" s="10" customFormat="1" ht="15" customHeight="1" x14ac:dyDescent="0.2">
      <c r="A36" s="59" t="s">
        <v>646</v>
      </c>
      <c r="B36" s="102" t="s">
        <v>277</v>
      </c>
      <c r="C36" s="114" t="s">
        <v>276</v>
      </c>
      <c r="D36" s="104"/>
      <c r="E36" s="114" t="s">
        <v>276</v>
      </c>
      <c r="F36" s="106" t="s">
        <v>120</v>
      </c>
      <c r="G36" s="106" t="str">
        <f>'1.2'!F35</f>
        <v>549-114</v>
      </c>
      <c r="H36" s="163">
        <f>'1.2'!G35</f>
        <v>44161</v>
      </c>
      <c r="I36" s="106" t="s">
        <v>120</v>
      </c>
      <c r="J36" s="106" t="s">
        <v>120</v>
      </c>
      <c r="K36" s="216" t="s">
        <v>120</v>
      </c>
      <c r="L36" s="216" t="s">
        <v>120</v>
      </c>
      <c r="M36" s="68" t="s">
        <v>120</v>
      </c>
      <c r="N36" s="106" t="s">
        <v>120</v>
      </c>
      <c r="O36" s="161"/>
    </row>
    <row r="37" spans="1:15" s="10" customFormat="1" ht="15" customHeight="1" x14ac:dyDescent="0.2">
      <c r="A37" s="59" t="s">
        <v>28</v>
      </c>
      <c r="B37" s="62" t="s">
        <v>101</v>
      </c>
      <c r="C37" s="61">
        <f t="shared" si="3"/>
        <v>2</v>
      </c>
      <c r="D37" s="99"/>
      <c r="E37" s="100">
        <f t="shared" si="4"/>
        <v>2</v>
      </c>
      <c r="F37" s="111" t="s">
        <v>179</v>
      </c>
      <c r="G37" s="106" t="str">
        <f>'1.2'!F36</f>
        <v xml:space="preserve"> 232-ОЗ</v>
      </c>
      <c r="H37" s="163">
        <f>'1.2'!G36</f>
        <v>44183</v>
      </c>
      <c r="I37" s="105" t="s">
        <v>246</v>
      </c>
      <c r="J37" s="105" t="s">
        <v>239</v>
      </c>
      <c r="K37" s="216">
        <v>259439</v>
      </c>
      <c r="L37" s="216">
        <v>253439</v>
      </c>
      <c r="M37" s="101">
        <f t="shared" si="2"/>
        <v>97.687317635359378</v>
      </c>
      <c r="N37" s="106" t="s">
        <v>120</v>
      </c>
      <c r="O37" s="161"/>
    </row>
    <row r="38" spans="1:15" s="9" customFormat="1" ht="15" customHeight="1" x14ac:dyDescent="0.2">
      <c r="A38" s="64" t="s">
        <v>29</v>
      </c>
      <c r="B38" s="67"/>
      <c r="C38" s="65"/>
      <c r="D38" s="66"/>
      <c r="E38" s="87"/>
      <c r="F38" s="117"/>
      <c r="G38" s="107"/>
      <c r="H38" s="164"/>
      <c r="I38" s="118"/>
      <c r="J38" s="118"/>
      <c r="K38" s="217"/>
      <c r="L38" s="217"/>
      <c r="M38" s="66"/>
      <c r="N38" s="107"/>
      <c r="O38" s="160"/>
    </row>
    <row r="39" spans="1:15" s="113" customFormat="1" ht="15" customHeight="1" x14ac:dyDescent="0.2">
      <c r="A39" s="59" t="s">
        <v>30</v>
      </c>
      <c r="B39" s="62" t="s">
        <v>101</v>
      </c>
      <c r="C39" s="61">
        <f t="shared" si="3"/>
        <v>2</v>
      </c>
      <c r="D39" s="99"/>
      <c r="E39" s="100">
        <f t="shared" ref="E39:E45" si="5">C39*(1-D39)</f>
        <v>2</v>
      </c>
      <c r="F39" s="111" t="s">
        <v>179</v>
      </c>
      <c r="G39" s="106">
        <f>'1.2'!F38</f>
        <v>417</v>
      </c>
      <c r="H39" s="163">
        <f>'1.2'!G38</f>
        <v>44191</v>
      </c>
      <c r="I39" s="105" t="s">
        <v>517</v>
      </c>
      <c r="J39" s="105" t="s">
        <v>518</v>
      </c>
      <c r="K39" s="216">
        <v>2376664</v>
      </c>
      <c r="L39" s="216">
        <v>2376664</v>
      </c>
      <c r="M39" s="101">
        <f t="shared" si="2"/>
        <v>100</v>
      </c>
      <c r="N39" s="106" t="s">
        <v>120</v>
      </c>
      <c r="O39" s="161"/>
    </row>
    <row r="40" spans="1:15" s="31" customFormat="1" ht="15" customHeight="1" x14ac:dyDescent="0.2">
      <c r="A40" s="59" t="s">
        <v>31</v>
      </c>
      <c r="B40" s="62" t="s">
        <v>101</v>
      </c>
      <c r="C40" s="61">
        <f t="shared" si="3"/>
        <v>2</v>
      </c>
      <c r="D40" s="99"/>
      <c r="E40" s="100">
        <f t="shared" si="5"/>
        <v>2</v>
      </c>
      <c r="F40" s="111" t="s">
        <v>179</v>
      </c>
      <c r="G40" s="106" t="str">
        <f>'1.2'!F39</f>
        <v>146-VI-З</v>
      </c>
      <c r="H40" s="163">
        <f>'1.2'!G39</f>
        <v>44194</v>
      </c>
      <c r="I40" s="105" t="s">
        <v>249</v>
      </c>
      <c r="J40" s="105" t="s">
        <v>480</v>
      </c>
      <c r="K40" s="216">
        <v>1279964.7</v>
      </c>
      <c r="L40" s="216">
        <v>1242695.9000000001</v>
      </c>
      <c r="M40" s="101">
        <f t="shared" si="2"/>
        <v>97.088294700627316</v>
      </c>
      <c r="N40" s="106" t="s">
        <v>653</v>
      </c>
      <c r="O40" s="161" t="s">
        <v>120</v>
      </c>
    </row>
    <row r="41" spans="1:15" s="31" customFormat="1" ht="15" customHeight="1" x14ac:dyDescent="0.2">
      <c r="A41" s="59" t="s">
        <v>93</v>
      </c>
      <c r="B41" s="62" t="s">
        <v>101</v>
      </c>
      <c r="C41" s="61">
        <f t="shared" si="3"/>
        <v>2</v>
      </c>
      <c r="D41" s="99"/>
      <c r="E41" s="100">
        <f t="shared" si="5"/>
        <v>2</v>
      </c>
      <c r="F41" s="111" t="s">
        <v>179</v>
      </c>
      <c r="G41" s="106" t="str">
        <f>'1.2'!F40</f>
        <v>139-ЗРК/2020</v>
      </c>
      <c r="H41" s="163">
        <f>'1.2'!G40</f>
        <v>44187</v>
      </c>
      <c r="I41" s="105" t="s">
        <v>250</v>
      </c>
      <c r="J41" s="105" t="s">
        <v>250</v>
      </c>
      <c r="K41" s="216">
        <v>8438527.3444699999</v>
      </c>
      <c r="L41" s="216">
        <v>8407285.5254699998</v>
      </c>
      <c r="M41" s="101">
        <f t="shared" si="2"/>
        <v>99.629771668388628</v>
      </c>
      <c r="N41" s="106" t="s">
        <v>120</v>
      </c>
      <c r="O41" s="161"/>
    </row>
    <row r="42" spans="1:15" s="31" customFormat="1" ht="15" customHeight="1" x14ac:dyDescent="0.2">
      <c r="A42" s="59" t="s">
        <v>32</v>
      </c>
      <c r="B42" s="62" t="s">
        <v>101</v>
      </c>
      <c r="C42" s="61">
        <f t="shared" si="3"/>
        <v>2</v>
      </c>
      <c r="D42" s="99"/>
      <c r="E42" s="100">
        <f t="shared" si="5"/>
        <v>2</v>
      </c>
      <c r="F42" s="111" t="s">
        <v>179</v>
      </c>
      <c r="G42" s="106" t="str">
        <f>'1.2'!F41</f>
        <v>4380-КЗ</v>
      </c>
      <c r="H42" s="163">
        <f>'1.2'!G41</f>
        <v>44188</v>
      </c>
      <c r="I42" s="106" t="s">
        <v>238</v>
      </c>
      <c r="J42" s="106" t="s">
        <v>481</v>
      </c>
      <c r="K42" s="216">
        <v>20783150.800000001</v>
      </c>
      <c r="L42" s="216">
        <v>19283430.799999997</v>
      </c>
      <c r="M42" s="101">
        <f t="shared" si="2"/>
        <v>92.783962285449022</v>
      </c>
      <c r="N42" s="106" t="s">
        <v>654</v>
      </c>
      <c r="O42" s="161" t="s">
        <v>120</v>
      </c>
    </row>
    <row r="43" spans="1:15" s="10" customFormat="1" ht="15" customHeight="1" x14ac:dyDescent="0.2">
      <c r="A43" s="59" t="s">
        <v>33</v>
      </c>
      <c r="B43" s="62" t="s">
        <v>224</v>
      </c>
      <c r="C43" s="61">
        <f t="shared" si="3"/>
        <v>0</v>
      </c>
      <c r="D43" s="99"/>
      <c r="E43" s="100">
        <f t="shared" si="5"/>
        <v>0</v>
      </c>
      <c r="F43" s="111" t="s">
        <v>127</v>
      </c>
      <c r="G43" s="106" t="str">
        <f>'1.2'!F42</f>
        <v>113/2020-ОЗ</v>
      </c>
      <c r="H43" s="163">
        <f>'1.2'!G42</f>
        <v>44188</v>
      </c>
      <c r="I43" s="111" t="s">
        <v>127</v>
      </c>
      <c r="J43" s="105" t="s">
        <v>521</v>
      </c>
      <c r="K43" s="216" t="s">
        <v>127</v>
      </c>
      <c r="L43" s="216">
        <v>3010691.6</v>
      </c>
      <c r="M43" s="101" t="s">
        <v>127</v>
      </c>
      <c r="N43" s="106" t="s">
        <v>664</v>
      </c>
      <c r="O43" s="161" t="s">
        <v>120</v>
      </c>
    </row>
    <row r="44" spans="1:15" s="11" customFormat="1" ht="15" customHeight="1" x14ac:dyDescent="0.2">
      <c r="A44" s="59" t="s">
        <v>34</v>
      </c>
      <c r="B44" s="62" t="s">
        <v>224</v>
      </c>
      <c r="C44" s="61">
        <f t="shared" si="3"/>
        <v>0</v>
      </c>
      <c r="D44" s="99"/>
      <c r="E44" s="100">
        <f t="shared" si="5"/>
        <v>0</v>
      </c>
      <c r="F44" s="112" t="s">
        <v>127</v>
      </c>
      <c r="G44" s="106" t="str">
        <f>'1.2'!F43</f>
        <v>113-ОД</v>
      </c>
      <c r="H44" s="163">
        <f>'1.2'!G43</f>
        <v>44176</v>
      </c>
      <c r="I44" s="105" t="s">
        <v>127</v>
      </c>
      <c r="J44" s="105" t="s">
        <v>520</v>
      </c>
      <c r="K44" s="216" t="s">
        <v>127</v>
      </c>
      <c r="L44" s="216">
        <v>15321943.100000001</v>
      </c>
      <c r="M44" s="101" t="s">
        <v>127</v>
      </c>
      <c r="N44" s="106" t="s">
        <v>664</v>
      </c>
      <c r="O44" s="161" t="s">
        <v>120</v>
      </c>
    </row>
    <row r="45" spans="1:15" s="31" customFormat="1" ht="15" customHeight="1" x14ac:dyDescent="0.2">
      <c r="A45" s="59" t="s">
        <v>35</v>
      </c>
      <c r="B45" s="62" t="s">
        <v>101</v>
      </c>
      <c r="C45" s="61">
        <f t="shared" si="3"/>
        <v>2</v>
      </c>
      <c r="D45" s="99"/>
      <c r="E45" s="100">
        <f t="shared" si="5"/>
        <v>2</v>
      </c>
      <c r="F45" s="111" t="s">
        <v>179</v>
      </c>
      <c r="G45" s="106" t="str">
        <f>'1.2'!F44</f>
        <v>418-ЗС</v>
      </c>
      <c r="H45" s="163">
        <f>'1.2'!G44</f>
        <v>44186</v>
      </c>
      <c r="I45" s="106" t="s">
        <v>256</v>
      </c>
      <c r="J45" s="105" t="s">
        <v>482</v>
      </c>
      <c r="K45" s="216">
        <v>28812265.699999999</v>
      </c>
      <c r="L45" s="216">
        <v>28812265.699999999</v>
      </c>
      <c r="M45" s="101">
        <f t="shared" si="2"/>
        <v>100</v>
      </c>
      <c r="N45" s="106" t="s">
        <v>120</v>
      </c>
      <c r="O45" s="161"/>
    </row>
    <row r="46" spans="1:15" s="31" customFormat="1" ht="15" customHeight="1" x14ac:dyDescent="0.2">
      <c r="A46" s="59" t="s">
        <v>647</v>
      </c>
      <c r="B46" s="102" t="s">
        <v>277</v>
      </c>
      <c r="C46" s="114" t="s">
        <v>276</v>
      </c>
      <c r="D46" s="104"/>
      <c r="E46" s="114" t="s">
        <v>276</v>
      </c>
      <c r="F46" s="106" t="s">
        <v>120</v>
      </c>
      <c r="G46" s="106" t="str">
        <f>'1.2'!F45</f>
        <v>621-ЗС</v>
      </c>
      <c r="H46" s="163">
        <f>'1.2'!G45</f>
        <v>44193</v>
      </c>
      <c r="I46" s="106" t="s">
        <v>120</v>
      </c>
      <c r="J46" s="106" t="s">
        <v>120</v>
      </c>
      <c r="K46" s="216" t="s">
        <v>120</v>
      </c>
      <c r="L46" s="216" t="s">
        <v>120</v>
      </c>
      <c r="M46" s="68" t="s">
        <v>120</v>
      </c>
      <c r="N46" s="106" t="s">
        <v>120</v>
      </c>
      <c r="O46" s="161"/>
    </row>
    <row r="47" spans="1:15" s="9" customFormat="1" ht="15" customHeight="1" x14ac:dyDescent="0.2">
      <c r="A47" s="64" t="s">
        <v>36</v>
      </c>
      <c r="B47" s="67"/>
      <c r="C47" s="65"/>
      <c r="D47" s="66"/>
      <c r="E47" s="87"/>
      <c r="F47" s="117"/>
      <c r="G47" s="107"/>
      <c r="H47" s="164"/>
      <c r="I47" s="118"/>
      <c r="J47" s="118"/>
      <c r="K47" s="217"/>
      <c r="L47" s="217"/>
      <c r="M47" s="66"/>
      <c r="N47" s="107"/>
      <c r="O47" s="160"/>
    </row>
    <row r="48" spans="1:15" s="10" customFormat="1" ht="15" customHeight="1" x14ac:dyDescent="0.2">
      <c r="A48" s="59" t="s">
        <v>37</v>
      </c>
      <c r="B48" s="62" t="s">
        <v>101</v>
      </c>
      <c r="C48" s="61">
        <f t="shared" si="3"/>
        <v>2</v>
      </c>
      <c r="D48" s="99">
        <v>0.5</v>
      </c>
      <c r="E48" s="100">
        <f t="shared" ref="E48:E54" si="6">C48*(1-D48)</f>
        <v>1</v>
      </c>
      <c r="F48" s="112" t="s">
        <v>179</v>
      </c>
      <c r="G48" s="106">
        <f>'1.2'!F47</f>
        <v>103</v>
      </c>
      <c r="H48" s="163">
        <f>'1.2'!G47</f>
        <v>44193</v>
      </c>
      <c r="I48" s="105" t="s">
        <v>231</v>
      </c>
      <c r="J48" s="105" t="s">
        <v>515</v>
      </c>
      <c r="K48" s="216">
        <v>11346790.699999999</v>
      </c>
      <c r="L48" s="216">
        <v>11149951.325680001</v>
      </c>
      <c r="M48" s="101">
        <f t="shared" si="2"/>
        <v>98.265241868610488</v>
      </c>
      <c r="N48" s="115" t="s">
        <v>516</v>
      </c>
      <c r="O48" s="161" t="s">
        <v>120</v>
      </c>
    </row>
    <row r="49" spans="1:15" s="10" customFormat="1" ht="15" customHeight="1" x14ac:dyDescent="0.2">
      <c r="A49" s="59" t="s">
        <v>38</v>
      </c>
      <c r="B49" s="62" t="s">
        <v>224</v>
      </c>
      <c r="C49" s="61">
        <f t="shared" si="3"/>
        <v>0</v>
      </c>
      <c r="D49" s="99"/>
      <c r="E49" s="100">
        <f t="shared" si="6"/>
        <v>0</v>
      </c>
      <c r="F49" s="112" t="s">
        <v>127</v>
      </c>
      <c r="G49" s="106" t="str">
        <f>'1.2'!F48</f>
        <v>54-РЗ</v>
      </c>
      <c r="H49" s="163">
        <f>'1.2'!G48</f>
        <v>44190</v>
      </c>
      <c r="I49" s="105" t="s">
        <v>127</v>
      </c>
      <c r="J49" s="105" t="s">
        <v>127</v>
      </c>
      <c r="K49" s="216" t="s">
        <v>127</v>
      </c>
      <c r="L49" s="216">
        <v>0</v>
      </c>
      <c r="M49" s="101">
        <v>0</v>
      </c>
      <c r="N49" s="106" t="s">
        <v>655</v>
      </c>
      <c r="O49" s="161" t="s">
        <v>120</v>
      </c>
    </row>
    <row r="50" spans="1:15" s="31" customFormat="1" ht="15" customHeight="1" x14ac:dyDescent="0.2">
      <c r="A50" s="59" t="s">
        <v>39</v>
      </c>
      <c r="B50" s="62" t="s">
        <v>268</v>
      </c>
      <c r="C50" s="61">
        <f t="shared" si="3"/>
        <v>1</v>
      </c>
      <c r="D50" s="99"/>
      <c r="E50" s="100">
        <f t="shared" si="6"/>
        <v>1</v>
      </c>
      <c r="F50" s="111" t="s">
        <v>179</v>
      </c>
      <c r="G50" s="106" t="str">
        <f>'1.2'!F49</f>
        <v>57-РЗ</v>
      </c>
      <c r="H50" s="163">
        <f>'1.2'!G49</f>
        <v>44195</v>
      </c>
      <c r="I50" s="105" t="s">
        <v>232</v>
      </c>
      <c r="J50" s="105" t="s">
        <v>483</v>
      </c>
      <c r="K50" s="216">
        <v>1594813.4</v>
      </c>
      <c r="L50" s="216">
        <v>1001065.6000000001</v>
      </c>
      <c r="M50" s="101">
        <f t="shared" si="2"/>
        <v>62.770077051020522</v>
      </c>
      <c r="N50" s="106" t="s">
        <v>120</v>
      </c>
      <c r="O50" s="161"/>
    </row>
    <row r="51" spans="1:15" s="10" customFormat="1" ht="15" customHeight="1" x14ac:dyDescent="0.2">
      <c r="A51" s="59" t="s">
        <v>40</v>
      </c>
      <c r="B51" s="62" t="s">
        <v>224</v>
      </c>
      <c r="C51" s="61">
        <f t="shared" si="3"/>
        <v>0</v>
      </c>
      <c r="D51" s="99"/>
      <c r="E51" s="100">
        <f t="shared" si="6"/>
        <v>0</v>
      </c>
      <c r="F51" s="111" t="s">
        <v>179</v>
      </c>
      <c r="G51" s="106" t="str">
        <f>'1.2'!F50</f>
        <v>113-РЗ</v>
      </c>
      <c r="H51" s="163">
        <f>'1.2'!G50</f>
        <v>44194</v>
      </c>
      <c r="I51" s="105" t="s">
        <v>484</v>
      </c>
      <c r="J51" s="105" t="s">
        <v>241</v>
      </c>
      <c r="K51" s="216">
        <v>1395222.3</v>
      </c>
      <c r="L51" s="216">
        <v>541241.30000000005</v>
      </c>
      <c r="M51" s="101">
        <f t="shared" si="2"/>
        <v>38.792477729176206</v>
      </c>
      <c r="N51" s="106" t="s">
        <v>120</v>
      </c>
      <c r="O51" s="161"/>
    </row>
    <row r="52" spans="1:15" s="10" customFormat="1" ht="15" customHeight="1" x14ac:dyDescent="0.2">
      <c r="A52" s="59" t="s">
        <v>89</v>
      </c>
      <c r="B52" s="62" t="s">
        <v>224</v>
      </c>
      <c r="C52" s="61">
        <f t="shared" si="3"/>
        <v>0</v>
      </c>
      <c r="D52" s="99">
        <v>0.5</v>
      </c>
      <c r="E52" s="100">
        <f t="shared" si="6"/>
        <v>0</v>
      </c>
      <c r="F52" s="111" t="s">
        <v>180</v>
      </c>
      <c r="G52" s="106" t="str">
        <f>'1.2'!F51</f>
        <v>105-РЗ</v>
      </c>
      <c r="H52" s="163">
        <f>'1.2'!G51</f>
        <v>44189</v>
      </c>
      <c r="I52" s="105" t="s">
        <v>249</v>
      </c>
      <c r="J52" s="106" t="s">
        <v>514</v>
      </c>
      <c r="K52" s="216">
        <v>933961.2</v>
      </c>
      <c r="L52" s="216">
        <v>365975.4</v>
      </c>
      <c r="M52" s="101">
        <f t="shared" si="2"/>
        <v>39.185289495966217</v>
      </c>
      <c r="N52" s="106" t="s">
        <v>656</v>
      </c>
      <c r="O52" s="161" t="s">
        <v>120</v>
      </c>
    </row>
    <row r="53" spans="1:15" s="10" customFormat="1" ht="15" customHeight="1" x14ac:dyDescent="0.2">
      <c r="A53" s="59" t="s">
        <v>41</v>
      </c>
      <c r="B53" s="62" t="s">
        <v>101</v>
      </c>
      <c r="C53" s="61">
        <f t="shared" si="3"/>
        <v>2</v>
      </c>
      <c r="D53" s="99">
        <v>0.5</v>
      </c>
      <c r="E53" s="100">
        <f t="shared" si="6"/>
        <v>1</v>
      </c>
      <c r="F53" s="111" t="s">
        <v>179</v>
      </c>
      <c r="G53" s="106" t="str">
        <f>'1.2'!F52</f>
        <v>75-РЗ</v>
      </c>
      <c r="H53" s="163">
        <f>'1.2'!G52</f>
        <v>44186</v>
      </c>
      <c r="I53" s="105" t="s">
        <v>237</v>
      </c>
      <c r="J53" s="106" t="s">
        <v>485</v>
      </c>
      <c r="K53" s="216">
        <v>2137799</v>
      </c>
      <c r="L53" s="216">
        <v>2137799</v>
      </c>
      <c r="M53" s="101">
        <f t="shared" si="2"/>
        <v>100</v>
      </c>
      <c r="N53" s="106" t="s">
        <v>486</v>
      </c>
      <c r="O53" s="161" t="s">
        <v>120</v>
      </c>
    </row>
    <row r="54" spans="1:15" s="10" customFormat="1" ht="15" customHeight="1" x14ac:dyDescent="0.2">
      <c r="A54" s="59" t="s">
        <v>42</v>
      </c>
      <c r="B54" s="62" t="s">
        <v>101</v>
      </c>
      <c r="C54" s="61">
        <f t="shared" si="3"/>
        <v>2</v>
      </c>
      <c r="D54" s="99"/>
      <c r="E54" s="100">
        <f t="shared" si="6"/>
        <v>2</v>
      </c>
      <c r="F54" s="111" t="s">
        <v>179</v>
      </c>
      <c r="G54" s="106" t="str">
        <f>'1.2'!F53</f>
        <v>144-кз</v>
      </c>
      <c r="H54" s="163">
        <f>'1.2'!G53</f>
        <v>44175</v>
      </c>
      <c r="I54" s="105" t="s">
        <v>242</v>
      </c>
      <c r="J54" s="106" t="s">
        <v>487</v>
      </c>
      <c r="K54" s="216">
        <v>12238719.949999999</v>
      </c>
      <c r="L54" s="216">
        <v>11982837.729999999</v>
      </c>
      <c r="M54" s="101">
        <f t="shared" si="2"/>
        <v>97.909240336854012</v>
      </c>
      <c r="N54" s="106" t="s">
        <v>120</v>
      </c>
      <c r="O54" s="161"/>
    </row>
    <row r="55" spans="1:15" ht="15" customHeight="1" x14ac:dyDescent="0.2">
      <c r="A55" s="64" t="s">
        <v>43</v>
      </c>
      <c r="B55" s="67"/>
      <c r="C55" s="65"/>
      <c r="D55" s="66"/>
      <c r="E55" s="87"/>
      <c r="F55" s="117"/>
      <c r="G55" s="107"/>
      <c r="H55" s="164"/>
      <c r="I55" s="118"/>
      <c r="J55" s="118"/>
      <c r="K55" s="217"/>
      <c r="L55" s="217"/>
      <c r="M55" s="66"/>
      <c r="N55" s="107"/>
    </row>
    <row r="56" spans="1:15" s="10" customFormat="1" ht="15" customHeight="1" x14ac:dyDescent="0.2">
      <c r="A56" s="59" t="s">
        <v>44</v>
      </c>
      <c r="B56" s="62" t="s">
        <v>101</v>
      </c>
      <c r="C56" s="61">
        <f t="shared" si="3"/>
        <v>2</v>
      </c>
      <c r="D56" s="99"/>
      <c r="E56" s="100">
        <f t="shared" ref="E56:E69" si="7">C56*(1-D56)</f>
        <v>2</v>
      </c>
      <c r="F56" s="111" t="s">
        <v>179</v>
      </c>
      <c r="G56" s="106" t="str">
        <f>'1.2'!F55</f>
        <v>350-з</v>
      </c>
      <c r="H56" s="163">
        <f>'1.2'!G55</f>
        <v>44186</v>
      </c>
      <c r="I56" s="105" t="s">
        <v>225</v>
      </c>
      <c r="J56" s="105" t="s">
        <v>230</v>
      </c>
      <c r="K56" s="216">
        <v>17629636.308669999</v>
      </c>
      <c r="L56" s="216">
        <v>16245237.70867</v>
      </c>
      <c r="M56" s="101">
        <f t="shared" si="2"/>
        <v>92.147321840557922</v>
      </c>
      <c r="N56" s="106" t="s">
        <v>120</v>
      </c>
      <c r="O56" s="161"/>
    </row>
    <row r="57" spans="1:15" s="31" customFormat="1" ht="15" customHeight="1" x14ac:dyDescent="0.2">
      <c r="A57" s="59" t="s">
        <v>45</v>
      </c>
      <c r="B57" s="62" t="s">
        <v>101</v>
      </c>
      <c r="C57" s="61">
        <f t="shared" si="3"/>
        <v>2</v>
      </c>
      <c r="D57" s="99">
        <v>0.5</v>
      </c>
      <c r="E57" s="100">
        <f t="shared" si="7"/>
        <v>1</v>
      </c>
      <c r="F57" s="111" t="s">
        <v>179</v>
      </c>
      <c r="G57" s="106" t="str">
        <f>'1.2'!F56</f>
        <v>49-З</v>
      </c>
      <c r="H57" s="163">
        <f>'1.2'!G56</f>
        <v>44175</v>
      </c>
      <c r="I57" s="105" t="s">
        <v>228</v>
      </c>
      <c r="J57" s="105" t="s">
        <v>489</v>
      </c>
      <c r="K57" s="216">
        <v>3646659.8</v>
      </c>
      <c r="L57" s="216">
        <v>3646659.7763899998</v>
      </c>
      <c r="M57" s="101">
        <f t="shared" si="2"/>
        <v>99.999999352558206</v>
      </c>
      <c r="N57" s="106" t="s">
        <v>495</v>
      </c>
      <c r="O57" s="161" t="s">
        <v>120</v>
      </c>
    </row>
    <row r="58" spans="1:15" s="31" customFormat="1" ht="15" customHeight="1" x14ac:dyDescent="0.2">
      <c r="A58" s="59" t="s">
        <v>46</v>
      </c>
      <c r="B58" s="62" t="s">
        <v>224</v>
      </c>
      <c r="C58" s="61">
        <f t="shared" si="3"/>
        <v>0</v>
      </c>
      <c r="D58" s="99"/>
      <c r="E58" s="100">
        <f t="shared" si="7"/>
        <v>0</v>
      </c>
      <c r="F58" s="111" t="s">
        <v>179</v>
      </c>
      <c r="G58" s="106" t="str">
        <f>'1.2'!F57</f>
        <v>90-З</v>
      </c>
      <c r="H58" s="163">
        <f>'1.2'!G57</f>
        <v>44191</v>
      </c>
      <c r="I58" s="105" t="s">
        <v>249</v>
      </c>
      <c r="J58" s="105" t="s">
        <v>488</v>
      </c>
      <c r="K58" s="216">
        <v>3604847.4</v>
      </c>
      <c r="L58" s="216">
        <v>1616940.4</v>
      </c>
      <c r="M58" s="101">
        <f t="shared" si="2"/>
        <v>44.854614372858052</v>
      </c>
      <c r="N58" s="106" t="s">
        <v>120</v>
      </c>
      <c r="O58" s="161"/>
    </row>
    <row r="59" spans="1:15" s="31" customFormat="1" ht="15" customHeight="1" x14ac:dyDescent="0.2">
      <c r="A59" s="59" t="s">
        <v>47</v>
      </c>
      <c r="B59" s="62" t="s">
        <v>224</v>
      </c>
      <c r="C59" s="61">
        <f t="shared" si="3"/>
        <v>0</v>
      </c>
      <c r="D59" s="99"/>
      <c r="E59" s="100">
        <f t="shared" si="7"/>
        <v>0</v>
      </c>
      <c r="F59" s="111" t="s">
        <v>127</v>
      </c>
      <c r="G59" s="106" t="str">
        <f>'1.2'!F58</f>
        <v>78-ЗРТ</v>
      </c>
      <c r="H59" s="163">
        <f>'1.2'!G58</f>
        <v>44162</v>
      </c>
      <c r="I59" s="105" t="s">
        <v>127</v>
      </c>
      <c r="J59" s="105" t="s">
        <v>522</v>
      </c>
      <c r="K59" s="216" t="s">
        <v>127</v>
      </c>
      <c r="L59" s="216">
        <v>15887999.6</v>
      </c>
      <c r="M59" s="101" t="s">
        <v>127</v>
      </c>
      <c r="N59" s="106" t="s">
        <v>665</v>
      </c>
      <c r="O59" s="161" t="s">
        <v>120</v>
      </c>
    </row>
    <row r="60" spans="1:15" s="31" customFormat="1" ht="15" customHeight="1" x14ac:dyDescent="0.2">
      <c r="A60" s="59" t="s">
        <v>48</v>
      </c>
      <c r="B60" s="62" t="s">
        <v>101</v>
      </c>
      <c r="C60" s="61">
        <f t="shared" si="3"/>
        <v>2</v>
      </c>
      <c r="D60" s="99"/>
      <c r="E60" s="100">
        <f t="shared" si="7"/>
        <v>2</v>
      </c>
      <c r="F60" s="111" t="s">
        <v>179</v>
      </c>
      <c r="G60" s="106" t="str">
        <f>'1.2'!F59</f>
        <v>85-РЗ</v>
      </c>
      <c r="H60" s="163">
        <f>'1.2'!G59</f>
        <v>44190</v>
      </c>
      <c r="I60" s="105" t="s">
        <v>235</v>
      </c>
      <c r="J60" s="105" t="s">
        <v>490</v>
      </c>
      <c r="K60" s="216">
        <v>6973334.9000000004</v>
      </c>
      <c r="L60" s="216">
        <v>6754666.0999999996</v>
      </c>
      <c r="M60" s="101">
        <f t="shared" si="2"/>
        <v>96.864214853641968</v>
      </c>
      <c r="N60" s="106" t="s">
        <v>120</v>
      </c>
      <c r="O60" s="161"/>
    </row>
    <row r="61" spans="1:15" s="10" customFormat="1" ht="15" customHeight="1" x14ac:dyDescent="0.2">
      <c r="A61" s="59" t="s">
        <v>49</v>
      </c>
      <c r="B61" s="62" t="s">
        <v>101</v>
      </c>
      <c r="C61" s="61">
        <f t="shared" si="3"/>
        <v>2</v>
      </c>
      <c r="D61" s="99"/>
      <c r="E61" s="100">
        <f t="shared" si="7"/>
        <v>2</v>
      </c>
      <c r="F61" s="111" t="s">
        <v>179</v>
      </c>
      <c r="G61" s="106">
        <f>'1.2'!F60</f>
        <v>108</v>
      </c>
      <c r="H61" s="163">
        <f>'1.2'!G60</f>
        <v>44176</v>
      </c>
      <c r="I61" s="105" t="s">
        <v>227</v>
      </c>
      <c r="J61" s="105" t="s">
        <v>241</v>
      </c>
      <c r="K61" s="216">
        <v>7746294</v>
      </c>
      <c r="L61" s="216">
        <v>7142489.1000000006</v>
      </c>
      <c r="M61" s="101">
        <f t="shared" si="2"/>
        <v>92.205241629093877</v>
      </c>
      <c r="N61" s="106" t="s">
        <v>120</v>
      </c>
      <c r="O61" s="161"/>
    </row>
    <row r="62" spans="1:15" s="31" customFormat="1" ht="14.5" customHeight="1" x14ac:dyDescent="0.2">
      <c r="A62" s="59" t="s">
        <v>50</v>
      </c>
      <c r="B62" s="62" t="s">
        <v>101</v>
      </c>
      <c r="C62" s="61">
        <f t="shared" si="3"/>
        <v>2</v>
      </c>
      <c r="D62" s="99"/>
      <c r="E62" s="100">
        <f t="shared" si="7"/>
        <v>2</v>
      </c>
      <c r="F62" s="112" t="s">
        <v>179</v>
      </c>
      <c r="G62" s="106" t="str">
        <f>'1.2'!F61</f>
        <v>582-ПК</v>
      </c>
      <c r="H62" s="163">
        <f>'1.2'!G61</f>
        <v>44172</v>
      </c>
      <c r="I62" s="105" t="s">
        <v>256</v>
      </c>
      <c r="J62" s="105" t="s">
        <v>491</v>
      </c>
      <c r="K62" s="216">
        <v>17713093.100000001</v>
      </c>
      <c r="L62" s="216">
        <v>13885460.299999999</v>
      </c>
      <c r="M62" s="101">
        <f t="shared" si="2"/>
        <v>78.39094065395048</v>
      </c>
      <c r="N62" s="106" t="s">
        <v>120</v>
      </c>
      <c r="O62" s="161"/>
    </row>
    <row r="63" spans="1:15" s="31" customFormat="1" ht="14.5" customHeight="1" x14ac:dyDescent="0.2">
      <c r="A63" s="59" t="s">
        <v>51</v>
      </c>
      <c r="B63" s="62" t="s">
        <v>101</v>
      </c>
      <c r="C63" s="61">
        <f t="shared" si="3"/>
        <v>2</v>
      </c>
      <c r="D63" s="99"/>
      <c r="E63" s="100">
        <f t="shared" si="7"/>
        <v>2</v>
      </c>
      <c r="F63" s="111" t="s">
        <v>179</v>
      </c>
      <c r="G63" s="106" t="str">
        <f>'1.2'!F62</f>
        <v>434-ЗО</v>
      </c>
      <c r="H63" s="163">
        <f>'1.2'!G62</f>
        <v>44182</v>
      </c>
      <c r="I63" s="105" t="s">
        <v>228</v>
      </c>
      <c r="J63" s="105" t="s">
        <v>657</v>
      </c>
      <c r="K63" s="216">
        <v>7306378.04</v>
      </c>
      <c r="L63" s="216">
        <f>5685946.2</f>
        <v>5685946.2000000002</v>
      </c>
      <c r="M63" s="101">
        <f t="shared" si="2"/>
        <v>77.821680850228773</v>
      </c>
      <c r="N63" s="106" t="s">
        <v>120</v>
      </c>
      <c r="O63" s="161"/>
    </row>
    <row r="64" spans="1:15" s="31" customFormat="1" ht="14.5" customHeight="1" x14ac:dyDescent="0.2">
      <c r="A64" s="59" t="s">
        <v>52</v>
      </c>
      <c r="B64" s="62" t="s">
        <v>101</v>
      </c>
      <c r="C64" s="61">
        <f t="shared" si="3"/>
        <v>2</v>
      </c>
      <c r="D64" s="99"/>
      <c r="E64" s="100">
        <f t="shared" si="7"/>
        <v>2</v>
      </c>
      <c r="F64" s="111" t="s">
        <v>179</v>
      </c>
      <c r="G64" s="106" t="str">
        <f>'1.2'!F63</f>
        <v>155-З</v>
      </c>
      <c r="H64" s="163">
        <f>'1.2'!G63</f>
        <v>44186</v>
      </c>
      <c r="I64" s="105" t="s">
        <v>492</v>
      </c>
      <c r="J64" s="105" t="s">
        <v>493</v>
      </c>
      <c r="K64" s="216">
        <v>23974296.100000001</v>
      </c>
      <c r="L64" s="216">
        <v>22601591.700000003</v>
      </c>
      <c r="M64" s="101">
        <f t="shared" si="2"/>
        <v>94.274266096179574</v>
      </c>
      <c r="N64" s="106" t="s">
        <v>120</v>
      </c>
      <c r="O64" s="161"/>
    </row>
    <row r="65" spans="1:15" s="31" customFormat="1" ht="15" customHeight="1" x14ac:dyDescent="0.2">
      <c r="A65" s="59" t="s">
        <v>53</v>
      </c>
      <c r="B65" s="62" t="s">
        <v>101</v>
      </c>
      <c r="C65" s="61">
        <f t="shared" si="3"/>
        <v>2</v>
      </c>
      <c r="D65" s="99"/>
      <c r="E65" s="100">
        <f t="shared" si="7"/>
        <v>2</v>
      </c>
      <c r="F65" s="111" t="s">
        <v>179</v>
      </c>
      <c r="G65" s="106" t="str">
        <f>'1.2'!F64</f>
        <v>2558/716-VI-ОЗ</v>
      </c>
      <c r="H65" s="163">
        <f>'1.2'!G64</f>
        <v>44183</v>
      </c>
      <c r="I65" s="105" t="s">
        <v>249</v>
      </c>
      <c r="J65" s="105" t="s">
        <v>494</v>
      </c>
      <c r="K65" s="216">
        <v>9340825.6999999993</v>
      </c>
      <c r="L65" s="216">
        <f>9052844.09</f>
        <v>9052844.0899999999</v>
      </c>
      <c r="M65" s="101">
        <f t="shared" si="2"/>
        <v>96.916957673238684</v>
      </c>
      <c r="N65" s="106" t="s">
        <v>120</v>
      </c>
      <c r="O65" s="161"/>
    </row>
    <row r="66" spans="1:15" s="31" customFormat="1" ht="15" customHeight="1" x14ac:dyDescent="0.2">
      <c r="A66" s="59" t="s">
        <v>54</v>
      </c>
      <c r="B66" s="62" t="s">
        <v>101</v>
      </c>
      <c r="C66" s="61">
        <f t="shared" si="3"/>
        <v>2</v>
      </c>
      <c r="D66" s="99">
        <v>0.5</v>
      </c>
      <c r="E66" s="100">
        <f t="shared" si="7"/>
        <v>1</v>
      </c>
      <c r="F66" s="111" t="s">
        <v>179</v>
      </c>
      <c r="G66" s="106" t="str">
        <f>'1.2'!F65</f>
        <v>3595-ЗПО</v>
      </c>
      <c r="H66" s="163">
        <f>'1.2'!G65</f>
        <v>44190</v>
      </c>
      <c r="I66" s="105" t="s">
        <v>239</v>
      </c>
      <c r="J66" s="105" t="s">
        <v>497</v>
      </c>
      <c r="K66" s="216">
        <v>6369657</v>
      </c>
      <c r="L66" s="216">
        <v>6338384.6519999998</v>
      </c>
      <c r="M66" s="101">
        <f t="shared" si="2"/>
        <v>99.509041884044933</v>
      </c>
      <c r="N66" s="106" t="s">
        <v>496</v>
      </c>
      <c r="O66" s="161" t="s">
        <v>120</v>
      </c>
    </row>
    <row r="67" spans="1:15" s="10" customFormat="1" ht="15" customHeight="1" x14ac:dyDescent="0.2">
      <c r="A67" s="59" t="s">
        <v>55</v>
      </c>
      <c r="B67" s="62" t="s">
        <v>101</v>
      </c>
      <c r="C67" s="61">
        <f t="shared" si="3"/>
        <v>2</v>
      </c>
      <c r="D67" s="99"/>
      <c r="E67" s="100">
        <f t="shared" si="7"/>
        <v>2</v>
      </c>
      <c r="F67" s="112" t="s">
        <v>179</v>
      </c>
      <c r="G67" s="106" t="str">
        <f>'1.2'!F66</f>
        <v>137-ГД</v>
      </c>
      <c r="H67" s="163">
        <f>'1.2'!G66</f>
        <v>44182</v>
      </c>
      <c r="I67" s="105" t="s">
        <v>258</v>
      </c>
      <c r="J67" s="105" t="s">
        <v>498</v>
      </c>
      <c r="K67" s="216">
        <v>15585778</v>
      </c>
      <c r="L67" s="216">
        <v>15219032</v>
      </c>
      <c r="M67" s="101">
        <f t="shared" si="2"/>
        <v>97.646918876940248</v>
      </c>
      <c r="N67" s="106" t="s">
        <v>120</v>
      </c>
      <c r="O67" s="161"/>
    </row>
    <row r="68" spans="1:15" s="31" customFormat="1" ht="15" customHeight="1" x14ac:dyDescent="0.2">
      <c r="A68" s="59" t="s">
        <v>56</v>
      </c>
      <c r="B68" s="62" t="s">
        <v>101</v>
      </c>
      <c r="C68" s="61">
        <f t="shared" si="3"/>
        <v>2</v>
      </c>
      <c r="D68" s="99"/>
      <c r="E68" s="100">
        <f t="shared" si="7"/>
        <v>2</v>
      </c>
      <c r="F68" s="111" t="s">
        <v>179</v>
      </c>
      <c r="G68" s="106" t="str">
        <f>'1.2'!F67</f>
        <v>141-ЗСО</v>
      </c>
      <c r="H68" s="163">
        <f>'1.2'!G67</f>
        <v>44166</v>
      </c>
      <c r="I68" s="105" t="s">
        <v>249</v>
      </c>
      <c r="J68" s="105" t="s">
        <v>524</v>
      </c>
      <c r="K68" s="216">
        <v>7174871.4000000004</v>
      </c>
      <c r="L68" s="216">
        <v>6974871.3899999987</v>
      </c>
      <c r="M68" s="101">
        <f t="shared" si="2"/>
        <v>97.212493453192735</v>
      </c>
      <c r="N68" s="106" t="s">
        <v>120</v>
      </c>
      <c r="O68" s="161"/>
    </row>
    <row r="69" spans="1:15" s="31" customFormat="1" ht="15" customHeight="1" x14ac:dyDescent="0.2">
      <c r="A69" s="59" t="s">
        <v>57</v>
      </c>
      <c r="B69" s="62" t="s">
        <v>101</v>
      </c>
      <c r="C69" s="61">
        <f t="shared" si="3"/>
        <v>2</v>
      </c>
      <c r="D69" s="99"/>
      <c r="E69" s="100">
        <f t="shared" si="7"/>
        <v>2</v>
      </c>
      <c r="F69" s="111" t="s">
        <v>179</v>
      </c>
      <c r="G69" s="106" t="str">
        <f>'1.2'!F68</f>
        <v>141-ЗО</v>
      </c>
      <c r="H69" s="163">
        <f>'1.2'!G68</f>
        <v>44162</v>
      </c>
      <c r="I69" s="105" t="s">
        <v>232</v>
      </c>
      <c r="J69" s="105" t="s">
        <v>499</v>
      </c>
      <c r="K69" s="216">
        <v>5407540.36338</v>
      </c>
      <c r="L69" s="216">
        <v>5275154.4959000014</v>
      </c>
      <c r="M69" s="101">
        <f t="shared" si="2"/>
        <v>97.551828399164265</v>
      </c>
      <c r="N69" s="106" t="s">
        <v>284</v>
      </c>
      <c r="O69" s="161" t="s">
        <v>120</v>
      </c>
    </row>
    <row r="70" spans="1:15" ht="15" customHeight="1" x14ac:dyDescent="0.2">
      <c r="A70" s="64" t="s">
        <v>58</v>
      </c>
      <c r="B70" s="67"/>
      <c r="C70" s="65"/>
      <c r="D70" s="66"/>
      <c r="E70" s="87"/>
      <c r="F70" s="117"/>
      <c r="G70" s="107"/>
      <c r="H70" s="164"/>
      <c r="I70" s="118"/>
      <c r="J70" s="118"/>
      <c r="K70" s="217"/>
      <c r="L70" s="217"/>
      <c r="M70" s="66"/>
      <c r="N70" s="107"/>
    </row>
    <row r="71" spans="1:15" s="10" customFormat="1" ht="15" customHeight="1" x14ac:dyDescent="0.2">
      <c r="A71" s="59" t="s">
        <v>59</v>
      </c>
      <c r="B71" s="62" t="s">
        <v>268</v>
      </c>
      <c r="C71" s="61">
        <f t="shared" si="3"/>
        <v>1</v>
      </c>
      <c r="D71" s="99"/>
      <c r="E71" s="100">
        <f t="shared" ref="E71:E76" si="8">C71*(1-D71)</f>
        <v>1</v>
      </c>
      <c r="F71" s="111" t="s">
        <v>179</v>
      </c>
      <c r="G71" s="106">
        <f>'1.2'!F70</f>
        <v>129</v>
      </c>
      <c r="H71" s="163">
        <f>'1.2'!G70</f>
        <v>44189</v>
      </c>
      <c r="I71" s="105" t="s">
        <v>226</v>
      </c>
      <c r="J71" s="105" t="s">
        <v>238</v>
      </c>
      <c r="K71" s="216">
        <v>4084293.6</v>
      </c>
      <c r="L71" s="216">
        <v>2349468</v>
      </c>
      <c r="M71" s="101">
        <f t="shared" si="2"/>
        <v>57.524463961160876</v>
      </c>
      <c r="N71" s="106" t="s">
        <v>120</v>
      </c>
      <c r="O71" s="161"/>
    </row>
    <row r="72" spans="1:15" s="31" customFormat="1" ht="15" customHeight="1" x14ac:dyDescent="0.2">
      <c r="A72" s="59" t="s">
        <v>60</v>
      </c>
      <c r="B72" s="62" t="s">
        <v>224</v>
      </c>
      <c r="C72" s="61">
        <f t="shared" si="3"/>
        <v>0</v>
      </c>
      <c r="D72" s="99">
        <v>0.5</v>
      </c>
      <c r="E72" s="100">
        <f t="shared" si="8"/>
        <v>0</v>
      </c>
      <c r="F72" s="111" t="s">
        <v>180</v>
      </c>
      <c r="G72" s="106" t="str">
        <f>'1.2'!F71</f>
        <v>144-ОЗ</v>
      </c>
      <c r="H72" s="163">
        <f>'1.2'!G71</f>
        <v>44175</v>
      </c>
      <c r="I72" s="105" t="s">
        <v>513</v>
      </c>
      <c r="J72" s="105" t="s">
        <v>127</v>
      </c>
      <c r="K72" s="216">
        <v>23789919.699999999</v>
      </c>
      <c r="L72" s="216">
        <v>0</v>
      </c>
      <c r="M72" s="101">
        <v>0</v>
      </c>
      <c r="N72" s="106" t="s">
        <v>649</v>
      </c>
      <c r="O72" s="161" t="s">
        <v>120</v>
      </c>
    </row>
    <row r="73" spans="1:15" s="10" customFormat="1" ht="15" customHeight="1" x14ac:dyDescent="0.2">
      <c r="A73" s="59" t="s">
        <v>61</v>
      </c>
      <c r="B73" s="62" t="s">
        <v>101</v>
      </c>
      <c r="C73" s="61">
        <f t="shared" si="3"/>
        <v>2</v>
      </c>
      <c r="D73" s="99"/>
      <c r="E73" s="100">
        <f t="shared" si="8"/>
        <v>2</v>
      </c>
      <c r="F73" s="111" t="s">
        <v>179</v>
      </c>
      <c r="G73" s="106">
        <f>'1.2'!F72</f>
        <v>99</v>
      </c>
      <c r="H73" s="163">
        <f>'1.2'!G72</f>
        <v>44169</v>
      </c>
      <c r="I73" s="105" t="s">
        <v>233</v>
      </c>
      <c r="J73" s="105" t="s">
        <v>487</v>
      </c>
      <c r="K73" s="216">
        <v>6228997</v>
      </c>
      <c r="L73" s="216">
        <v>6224050</v>
      </c>
      <c r="M73" s="101">
        <f t="shared" si="2"/>
        <v>99.920581114423399</v>
      </c>
      <c r="N73" s="106" t="s">
        <v>120</v>
      </c>
      <c r="O73" s="161"/>
    </row>
    <row r="74" spans="1:15" s="10" customFormat="1" ht="15" customHeight="1" x14ac:dyDescent="0.2">
      <c r="A74" s="59" t="s">
        <v>62</v>
      </c>
      <c r="B74" s="62" t="s">
        <v>101</v>
      </c>
      <c r="C74" s="61">
        <f t="shared" si="3"/>
        <v>2</v>
      </c>
      <c r="D74" s="99">
        <v>0.5</v>
      </c>
      <c r="E74" s="100">
        <f t="shared" si="8"/>
        <v>1</v>
      </c>
      <c r="F74" s="111" t="s">
        <v>179</v>
      </c>
      <c r="G74" s="106" t="str">
        <f>'1.2'!F73</f>
        <v>294-ЗО</v>
      </c>
      <c r="H74" s="163">
        <f>'1.2'!G73</f>
        <v>44193</v>
      </c>
      <c r="I74" s="105" t="s">
        <v>228</v>
      </c>
      <c r="J74" s="105" t="s">
        <v>500</v>
      </c>
      <c r="K74" s="216">
        <v>26142636.5</v>
      </c>
      <c r="L74" s="216">
        <v>25822854.199999999</v>
      </c>
      <c r="M74" s="101">
        <f t="shared" ref="M74:M99" si="9">L74/K74*100</f>
        <v>98.776778692539295</v>
      </c>
      <c r="N74" s="106" t="s">
        <v>526</v>
      </c>
      <c r="O74" s="161" t="s">
        <v>120</v>
      </c>
    </row>
    <row r="75" spans="1:15" s="31" customFormat="1" ht="15" customHeight="1" x14ac:dyDescent="0.2">
      <c r="A75" s="59" t="s">
        <v>63</v>
      </c>
      <c r="B75" s="62" t="s">
        <v>101</v>
      </c>
      <c r="C75" s="61">
        <f t="shared" si="3"/>
        <v>2</v>
      </c>
      <c r="D75" s="99"/>
      <c r="E75" s="100">
        <f t="shared" si="8"/>
        <v>2</v>
      </c>
      <c r="F75" s="111" t="s">
        <v>179</v>
      </c>
      <c r="G75" s="106" t="str">
        <f>'1.2'!F74</f>
        <v>106-оз</v>
      </c>
      <c r="H75" s="163">
        <f>'1.2'!G74</f>
        <v>44161</v>
      </c>
      <c r="I75" s="105" t="s">
        <v>225</v>
      </c>
      <c r="J75" s="105" t="s">
        <v>259</v>
      </c>
      <c r="K75" s="216">
        <v>21009822.100000001</v>
      </c>
      <c r="L75" s="216">
        <v>20847248.499999996</v>
      </c>
      <c r="M75" s="101">
        <f t="shared" si="9"/>
        <v>99.226201920100948</v>
      </c>
      <c r="N75" s="112" t="s">
        <v>120</v>
      </c>
      <c r="O75" s="161"/>
    </row>
    <row r="76" spans="1:15" s="52" customFormat="1" ht="15" customHeight="1" x14ac:dyDescent="0.2">
      <c r="A76" s="146" t="s">
        <v>64</v>
      </c>
      <c r="B76" s="152" t="s">
        <v>101</v>
      </c>
      <c r="C76" s="94">
        <f t="shared" si="3"/>
        <v>2</v>
      </c>
      <c r="D76" s="232"/>
      <c r="E76" s="153">
        <f t="shared" si="8"/>
        <v>2</v>
      </c>
      <c r="F76" s="184" t="s">
        <v>179</v>
      </c>
      <c r="G76" s="156" t="str">
        <f>'1.2'!F75</f>
        <v>125-ЗАО</v>
      </c>
      <c r="H76" s="185">
        <f>'1.2'!G75</f>
        <v>44161</v>
      </c>
      <c r="I76" s="226" t="s">
        <v>225</v>
      </c>
      <c r="J76" s="226" t="s">
        <v>226</v>
      </c>
      <c r="K76" s="233">
        <v>30014595</v>
      </c>
      <c r="L76" s="233">
        <f>30014595-350</f>
        <v>30014245</v>
      </c>
      <c r="M76" s="234">
        <f>L76/K76*100</f>
        <v>99.998833900640676</v>
      </c>
      <c r="N76" s="157" t="s">
        <v>120</v>
      </c>
      <c r="O76" s="161" t="s">
        <v>120</v>
      </c>
    </row>
    <row r="77" spans="1:15" s="9" customFormat="1" ht="15" customHeight="1" x14ac:dyDescent="0.2">
      <c r="A77" s="64" t="s">
        <v>65</v>
      </c>
      <c r="B77" s="67"/>
      <c r="C77" s="65"/>
      <c r="D77" s="66"/>
      <c r="E77" s="65"/>
      <c r="F77" s="119"/>
      <c r="G77" s="107"/>
      <c r="H77" s="164"/>
      <c r="I77" s="118"/>
      <c r="J77" s="118"/>
      <c r="K77" s="217"/>
      <c r="L77" s="217"/>
      <c r="M77" s="66"/>
      <c r="N77" s="107"/>
      <c r="O77" s="160"/>
    </row>
    <row r="78" spans="1:15" s="10" customFormat="1" ht="15" customHeight="1" x14ac:dyDescent="0.2">
      <c r="A78" s="59" t="s">
        <v>66</v>
      </c>
      <c r="B78" s="62" t="s">
        <v>101</v>
      </c>
      <c r="C78" s="61">
        <f t="shared" si="3"/>
        <v>2</v>
      </c>
      <c r="D78" s="99"/>
      <c r="E78" s="100">
        <f t="shared" ref="E78:E87" si="10">C78*(1-D78)</f>
        <v>2</v>
      </c>
      <c r="F78" s="111" t="s">
        <v>179</v>
      </c>
      <c r="G78" s="106" t="str">
        <f>'1.2'!F77</f>
        <v>74-РЗ</v>
      </c>
      <c r="H78" s="163">
        <f>'1.2'!G77</f>
        <v>44179</v>
      </c>
      <c r="I78" s="105" t="s">
        <v>237</v>
      </c>
      <c r="J78" s="105" t="s">
        <v>260</v>
      </c>
      <c r="K78" s="216">
        <v>1572375.3</v>
      </c>
      <c r="L78" s="216">
        <f>1548960.5+21414.8</f>
        <v>1570375.3</v>
      </c>
      <c r="M78" s="101">
        <f t="shared" si="9"/>
        <v>99.872803903749954</v>
      </c>
      <c r="N78" s="106" t="s">
        <v>658</v>
      </c>
      <c r="O78" s="161" t="s">
        <v>120</v>
      </c>
    </row>
    <row r="79" spans="1:15" s="158" customFormat="1" ht="15" customHeight="1" x14ac:dyDescent="0.2">
      <c r="A79" s="59" t="s">
        <v>68</v>
      </c>
      <c r="B79" s="62" t="s">
        <v>101</v>
      </c>
      <c r="C79" s="61">
        <f t="shared" si="3"/>
        <v>2</v>
      </c>
      <c r="D79" s="99"/>
      <c r="E79" s="100">
        <f t="shared" si="10"/>
        <v>2</v>
      </c>
      <c r="F79" s="111" t="s">
        <v>179</v>
      </c>
      <c r="G79" s="106" t="str">
        <f>'1.2'!F78</f>
        <v>677-ЗРТ</v>
      </c>
      <c r="H79" s="163">
        <f>'1.2'!G78</f>
        <v>44186</v>
      </c>
      <c r="I79" s="105" t="s">
        <v>225</v>
      </c>
      <c r="J79" s="105" t="s">
        <v>501</v>
      </c>
      <c r="K79" s="216">
        <v>1128288.1000000001</v>
      </c>
      <c r="L79" s="216">
        <v>1093087.3999999999</v>
      </c>
      <c r="M79" s="101">
        <f t="shared" si="9"/>
        <v>96.880167396961809</v>
      </c>
      <c r="N79" s="106" t="s">
        <v>120</v>
      </c>
      <c r="O79" s="220"/>
    </row>
    <row r="80" spans="1:15" s="31" customFormat="1" ht="15" customHeight="1" x14ac:dyDescent="0.2">
      <c r="A80" s="59" t="s">
        <v>69</v>
      </c>
      <c r="B80" s="62" t="s">
        <v>101</v>
      </c>
      <c r="C80" s="61">
        <f t="shared" si="3"/>
        <v>2</v>
      </c>
      <c r="D80" s="99"/>
      <c r="E80" s="100">
        <f t="shared" si="10"/>
        <v>2</v>
      </c>
      <c r="F80" s="111" t="s">
        <v>179</v>
      </c>
      <c r="G80" s="106" t="str">
        <f>'1.2'!F79</f>
        <v>88-ЗРХ</v>
      </c>
      <c r="H80" s="163">
        <f>'1.2'!G79</f>
        <v>44182</v>
      </c>
      <c r="I80" s="105" t="s">
        <v>243</v>
      </c>
      <c r="J80" s="105" t="s">
        <v>281</v>
      </c>
      <c r="K80" s="216">
        <v>2659654</v>
      </c>
      <c r="L80" s="216">
        <v>2658710.5860000006</v>
      </c>
      <c r="M80" s="101">
        <f t="shared" si="9"/>
        <v>99.96452869433395</v>
      </c>
      <c r="N80" s="106" t="s">
        <v>120</v>
      </c>
      <c r="O80" s="161"/>
    </row>
    <row r="81" spans="1:15" s="31" customFormat="1" ht="15" customHeight="1" x14ac:dyDescent="0.2">
      <c r="A81" s="59" t="s">
        <v>70</v>
      </c>
      <c r="B81" s="62" t="s">
        <v>101</v>
      </c>
      <c r="C81" s="61">
        <f t="shared" si="3"/>
        <v>2</v>
      </c>
      <c r="D81" s="99">
        <v>0.5</v>
      </c>
      <c r="E81" s="100">
        <f t="shared" si="10"/>
        <v>1</v>
      </c>
      <c r="F81" s="111" t="s">
        <v>179</v>
      </c>
      <c r="G81" s="106" t="str">
        <f>'1.2'!F80</f>
        <v>100-ЗС</v>
      </c>
      <c r="H81" s="163">
        <f>'1.2'!G80</f>
        <v>44172</v>
      </c>
      <c r="I81" s="105" t="s">
        <v>238</v>
      </c>
      <c r="J81" s="105" t="s">
        <v>512</v>
      </c>
      <c r="K81" s="229">
        <v>9979031.2999999989</v>
      </c>
      <c r="L81" s="216">
        <v>9235695.7000000011</v>
      </c>
      <c r="M81" s="101">
        <f t="shared" si="9"/>
        <v>92.551024466673454</v>
      </c>
      <c r="N81" s="106" t="s">
        <v>667</v>
      </c>
      <c r="O81" s="161" t="s">
        <v>120</v>
      </c>
    </row>
    <row r="82" spans="1:15" s="31" customFormat="1" ht="15" customHeight="1" x14ac:dyDescent="0.2">
      <c r="A82" s="59" t="s">
        <v>72</v>
      </c>
      <c r="B82" s="62" t="s">
        <v>268</v>
      </c>
      <c r="C82" s="61">
        <f t="shared" si="3"/>
        <v>1</v>
      </c>
      <c r="D82" s="99"/>
      <c r="E82" s="100">
        <f t="shared" si="10"/>
        <v>1</v>
      </c>
      <c r="F82" s="111" t="s">
        <v>179</v>
      </c>
      <c r="G82" s="106" t="str">
        <f>'1.2'!F81</f>
        <v>10-4538</v>
      </c>
      <c r="H82" s="163">
        <f>'1.2'!G81</f>
        <v>44189</v>
      </c>
      <c r="I82" s="105" t="s">
        <v>252</v>
      </c>
      <c r="J82" s="105" t="s">
        <v>502</v>
      </c>
      <c r="K82" s="216">
        <v>18780617.199999999</v>
      </c>
      <c r="L82" s="216">
        <v>10507009.300000001</v>
      </c>
      <c r="M82" s="101">
        <f t="shared" si="9"/>
        <v>55.946027694979058</v>
      </c>
      <c r="N82" s="106" t="s">
        <v>120</v>
      </c>
      <c r="O82" s="161"/>
    </row>
    <row r="83" spans="1:15" s="10" customFormat="1" ht="15" customHeight="1" x14ac:dyDescent="0.2">
      <c r="A83" s="59" t="s">
        <v>73</v>
      </c>
      <c r="B83" s="62" t="s">
        <v>224</v>
      </c>
      <c r="C83" s="61">
        <f t="shared" si="3"/>
        <v>0</v>
      </c>
      <c r="D83" s="99"/>
      <c r="E83" s="100">
        <f t="shared" si="10"/>
        <v>0</v>
      </c>
      <c r="F83" s="111" t="s">
        <v>127</v>
      </c>
      <c r="G83" s="106" t="str">
        <f>'1.2'!F82</f>
        <v>114-ОЗ</v>
      </c>
      <c r="H83" s="163">
        <f>'1.2'!G82</f>
        <v>44181</v>
      </c>
      <c r="I83" s="105" t="s">
        <v>239</v>
      </c>
      <c r="J83" s="105" t="s">
        <v>523</v>
      </c>
      <c r="K83" s="216" t="s">
        <v>127</v>
      </c>
      <c r="L83" s="216">
        <v>25582570.899999999</v>
      </c>
      <c r="M83" s="101" t="s">
        <v>127</v>
      </c>
      <c r="N83" s="106" t="s">
        <v>666</v>
      </c>
      <c r="O83" s="161" t="s">
        <v>120</v>
      </c>
    </row>
    <row r="84" spans="1:15" s="11" customFormat="1" ht="15" customHeight="1" x14ac:dyDescent="0.2">
      <c r="A84" s="146" t="s">
        <v>618</v>
      </c>
      <c r="B84" s="62" t="s">
        <v>101</v>
      </c>
      <c r="C84" s="61">
        <f t="shared" si="3"/>
        <v>2</v>
      </c>
      <c r="D84" s="99"/>
      <c r="E84" s="100">
        <f t="shared" si="10"/>
        <v>2</v>
      </c>
      <c r="F84" s="111" t="s">
        <v>179</v>
      </c>
      <c r="G84" s="106" t="str">
        <f>'1.2'!F83</f>
        <v>160-ОЗ</v>
      </c>
      <c r="H84" s="163">
        <f>'1.2'!G83</f>
        <v>44188</v>
      </c>
      <c r="I84" s="105" t="s">
        <v>227</v>
      </c>
      <c r="J84" s="105" t="s">
        <v>503</v>
      </c>
      <c r="K84" s="216">
        <v>12483789.800000001</v>
      </c>
      <c r="L84" s="216">
        <v>12280297.699999999</v>
      </c>
      <c r="M84" s="101">
        <f t="shared" si="9"/>
        <v>98.369949324202793</v>
      </c>
      <c r="N84" s="106" t="s">
        <v>120</v>
      </c>
      <c r="O84" s="161"/>
    </row>
    <row r="85" spans="1:15" s="31" customFormat="1" ht="15" customHeight="1" x14ac:dyDescent="0.2">
      <c r="A85" s="59" t="s">
        <v>74</v>
      </c>
      <c r="B85" s="62" t="s">
        <v>101</v>
      </c>
      <c r="C85" s="61">
        <f t="shared" si="3"/>
        <v>2</v>
      </c>
      <c r="D85" s="99"/>
      <c r="E85" s="100">
        <f t="shared" si="10"/>
        <v>2</v>
      </c>
      <c r="F85" s="111" t="s">
        <v>179</v>
      </c>
      <c r="G85" s="106" t="str">
        <f>'1.2'!F84</f>
        <v>45-ОЗ</v>
      </c>
      <c r="H85" s="163">
        <f>'1.2'!G84</f>
        <v>44190</v>
      </c>
      <c r="I85" s="105" t="s">
        <v>246</v>
      </c>
      <c r="J85" s="105" t="s">
        <v>504</v>
      </c>
      <c r="K85" s="216">
        <v>27190826.399999999</v>
      </c>
      <c r="L85" s="216">
        <v>27037226.399999999</v>
      </c>
      <c r="M85" s="101">
        <f t="shared" si="9"/>
        <v>99.435103598028192</v>
      </c>
      <c r="N85" s="106"/>
      <c r="O85" s="161"/>
    </row>
    <row r="86" spans="1:15" s="10" customFormat="1" ht="15" customHeight="1" x14ac:dyDescent="0.2">
      <c r="A86" s="59" t="s">
        <v>75</v>
      </c>
      <c r="B86" s="62" t="s">
        <v>224</v>
      </c>
      <c r="C86" s="61">
        <f t="shared" si="3"/>
        <v>0</v>
      </c>
      <c r="D86" s="99"/>
      <c r="E86" s="100">
        <f t="shared" si="10"/>
        <v>0</v>
      </c>
      <c r="F86" s="111" t="s">
        <v>179</v>
      </c>
      <c r="G86" s="106" t="str">
        <f>'1.2'!F85</f>
        <v>2333-ОЗ</v>
      </c>
      <c r="H86" s="163">
        <f>'1.2'!G85</f>
        <v>44189</v>
      </c>
      <c r="I86" s="105" t="s">
        <v>247</v>
      </c>
      <c r="J86" s="105" t="s">
        <v>127</v>
      </c>
      <c r="K86" s="216">
        <v>8098449.8936899994</v>
      </c>
      <c r="L86" s="216">
        <v>0</v>
      </c>
      <c r="M86" s="101">
        <v>0</v>
      </c>
      <c r="N86" s="106" t="s">
        <v>668</v>
      </c>
      <c r="O86" s="161" t="s">
        <v>120</v>
      </c>
    </row>
    <row r="87" spans="1:15" s="31" customFormat="1" ht="15" customHeight="1" x14ac:dyDescent="0.2">
      <c r="A87" s="59" t="s">
        <v>76</v>
      </c>
      <c r="B87" s="62" t="s">
        <v>101</v>
      </c>
      <c r="C87" s="61">
        <f t="shared" si="3"/>
        <v>2</v>
      </c>
      <c r="D87" s="99">
        <v>0.5</v>
      </c>
      <c r="E87" s="100">
        <f t="shared" si="10"/>
        <v>1</v>
      </c>
      <c r="F87" s="111" t="s">
        <v>179</v>
      </c>
      <c r="G87" s="106" t="str">
        <f>'1.2'!F86</f>
        <v>180-ОЗ</v>
      </c>
      <c r="H87" s="163">
        <f>'1.2'!G86</f>
        <v>44194</v>
      </c>
      <c r="I87" s="105" t="s">
        <v>233</v>
      </c>
      <c r="J87" s="105" t="s">
        <v>505</v>
      </c>
      <c r="K87" s="216">
        <v>7820364.5999999996</v>
      </c>
      <c r="L87" s="216">
        <v>6707870.2999999989</v>
      </c>
      <c r="M87" s="101">
        <f t="shared" si="9"/>
        <v>85.774393434290758</v>
      </c>
      <c r="N87" s="106" t="s">
        <v>527</v>
      </c>
      <c r="O87" s="161" t="s">
        <v>120</v>
      </c>
    </row>
    <row r="88" spans="1:15" s="9" customFormat="1" ht="15" customHeight="1" x14ac:dyDescent="0.2">
      <c r="A88" s="64" t="s">
        <v>77</v>
      </c>
      <c r="B88" s="67"/>
      <c r="C88" s="65"/>
      <c r="D88" s="66"/>
      <c r="E88" s="65"/>
      <c r="F88" s="119"/>
      <c r="G88" s="107"/>
      <c r="H88" s="164"/>
      <c r="I88" s="118"/>
      <c r="J88" s="118"/>
      <c r="K88" s="217"/>
      <c r="L88" s="217"/>
      <c r="M88" s="66"/>
      <c r="N88" s="107"/>
      <c r="O88" s="160"/>
    </row>
    <row r="89" spans="1:15" s="31" customFormat="1" ht="15" customHeight="1" x14ac:dyDescent="0.2">
      <c r="A89" s="59" t="s">
        <v>67</v>
      </c>
      <c r="B89" s="62" t="s">
        <v>101</v>
      </c>
      <c r="C89" s="61">
        <f t="shared" ref="C89:C99" si="11">IF(B89="75% и более",2,(IF(B89="50% и более",1,0)))</f>
        <v>2</v>
      </c>
      <c r="D89" s="99"/>
      <c r="E89" s="100">
        <f t="shared" ref="E89:E99" si="12">C89*(1-D89)</f>
        <v>2</v>
      </c>
      <c r="F89" s="111" t="s">
        <v>179</v>
      </c>
      <c r="G89" s="106" t="str">
        <f>'1.2'!F88</f>
        <v>1292-VI</v>
      </c>
      <c r="H89" s="163">
        <f>'1.2'!G88</f>
        <v>44190</v>
      </c>
      <c r="I89" s="105" t="s">
        <v>230</v>
      </c>
      <c r="J89" s="105" t="s">
        <v>506</v>
      </c>
      <c r="K89" s="216">
        <v>12999943.1</v>
      </c>
      <c r="L89" s="216">
        <v>12519069.4</v>
      </c>
      <c r="M89" s="101">
        <f t="shared" si="9"/>
        <v>96.300955348027642</v>
      </c>
      <c r="N89" s="106" t="s">
        <v>120</v>
      </c>
      <c r="O89" s="161"/>
    </row>
    <row r="90" spans="1:15" s="10" customFormat="1" ht="15" customHeight="1" x14ac:dyDescent="0.2">
      <c r="A90" s="59" t="s">
        <v>78</v>
      </c>
      <c r="B90" s="62" t="s">
        <v>224</v>
      </c>
      <c r="C90" s="61">
        <f t="shared" si="11"/>
        <v>0</v>
      </c>
      <c r="D90" s="99"/>
      <c r="E90" s="100">
        <f t="shared" si="12"/>
        <v>0</v>
      </c>
      <c r="F90" s="111" t="s">
        <v>179</v>
      </c>
      <c r="G90" s="106" t="str">
        <f>'1.2'!F89</f>
        <v>2265-З N 441-VI</v>
      </c>
      <c r="H90" s="163">
        <f>'1.2'!G89</f>
        <v>44166</v>
      </c>
      <c r="I90" s="105" t="s">
        <v>241</v>
      </c>
      <c r="J90" s="105" t="s">
        <v>507</v>
      </c>
      <c r="K90" s="216">
        <v>6355592.7000000002</v>
      </c>
      <c r="L90" s="216">
        <v>2677284</v>
      </c>
      <c r="M90" s="101">
        <f t="shared" si="9"/>
        <v>42.124851707378916</v>
      </c>
      <c r="N90" s="106" t="s">
        <v>120</v>
      </c>
      <c r="O90" s="161"/>
    </row>
    <row r="91" spans="1:15" s="10" customFormat="1" ht="15" customHeight="1" x14ac:dyDescent="0.2">
      <c r="A91" s="59" t="s">
        <v>71</v>
      </c>
      <c r="B91" s="62" t="s">
        <v>268</v>
      </c>
      <c r="C91" s="61">
        <f t="shared" si="11"/>
        <v>1</v>
      </c>
      <c r="D91" s="99"/>
      <c r="E91" s="100">
        <f t="shared" si="12"/>
        <v>1</v>
      </c>
      <c r="F91" s="111" t="s">
        <v>179</v>
      </c>
      <c r="G91" s="106" t="str">
        <f>'1.2'!F90</f>
        <v>1899-ЗЗК</v>
      </c>
      <c r="H91" s="163">
        <f>'1.2'!G90</f>
        <v>44195</v>
      </c>
      <c r="I91" s="105" t="s">
        <v>248</v>
      </c>
      <c r="J91" s="105" t="s">
        <v>660</v>
      </c>
      <c r="K91" s="216">
        <v>4758739.7</v>
      </c>
      <c r="L91" s="216">
        <f>2414291.9</f>
        <v>2414291.9</v>
      </c>
      <c r="M91" s="101">
        <f t="shared" si="9"/>
        <v>50.733850813483237</v>
      </c>
      <c r="N91" s="106" t="s">
        <v>661</v>
      </c>
      <c r="O91" s="161" t="s">
        <v>120</v>
      </c>
    </row>
    <row r="92" spans="1:15" s="113" customFormat="1" ht="15" customHeight="1" x14ac:dyDescent="0.2">
      <c r="A92" s="59" t="s">
        <v>79</v>
      </c>
      <c r="B92" s="62" t="s">
        <v>268</v>
      </c>
      <c r="C92" s="61">
        <f t="shared" si="11"/>
        <v>1</v>
      </c>
      <c r="D92" s="99"/>
      <c r="E92" s="100">
        <f t="shared" si="12"/>
        <v>1</v>
      </c>
      <c r="F92" s="111" t="s">
        <v>179</v>
      </c>
      <c r="G92" s="106">
        <f>'1.2'!F91</f>
        <v>521</v>
      </c>
      <c r="H92" s="163">
        <f>'1.2'!G91</f>
        <v>44161</v>
      </c>
      <c r="I92" s="105" t="s">
        <v>233</v>
      </c>
      <c r="J92" s="106" t="s">
        <v>238</v>
      </c>
      <c r="K92" s="216">
        <v>5016432.1379300002</v>
      </c>
      <c r="L92" s="216">
        <v>3684599.8441699999</v>
      </c>
      <c r="M92" s="101">
        <f t="shared" si="9"/>
        <v>73.450606783059712</v>
      </c>
      <c r="N92" s="106" t="s">
        <v>662</v>
      </c>
      <c r="O92" s="161" t="s">
        <v>120</v>
      </c>
    </row>
    <row r="93" spans="1:15" s="31" customFormat="1" ht="15" customHeight="1" x14ac:dyDescent="0.2">
      <c r="A93" s="59" t="s">
        <v>80</v>
      </c>
      <c r="B93" s="62" t="s">
        <v>101</v>
      </c>
      <c r="C93" s="61">
        <f t="shared" si="11"/>
        <v>2</v>
      </c>
      <c r="D93" s="99"/>
      <c r="E93" s="100">
        <f t="shared" si="12"/>
        <v>2</v>
      </c>
      <c r="F93" s="111" t="s">
        <v>179</v>
      </c>
      <c r="G93" s="106" t="str">
        <f>'1.2'!F92</f>
        <v xml:space="preserve"> 969-КЗ</v>
      </c>
      <c r="H93" s="163">
        <f>'1.2'!G92</f>
        <v>44186</v>
      </c>
      <c r="I93" s="105" t="s">
        <v>247</v>
      </c>
      <c r="J93" s="105" t="s">
        <v>508</v>
      </c>
      <c r="K93" s="216">
        <v>11701054.223160001</v>
      </c>
      <c r="L93" s="216">
        <v>11432566.709249998</v>
      </c>
      <c r="M93" s="101">
        <f t="shared" si="9"/>
        <v>97.705441673976836</v>
      </c>
      <c r="N93" s="106" t="s">
        <v>120</v>
      </c>
      <c r="O93" s="161"/>
    </row>
    <row r="94" spans="1:15" s="10" customFormat="1" ht="15" customHeight="1" x14ac:dyDescent="0.2">
      <c r="A94" s="59" t="s">
        <v>81</v>
      </c>
      <c r="B94" s="62" t="s">
        <v>224</v>
      </c>
      <c r="C94" s="61">
        <f t="shared" si="11"/>
        <v>0</v>
      </c>
      <c r="D94" s="99"/>
      <c r="E94" s="100">
        <f t="shared" si="12"/>
        <v>0</v>
      </c>
      <c r="F94" s="111" t="s">
        <v>179</v>
      </c>
      <c r="G94" s="106">
        <f>'1.2'!F93</f>
        <v>125</v>
      </c>
      <c r="H94" s="163">
        <f>'1.2'!G93</f>
        <v>44174</v>
      </c>
      <c r="I94" s="105" t="s">
        <v>233</v>
      </c>
      <c r="J94" s="105" t="s">
        <v>509</v>
      </c>
      <c r="K94" s="216">
        <v>4890966.68</v>
      </c>
      <c r="L94" s="216">
        <v>2063336.9400000004</v>
      </c>
      <c r="M94" s="101">
        <f t="shared" si="9"/>
        <v>42.186689769066277</v>
      </c>
      <c r="N94" s="106" t="s">
        <v>120</v>
      </c>
      <c r="O94" s="161"/>
    </row>
    <row r="95" spans="1:15" s="10" customFormat="1" ht="15" customHeight="1" x14ac:dyDescent="0.2">
      <c r="A95" s="59" t="s">
        <v>82</v>
      </c>
      <c r="B95" s="62" t="s">
        <v>101</v>
      </c>
      <c r="C95" s="61">
        <f t="shared" si="11"/>
        <v>2</v>
      </c>
      <c r="D95" s="99"/>
      <c r="E95" s="100">
        <f t="shared" si="12"/>
        <v>2</v>
      </c>
      <c r="F95" s="111" t="s">
        <v>179</v>
      </c>
      <c r="G95" s="106" t="str">
        <f>'1.2'!F94</f>
        <v>651-ОЗ</v>
      </c>
      <c r="H95" s="163">
        <f>'1.2'!G94</f>
        <v>44176</v>
      </c>
      <c r="I95" s="105" t="s">
        <v>243</v>
      </c>
      <c r="J95" s="105" t="s">
        <v>510</v>
      </c>
      <c r="K95" s="216">
        <v>9969948.4000000004</v>
      </c>
      <c r="L95" s="216">
        <v>9801994.7999999989</v>
      </c>
      <c r="M95" s="101">
        <f t="shared" si="9"/>
        <v>98.31540151200781</v>
      </c>
      <c r="N95" s="106" t="s">
        <v>120</v>
      </c>
      <c r="O95" s="161"/>
    </row>
    <row r="96" spans="1:15" s="10" customFormat="1" ht="15" customHeight="1" x14ac:dyDescent="0.2">
      <c r="A96" s="59" t="s">
        <v>83</v>
      </c>
      <c r="B96" s="62" t="s">
        <v>101</v>
      </c>
      <c r="C96" s="61">
        <f t="shared" si="11"/>
        <v>2</v>
      </c>
      <c r="D96" s="99"/>
      <c r="E96" s="100">
        <f t="shared" si="12"/>
        <v>2</v>
      </c>
      <c r="F96" s="111" t="s">
        <v>179</v>
      </c>
      <c r="G96" s="106" t="str">
        <f>'1.2'!F95</f>
        <v>2561-ОЗ</v>
      </c>
      <c r="H96" s="163">
        <f>'1.2'!G95</f>
        <v>44194</v>
      </c>
      <c r="I96" s="105" t="s">
        <v>243</v>
      </c>
      <c r="J96" s="105" t="s">
        <v>253</v>
      </c>
      <c r="K96" s="216">
        <v>875796.3</v>
      </c>
      <c r="L96" s="216">
        <v>875301.70000000007</v>
      </c>
      <c r="M96" s="101">
        <f>L96/K96*100</f>
        <v>99.94352568057208</v>
      </c>
      <c r="N96" s="115" t="s">
        <v>120</v>
      </c>
      <c r="O96" s="161"/>
    </row>
    <row r="97" spans="1:15" s="31" customFormat="1" ht="15" customHeight="1" x14ac:dyDescent="0.2">
      <c r="A97" s="59" t="s">
        <v>84</v>
      </c>
      <c r="B97" s="62" t="s">
        <v>101</v>
      </c>
      <c r="C97" s="61">
        <f t="shared" si="11"/>
        <v>2</v>
      </c>
      <c r="D97" s="99"/>
      <c r="E97" s="100">
        <f t="shared" si="12"/>
        <v>2</v>
      </c>
      <c r="F97" s="111" t="s">
        <v>179</v>
      </c>
      <c r="G97" s="106" t="str">
        <f>'1.2'!F96</f>
        <v>94-ЗО</v>
      </c>
      <c r="H97" s="163">
        <f>'1.2'!G96</f>
        <v>44188</v>
      </c>
      <c r="I97" s="105" t="s">
        <v>263</v>
      </c>
      <c r="J97" s="105" t="s">
        <v>238</v>
      </c>
      <c r="K97" s="216">
        <v>25041428.899999999</v>
      </c>
      <c r="L97" s="216">
        <v>24121728.900000006</v>
      </c>
      <c r="M97" s="101">
        <f t="shared" si="9"/>
        <v>96.327286259611199</v>
      </c>
      <c r="N97" s="106" t="s">
        <v>120</v>
      </c>
      <c r="O97" s="161"/>
    </row>
    <row r="98" spans="1:15" s="31" customFormat="1" ht="15" customHeight="1" x14ac:dyDescent="0.2">
      <c r="A98" s="59" t="s">
        <v>85</v>
      </c>
      <c r="B98" s="62" t="s">
        <v>101</v>
      </c>
      <c r="C98" s="61">
        <f t="shared" si="11"/>
        <v>2</v>
      </c>
      <c r="D98" s="99"/>
      <c r="E98" s="100">
        <f t="shared" si="12"/>
        <v>2</v>
      </c>
      <c r="F98" s="111" t="s">
        <v>179</v>
      </c>
      <c r="G98" s="106" t="str">
        <f>'1.2'!F97</f>
        <v>661-ОЗ</v>
      </c>
      <c r="H98" s="163">
        <f>'1.2'!G97</f>
        <v>44187</v>
      </c>
      <c r="I98" s="105" t="s">
        <v>228</v>
      </c>
      <c r="J98" s="105" t="s">
        <v>511</v>
      </c>
      <c r="K98" s="216">
        <v>1716187.4</v>
      </c>
      <c r="L98" s="216">
        <v>1691631.1000000003</v>
      </c>
      <c r="M98" s="101">
        <f t="shared" si="9"/>
        <v>98.569136447453261</v>
      </c>
      <c r="N98" s="106" t="s">
        <v>120</v>
      </c>
      <c r="O98" s="161"/>
    </row>
    <row r="99" spans="1:15" s="31" customFormat="1" ht="15" customHeight="1" x14ac:dyDescent="0.2">
      <c r="A99" s="59" t="s">
        <v>86</v>
      </c>
      <c r="B99" s="62" t="s">
        <v>101</v>
      </c>
      <c r="C99" s="61">
        <f t="shared" si="11"/>
        <v>2</v>
      </c>
      <c r="D99" s="99"/>
      <c r="E99" s="100">
        <f t="shared" si="12"/>
        <v>2</v>
      </c>
      <c r="F99" s="111" t="s">
        <v>179</v>
      </c>
      <c r="G99" s="106" t="str">
        <f>'1.2'!F98</f>
        <v>74-ОЗ</v>
      </c>
      <c r="H99" s="163">
        <f>'1.2'!G98</f>
        <v>44181</v>
      </c>
      <c r="I99" s="105" t="s">
        <v>225</v>
      </c>
      <c r="J99" s="105" t="s">
        <v>264</v>
      </c>
      <c r="K99" s="216">
        <v>3529919.6</v>
      </c>
      <c r="L99" s="216">
        <v>3450456.5</v>
      </c>
      <c r="M99" s="101">
        <f t="shared" si="9"/>
        <v>97.748869407677162</v>
      </c>
      <c r="N99" s="106" t="s">
        <v>120</v>
      </c>
      <c r="O99" s="161"/>
    </row>
    <row r="100" spans="1:15" x14ac:dyDescent="0.2">
      <c r="A100" s="51" t="s">
        <v>185</v>
      </c>
      <c r="N100" s="212"/>
    </row>
    <row r="101" spans="1:15" x14ac:dyDescent="0.2">
      <c r="A101" s="103" t="s">
        <v>278</v>
      </c>
      <c r="E101" s="17"/>
      <c r="F101" s="17"/>
      <c r="G101" s="17"/>
      <c r="H101" s="17"/>
      <c r="N101" s="212"/>
    </row>
    <row r="102" spans="1:15" x14ac:dyDescent="0.2">
      <c r="A102" s="103" t="s">
        <v>279</v>
      </c>
      <c r="N102" s="212"/>
    </row>
    <row r="103" spans="1:15" x14ac:dyDescent="0.2">
      <c r="N103" s="212"/>
    </row>
    <row r="104" spans="1:15" x14ac:dyDescent="0.2">
      <c r="N104" s="212"/>
    </row>
    <row r="105" spans="1:15" x14ac:dyDescent="0.2">
      <c r="N105" s="212"/>
    </row>
    <row r="106" spans="1:15" x14ac:dyDescent="0.2">
      <c r="N106" s="212"/>
    </row>
    <row r="107" spans="1:15" x14ac:dyDescent="0.2">
      <c r="A107" s="4"/>
      <c r="B107" s="4"/>
      <c r="C107" s="4"/>
      <c r="D107" s="91"/>
      <c r="E107" s="17"/>
      <c r="F107" s="17"/>
      <c r="G107" s="17"/>
      <c r="H107" s="17"/>
      <c r="I107" s="4"/>
      <c r="J107" s="33"/>
      <c r="K107" s="33"/>
      <c r="L107" s="33"/>
      <c r="M107" s="33"/>
      <c r="N107" s="212"/>
    </row>
    <row r="108" spans="1:15" x14ac:dyDescent="0.2">
      <c r="N108" s="212"/>
    </row>
    <row r="109" spans="1:15" x14ac:dyDescent="0.2">
      <c r="N109" s="212"/>
    </row>
    <row r="110" spans="1:15" x14ac:dyDescent="0.2">
      <c r="N110" s="212"/>
    </row>
    <row r="111" spans="1:15" x14ac:dyDescent="0.2">
      <c r="A111" s="4"/>
      <c r="B111" s="4"/>
      <c r="C111" s="4"/>
      <c r="D111" s="91"/>
      <c r="E111" s="17"/>
      <c r="F111" s="17"/>
      <c r="G111" s="17"/>
      <c r="H111" s="17"/>
      <c r="I111" s="4"/>
      <c r="J111" s="33"/>
      <c r="K111" s="33"/>
      <c r="L111" s="33"/>
      <c r="M111" s="33"/>
      <c r="N111" s="212"/>
    </row>
    <row r="112" spans="1:15" s="2" customFormat="1" ht="11" x14ac:dyDescent="0.15">
      <c r="A112" s="3"/>
      <c r="B112" s="3"/>
      <c r="C112" s="3"/>
      <c r="D112" s="90"/>
      <c r="E112" s="16"/>
      <c r="F112" s="16"/>
      <c r="G112" s="16"/>
      <c r="H112" s="16"/>
      <c r="I112" s="3"/>
      <c r="J112" s="34"/>
      <c r="K112" s="34"/>
      <c r="L112" s="34"/>
      <c r="M112" s="34"/>
      <c r="N112" s="213"/>
      <c r="O112" s="172"/>
    </row>
    <row r="113" spans="1:15" x14ac:dyDescent="0.2">
      <c r="N113" s="212"/>
    </row>
    <row r="114" spans="1:15" x14ac:dyDescent="0.2">
      <c r="A114" s="4"/>
      <c r="B114" s="4"/>
      <c r="C114" s="4"/>
      <c r="D114" s="91"/>
      <c r="E114" s="17"/>
      <c r="F114" s="17"/>
      <c r="G114" s="17"/>
      <c r="H114" s="17"/>
      <c r="I114" s="4"/>
      <c r="J114" s="33"/>
      <c r="K114" s="33"/>
      <c r="L114" s="33"/>
      <c r="M114" s="33"/>
      <c r="N114" s="212"/>
    </row>
    <row r="115" spans="1:15" s="2" customFormat="1" ht="11" x14ac:dyDescent="0.15">
      <c r="A115" s="3"/>
      <c r="B115" s="3"/>
      <c r="C115" s="3"/>
      <c r="D115" s="90"/>
      <c r="E115" s="16"/>
      <c r="F115" s="16"/>
      <c r="G115" s="16"/>
      <c r="H115" s="16"/>
      <c r="I115" s="3"/>
      <c r="J115" s="34"/>
      <c r="K115" s="34"/>
      <c r="L115" s="34"/>
      <c r="M115" s="34"/>
      <c r="N115" s="213"/>
      <c r="O115" s="172"/>
    </row>
    <row r="116" spans="1:15" x14ac:dyDescent="0.2">
      <c r="N116" s="212"/>
    </row>
    <row r="117" spans="1:15" x14ac:dyDescent="0.2">
      <c r="N117" s="212"/>
    </row>
    <row r="118" spans="1:15" x14ac:dyDescent="0.2">
      <c r="A118" s="4"/>
      <c r="B118" s="4"/>
      <c r="C118" s="4"/>
      <c r="D118" s="91"/>
      <c r="E118" s="17"/>
      <c r="F118" s="17"/>
      <c r="G118" s="17"/>
      <c r="H118" s="17"/>
      <c r="I118" s="4"/>
      <c r="J118" s="33"/>
      <c r="K118" s="33"/>
      <c r="L118" s="33"/>
      <c r="M118" s="33"/>
    </row>
    <row r="119" spans="1:15" s="2" customFormat="1" ht="11" x14ac:dyDescent="0.15">
      <c r="A119" s="3"/>
      <c r="B119" s="3"/>
      <c r="C119" s="3"/>
      <c r="D119" s="90"/>
      <c r="E119" s="16"/>
      <c r="F119" s="16"/>
      <c r="G119" s="16"/>
      <c r="H119" s="16"/>
      <c r="I119" s="3"/>
      <c r="J119" s="34"/>
      <c r="K119" s="34"/>
      <c r="L119" s="34"/>
      <c r="M119" s="34"/>
      <c r="N119" s="215"/>
      <c r="O119" s="172"/>
    </row>
  </sheetData>
  <mergeCells count="18">
    <mergeCell ref="H4:H6"/>
    <mergeCell ref="I4:J4"/>
    <mergeCell ref="I5:I6"/>
    <mergeCell ref="J5:J6"/>
    <mergeCell ref="A1:N1"/>
    <mergeCell ref="A2:N2"/>
    <mergeCell ref="N3:N6"/>
    <mergeCell ref="D4:D6"/>
    <mergeCell ref="A3:A6"/>
    <mergeCell ref="C3:E3"/>
    <mergeCell ref="C4:C6"/>
    <mergeCell ref="F3:F6"/>
    <mergeCell ref="E4:E6"/>
    <mergeCell ref="K3:K6"/>
    <mergeCell ref="L3:L6"/>
    <mergeCell ref="M3:M6"/>
    <mergeCell ref="G3:J3"/>
    <mergeCell ref="G4:G6"/>
  </mergeCells>
  <dataValidations count="3">
    <dataValidation type="list" allowBlank="1" showInputMessage="1" showErrorMessage="1" sqref="D71:D76 D78:D87 D89:D99 D26:D35 D7:D24 D37:D45 D47:D69" xr:uid="{00000000-0002-0000-0700-000000000000}">
      <formula1>"0,5"</formula1>
    </dataValidation>
    <dataValidation type="list" allowBlank="1" showInputMessage="1" showErrorMessage="1" sqref="B7 F7:H7" xr:uid="{00000000-0002-0000-0700-000002000000}">
      <formula1>#REF!</formula1>
    </dataValidation>
    <dataValidation type="list" allowBlank="1" showInputMessage="1" showErrorMessage="1" sqref="D77:E77 B8:B24 B48:B54 B56:B69 B71:B76 B78:B87 B89:B99 B39:B45 D70:E70 D88:E88 K88:L88 K77:L77 K70:L70 B27:B35 B37" xr:uid="{00000000-0002-0000-0700-000003000000}">
      <formula1>$B$4:$B$6</formula1>
    </dataValidation>
  </dataValidations>
  <pageMargins left="0.70866141732283472" right="0.70866141732283472" top="0.74803149606299213" bottom="0.74803149606299213" header="0.31496062992125984" footer="0.31496062992125984"/>
  <pageSetup paperSize="9" scale="71" fitToHeight="3" orientation="landscape" r:id="rId1"/>
  <headerFooter>
    <oddFooter>&amp;C&amp;A&amp;R&amp;P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30467C8CEFAC44593D3D344C2F48655" ma:contentTypeVersion="0" ma:contentTypeDescription="Создание документа." ma:contentTypeScope="" ma:versionID="cf81f99e34c18b20df9ff48604bc9af2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c31cf644ccdebe7c2c6fcf435b368b5c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C23373-14F2-4B7C-AFBE-B3A8ACE353AB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7E83352-2EC7-47E8-8159-170B246C82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16B28D-4BE0-4BFA-875D-2569D3F54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D6AD21D-BF8B-40B6-97B6-691ADCA72C8B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1e5bdc4-b57e-4af5-8c56-e26e352185e0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18</vt:i4>
      </vt:variant>
    </vt:vector>
  </HeadingPairs>
  <TitlesOfParts>
    <vt:vector size="26" baseType="lpstr">
      <vt:lpstr>Рейтинг (раздел 1)</vt:lpstr>
      <vt:lpstr>Оценка (раздел 1)</vt:lpstr>
      <vt:lpstr>Методика (раздел 1)</vt:lpstr>
      <vt:lpstr>1.1</vt:lpstr>
      <vt:lpstr>1.2</vt:lpstr>
      <vt:lpstr>1.3</vt:lpstr>
      <vt:lpstr>1.4</vt:lpstr>
      <vt:lpstr>1.5</vt:lpstr>
      <vt:lpstr>'Методика (раздел 1)'!_Toc262683</vt:lpstr>
      <vt:lpstr>'Методика (раздел 1)'!_Toc510692579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'Методика (раздел 1)'!Заголовки_для_печати</vt:lpstr>
      <vt:lpstr>'Оценка (раздел 1)'!Заголовки_для_печати</vt:lpstr>
      <vt:lpstr>'Рейтинг (раздел 1)'!Заголовки_для_печати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'Методика (раздел 1)'!Область_печати</vt:lpstr>
      <vt:lpstr>'Оценка (раздел 1)'!Область_печати</vt:lpstr>
      <vt:lpstr>'Рейтинг (раздел 1)'!Область_печати</vt:lpstr>
    </vt:vector>
  </TitlesOfParts>
  <Company>НИФИ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Тимофеева Ольга Ивановна</cp:lastModifiedBy>
  <cp:lastPrinted>2021-05-28T12:00:43Z</cp:lastPrinted>
  <dcterms:created xsi:type="dcterms:W3CDTF">2015-12-18T16:44:35Z</dcterms:created>
  <dcterms:modified xsi:type="dcterms:W3CDTF">2022-04-20T07:12:46Z</dcterms:modified>
</cp:coreProperties>
</file>