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70" windowWidth="18195" windowHeight="11220" activeTab="1"/>
  </bookViews>
  <sheets>
    <sheet name="Рейтинг I-II этапы" sheetId="1" r:id="rId1"/>
    <sheet name="Оценка I-II этапы" sheetId="2" r:id="rId2"/>
  </sheets>
  <definedNames>
    <definedName name="_xlfn.RANK.EQ" hidden="1">#NAME?</definedName>
    <definedName name="_xlnm._FilterDatabase" localSheetId="1" hidden="1">'Оценка I-II этапы'!$A$5:$L$5</definedName>
    <definedName name="_xlnm.Print_Titles" localSheetId="1">'Оценка I-II этапы'!$3:$3</definedName>
    <definedName name="_xlnm.Print_Titles" localSheetId="0">'Рейтинг I-II этапы'!$3:$3</definedName>
    <definedName name="_xlnm.Print_Area" localSheetId="1">'Оценка I-II этапы'!$A$1:$L$98</definedName>
    <definedName name="_xlnm.Print_Area" localSheetId="0">'Рейтинг I-II этапы'!$A$1:$K$90</definedName>
  </definedNames>
  <calcPr fullCalcOnLoad="1"/>
</workbook>
</file>

<file path=xl/sharedStrings.xml><?xml version="1.0" encoding="utf-8"?>
<sst xmlns="http://schemas.openxmlformats.org/spreadsheetml/2006/main" count="211" uniqueCount="111">
  <si>
    <t>Наименование субъекта Российской Федерации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</si>
  <si>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</si>
  <si>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</si>
  <si>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</si>
  <si>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</si>
  <si>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</si>
  <si>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</si>
  <si>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</si>
  <si>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</si>
  <si>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</si>
  <si>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</si>
  <si>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</si>
  <si>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</si>
  <si>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</si>
  <si>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</si>
  <si>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</si>
  <si>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</si>
  <si>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</si>
  <si>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</si>
  <si>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г.Москва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</si>
  <si>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</si>
  <si>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</si>
  <si>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</si>
  <si>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</si>
  <si>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</si>
  <si>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</si>
  <si>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</si>
  <si>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</si>
  <si>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</si>
  <si>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</si>
  <si>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</si>
  <si>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</si>
  <si>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</si>
  <si>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</si>
  <si>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</si>
  <si>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</si>
  <si>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</si>
  <si>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</si>
  <si>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</si>
  <si>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</si>
  <si>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</si>
  <si>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</si>
  <si>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</si>
  <si>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</si>
  <si>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</si>
  <si>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</si>
  <si>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</si>
  <si>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</si>
  <si>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</si>
  <si>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</si>
  <si>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</si>
  <si>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</si>
  <si>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</si>
  <si>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</si>
  <si>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</si>
  <si>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</si>
  <si>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</si>
  <si>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</si>
  <si>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</si>
  <si>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</si>
  <si>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</si>
  <si>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</si>
  <si>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</si>
  <si>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</si>
  <si>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</si>
  <si>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</si>
  <si>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</si>
  <si>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</si>
  <si>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</si>
  <si>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</si>
  <si>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</si>
  <si>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</si>
  <si>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</si>
  <si>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</si>
  <si>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</si>
  <si>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</si>
  <si>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</si>
  <si>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</si>
  <si>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</si>
  <si>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</si>
  <si>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</si>
  <si>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</si>
  <si>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</si>
  <si>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</si>
  <si>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</si>
  <si>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</si>
  <si>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</si>
  <si>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</si>
  <si>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</si>
  <si>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</si>
  <si>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</si>
  <si>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Республика Северная Осетия - Алания</t>
  </si>
  <si>
    <t>Место по РФ</t>
  </si>
  <si>
    <t>Место по федеральному округу</t>
  </si>
  <si>
    <t>Лучшая практика</t>
  </si>
  <si>
    <t xml:space="preserve">Максимальное количество баллов </t>
  </si>
  <si>
    <t>не установлено</t>
  </si>
  <si>
    <t>г.Севастополь *</t>
  </si>
  <si>
    <t>Республика Крым *</t>
  </si>
  <si>
    <t xml:space="preserve"> * по отдельным показателям явление отсутствует; произведена корректировка максимального количества баллов по субъекту РФ.</t>
  </si>
  <si>
    <t>в том числе по тематическим разделам:</t>
  </si>
  <si>
    <t>Характеристики первоначально утвержденного бюджета</t>
  </si>
  <si>
    <t>Годовой отчет об исполнении бюджета</t>
  </si>
  <si>
    <t>Публичные сведения о деятельности государственных учреждений субъекта РФ</t>
  </si>
  <si>
    <t>Бюджет для граждан (закон о бюджете, годовой отчет об исполнении бюджета)</t>
  </si>
  <si>
    <t>Общественное участие (I и II кварталы 2016 года)</t>
  </si>
  <si>
    <t xml:space="preserve">Максимальное количество баллов для субъекта РФ </t>
  </si>
  <si>
    <r>
      <t xml:space="preserve">Рейтинг субъектов Российской Федерации по уровню открытости бюджетных данных в 2016 году по итогам I-II этапов </t>
    </r>
    <r>
      <rPr>
        <sz val="11"/>
        <color indexed="8"/>
        <rFont val="Times New Roman"/>
        <family val="1"/>
      </rPr>
      <t>(группировка по федеральным округам)</t>
    </r>
  </si>
  <si>
    <t xml:space="preserve">% от максимального количества баллов </t>
  </si>
  <si>
    <t>Итого баллов за I-II этапы</t>
  </si>
  <si>
    <t xml:space="preserve">Рейтинг субъектов Российской Федерации по уровню открытости бюджетных данных в 2016 году по итогам I-II этапов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</si>
</sst>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64" fontId="38" fillId="20" borderId="1">
      <alignment horizontal="right" vertical="top" shrinkToFit="1"/>
      <protection/>
    </xf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9" fillId="27" borderId="2" applyNumberFormat="0" applyAlignment="0" applyProtection="0"/>
    <xf numFmtId="0" fontId="40" fillId="28" borderId="3" applyNumberFormat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9" borderId="8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165" fontId="8" fillId="34" borderId="11" xfId="0" applyNumberFormat="1" applyFont="1" applyFill="1" applyBorder="1" applyAlignment="1">
      <alignment horizontal="center" vertical="center" wrapText="1"/>
    </xf>
    <xf numFmtId="165" fontId="56" fillId="0" borderId="11" xfId="0" applyNumberFormat="1" applyFont="1" applyBorder="1" applyAlignment="1">
      <alignment horizontal="center" vertical="center"/>
    </xf>
    <xf numFmtId="0" fontId="7" fillId="13" borderId="11" xfId="0" applyFont="1" applyFill="1" applyBorder="1" applyAlignment="1">
      <alignment vertical="center" wrapText="1"/>
    </xf>
    <xf numFmtId="0" fontId="10" fillId="13" borderId="11" xfId="0" applyFont="1" applyFill="1" applyBorder="1" applyAlignment="1">
      <alignment vertical="center" wrapText="1"/>
    </xf>
    <xf numFmtId="165" fontId="56" fillId="13" borderId="11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vertical="center" wrapText="1"/>
    </xf>
    <xf numFmtId="164" fontId="7" fillId="34" borderId="11" xfId="0" applyNumberFormat="1" applyFont="1" applyFill="1" applyBorder="1" applyAlignment="1">
      <alignment horizontal="center" vertical="center" wrapText="1"/>
    </xf>
    <xf numFmtId="165" fontId="10" fillId="34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7" fillId="13" borderId="11" xfId="0" applyFont="1" applyFill="1" applyBorder="1" applyAlignment="1">
      <alignment horizontal="center" vertical="center" wrapText="1"/>
    </xf>
    <xf numFmtId="164" fontId="7" fillId="13" borderId="11" xfId="0" applyNumberFormat="1" applyFont="1" applyFill="1" applyBorder="1" applyAlignment="1">
      <alignment horizontal="center" vertical="center" wrapText="1"/>
    </xf>
    <xf numFmtId="165" fontId="10" fillId="13" borderId="11" xfId="0" applyNumberFormat="1" applyFont="1" applyFill="1" applyBorder="1" applyAlignment="1">
      <alignment horizontal="center" vertical="center" wrapText="1"/>
    </xf>
    <xf numFmtId="165" fontId="9" fillId="34" borderId="11" xfId="0" applyNumberFormat="1" applyFont="1" applyFill="1" applyBorder="1" applyAlignment="1">
      <alignment horizontal="center" vertical="center" wrapText="1"/>
    </xf>
    <xf numFmtId="164" fontId="10" fillId="34" borderId="11" xfId="0" applyNumberFormat="1" applyFont="1" applyFill="1" applyBorder="1" applyAlignment="1">
      <alignment horizontal="center" vertical="center" wrapText="1"/>
    </xf>
    <xf numFmtId="2" fontId="7" fillId="34" borderId="11" xfId="0" applyNumberFormat="1" applyFont="1" applyFill="1" applyBorder="1" applyAlignment="1">
      <alignment horizontal="center" vertical="center" wrapText="1"/>
    </xf>
    <xf numFmtId="164" fontId="10" fillId="13" borderId="11" xfId="0" applyNumberFormat="1" applyFont="1" applyFill="1" applyBorder="1" applyAlignment="1">
      <alignment horizontal="center" vertical="center" wrapText="1"/>
    </xf>
    <xf numFmtId="2" fontId="7" fillId="13" borderId="11" xfId="0" applyNumberFormat="1" applyFont="1" applyFill="1" applyBorder="1" applyAlignment="1">
      <alignment horizontal="center" vertical="center" wrapText="1"/>
    </xf>
    <xf numFmtId="0" fontId="57" fillId="0" borderId="12" xfId="0" applyFont="1" applyBorder="1" applyAlignment="1">
      <alignment/>
    </xf>
    <xf numFmtId="0" fontId="58" fillId="0" borderId="12" xfId="0" applyFont="1" applyBorder="1" applyAlignment="1">
      <alignment/>
    </xf>
    <xf numFmtId="0" fontId="59" fillId="0" borderId="12" xfId="0" applyFont="1" applyBorder="1" applyAlignment="1">
      <alignment/>
    </xf>
    <xf numFmtId="165" fontId="0" fillId="0" borderId="0" xfId="0" applyNumberFormat="1" applyAlignment="1">
      <alignment/>
    </xf>
    <xf numFmtId="0" fontId="6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61" fillId="0" borderId="11" xfId="0" applyFont="1" applyBorder="1" applyAlignment="1">
      <alignment horizontal="center" vertical="center"/>
    </xf>
    <xf numFmtId="0" fontId="61" fillId="0" borderId="11" xfId="0" applyFont="1" applyBorder="1" applyAlignment="1">
      <alignment vertical="center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 3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Финансовый 3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workbookViewId="0" topLeftCell="A20">
      <selection activeCell="Q20" sqref="Q20"/>
    </sheetView>
  </sheetViews>
  <sheetFormatPr defaultColWidth="9.140625" defaultRowHeight="15"/>
  <cols>
    <col min="1" max="1" width="35.28125" style="2" customWidth="1"/>
    <col min="2" max="2" width="11.7109375" style="3" customWidth="1"/>
    <col min="3" max="3" width="13.00390625" style="3" customWidth="1"/>
    <col min="4" max="4" width="12.7109375" style="4" customWidth="1"/>
    <col min="5" max="5" width="12.7109375" style="3" customWidth="1"/>
    <col min="6" max="6" width="13.8515625" style="3" customWidth="1"/>
    <col min="7" max="7" width="12.7109375" style="2" customWidth="1"/>
    <col min="8" max="9" width="14.7109375" style="2" customWidth="1"/>
    <col min="10" max="10" width="13.7109375" style="2" customWidth="1"/>
    <col min="11" max="11" width="12.7109375" style="2" customWidth="1"/>
    <col min="12" max="16384" width="9.140625" style="2" customWidth="1"/>
  </cols>
  <sheetData>
    <row r="1" spans="1:11" ht="30.75" customHeight="1">
      <c r="A1" s="29" t="s">
        <v>110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ht="15.75" customHeight="1">
      <c r="A2" s="31" t="s">
        <v>0</v>
      </c>
      <c r="B2" s="31" t="s">
        <v>92</v>
      </c>
      <c r="C2" s="31" t="s">
        <v>108</v>
      </c>
      <c r="D2" s="31" t="s">
        <v>106</v>
      </c>
      <c r="E2" s="31" t="s">
        <v>109</v>
      </c>
      <c r="F2" s="5"/>
      <c r="G2" s="35" t="s">
        <v>100</v>
      </c>
      <c r="H2" s="36"/>
      <c r="I2" s="36"/>
      <c r="J2" s="36"/>
      <c r="K2" s="36"/>
    </row>
    <row r="3" spans="1:11" ht="94.5" customHeight="1">
      <c r="A3" s="32"/>
      <c r="B3" s="33"/>
      <c r="C3" s="33"/>
      <c r="D3" s="34"/>
      <c r="E3" s="34"/>
      <c r="F3" s="5" t="s">
        <v>101</v>
      </c>
      <c r="G3" s="5" t="s">
        <v>102</v>
      </c>
      <c r="H3" s="5" t="s">
        <v>103</v>
      </c>
      <c r="I3" s="5" t="s">
        <v>104</v>
      </c>
      <c r="J3" s="5" t="s">
        <v>105</v>
      </c>
      <c r="K3" s="5" t="s">
        <v>94</v>
      </c>
    </row>
    <row r="4" spans="1:11" ht="15.75" customHeight="1">
      <c r="A4" s="6" t="s">
        <v>95</v>
      </c>
      <c r="B4" s="7"/>
      <c r="C4" s="7"/>
      <c r="D4" s="6"/>
      <c r="E4" s="20">
        <f>SUM(F4:J4)</f>
        <v>82</v>
      </c>
      <c r="F4" s="8">
        <v>12</v>
      </c>
      <c r="G4" s="9">
        <v>24</v>
      </c>
      <c r="H4" s="9">
        <v>12</v>
      </c>
      <c r="I4" s="9">
        <v>12</v>
      </c>
      <c r="J4" s="9">
        <v>22</v>
      </c>
      <c r="K4" s="9" t="s">
        <v>96</v>
      </c>
    </row>
    <row r="5" spans="1:11" ht="15.75" customHeight="1">
      <c r="A5" s="16" t="s">
        <v>56</v>
      </c>
      <c r="B5" s="5" t="str">
        <f>RANK(C5,$C$5:$C$89)&amp;IF(COUNTIF($C$5:$C$89,C5)&gt;1,"-"&amp;RANK(C5,$C$5:$C$89)+COUNTIF($C$5:$C$89,C5)-1,"")</f>
        <v>1</v>
      </c>
      <c r="C5" s="14">
        <f aca="true" t="shared" si="0" ref="C5:C36">E5/D5*100</f>
        <v>90.2439024390244</v>
      </c>
      <c r="D5" s="21">
        <f aca="true" t="shared" si="1" ref="D5:D36">$E$4</f>
        <v>82</v>
      </c>
      <c r="E5" s="22">
        <f aca="true" t="shared" si="2" ref="E5:E36">SUM(F5:K5)</f>
        <v>74</v>
      </c>
      <c r="F5" s="15">
        <v>12</v>
      </c>
      <c r="G5" s="9">
        <v>19</v>
      </c>
      <c r="H5" s="9">
        <v>12</v>
      </c>
      <c r="I5" s="9">
        <v>12</v>
      </c>
      <c r="J5" s="9">
        <v>19</v>
      </c>
      <c r="K5" s="9">
        <v>0</v>
      </c>
    </row>
    <row r="6" spans="1:11" ht="15.75" customHeight="1">
      <c r="A6" s="13" t="s">
        <v>35</v>
      </c>
      <c r="B6" s="5" t="str">
        <f>RANK(C6,$C$5:$C$89)&amp;IF(COUNTIF($C$5:$C$89,C6)&gt;1,"-"&amp;RANK(C6,$C$5:$C$89)+COUNTIF($C$5:$C$89,C6)-1,"")</f>
        <v>2</v>
      </c>
      <c r="C6" s="14">
        <f t="shared" si="0"/>
        <v>89.02439024390245</v>
      </c>
      <c r="D6" s="21">
        <f t="shared" si="1"/>
        <v>82</v>
      </c>
      <c r="E6" s="22">
        <f t="shared" si="2"/>
        <v>73</v>
      </c>
      <c r="F6" s="15">
        <v>10</v>
      </c>
      <c r="G6" s="9">
        <v>23</v>
      </c>
      <c r="H6" s="9">
        <v>12</v>
      </c>
      <c r="I6" s="9">
        <v>12</v>
      </c>
      <c r="J6" s="9">
        <v>15</v>
      </c>
      <c r="K6" s="9">
        <v>1</v>
      </c>
    </row>
    <row r="7" spans="1:11" ht="15.75" customHeight="1">
      <c r="A7" s="13" t="s">
        <v>75</v>
      </c>
      <c r="B7" s="5" t="str">
        <f aca="true" t="shared" si="3" ref="B7:B69">RANK(C7,$C$5:$C$89)&amp;IF(COUNTIF($C$5:$C$89,C7)&gt;1,"-"&amp;RANK(C7,$C$5:$C$89)+COUNTIF($C$5:$C$89,C7)-1,"")</f>
        <v>3</v>
      </c>
      <c r="C7" s="14">
        <f t="shared" si="0"/>
        <v>82.92682926829268</v>
      </c>
      <c r="D7" s="21">
        <f t="shared" si="1"/>
        <v>82</v>
      </c>
      <c r="E7" s="22">
        <f t="shared" si="2"/>
        <v>68</v>
      </c>
      <c r="F7" s="15">
        <v>10</v>
      </c>
      <c r="G7" s="9">
        <v>23</v>
      </c>
      <c r="H7" s="9">
        <v>10</v>
      </c>
      <c r="I7" s="9">
        <v>12</v>
      </c>
      <c r="J7" s="9">
        <v>10</v>
      </c>
      <c r="K7" s="9">
        <v>3</v>
      </c>
    </row>
    <row r="8" spans="1:11" ht="15.75" customHeight="1">
      <c r="A8" s="16" t="s">
        <v>27</v>
      </c>
      <c r="B8" s="5" t="str">
        <f t="shared" si="3"/>
        <v>4</v>
      </c>
      <c r="C8" s="14">
        <f t="shared" si="0"/>
        <v>80.48780487804879</v>
      </c>
      <c r="D8" s="21">
        <f t="shared" si="1"/>
        <v>82</v>
      </c>
      <c r="E8" s="22">
        <f t="shared" si="2"/>
        <v>66</v>
      </c>
      <c r="F8" s="15">
        <v>11</v>
      </c>
      <c r="G8" s="9">
        <v>22</v>
      </c>
      <c r="H8" s="9">
        <v>10</v>
      </c>
      <c r="I8" s="9">
        <v>9</v>
      </c>
      <c r="J8" s="9">
        <v>14</v>
      </c>
      <c r="K8" s="9">
        <v>0</v>
      </c>
    </row>
    <row r="9" spans="1:11" ht="15.75" customHeight="1">
      <c r="A9" s="13" t="s">
        <v>33</v>
      </c>
      <c r="B9" s="5" t="str">
        <f t="shared" si="3"/>
        <v>5</v>
      </c>
      <c r="C9" s="14">
        <f t="shared" si="0"/>
        <v>79.26829268292683</v>
      </c>
      <c r="D9" s="21">
        <f t="shared" si="1"/>
        <v>82</v>
      </c>
      <c r="E9" s="22">
        <f t="shared" si="2"/>
        <v>65</v>
      </c>
      <c r="F9" s="15">
        <v>12</v>
      </c>
      <c r="G9" s="9">
        <v>22</v>
      </c>
      <c r="H9" s="9">
        <v>9</v>
      </c>
      <c r="I9" s="9">
        <v>12</v>
      </c>
      <c r="J9" s="9">
        <v>10</v>
      </c>
      <c r="K9" s="9">
        <v>0</v>
      </c>
    </row>
    <row r="10" spans="1:11" ht="15.75" customHeight="1">
      <c r="A10" s="13" t="s">
        <v>11</v>
      </c>
      <c r="B10" s="5" t="str">
        <f t="shared" si="3"/>
        <v>6-9</v>
      </c>
      <c r="C10" s="14">
        <f t="shared" si="0"/>
        <v>74.39024390243902</v>
      </c>
      <c r="D10" s="21">
        <f t="shared" si="1"/>
        <v>82</v>
      </c>
      <c r="E10" s="22">
        <f t="shared" si="2"/>
        <v>61</v>
      </c>
      <c r="F10" s="15">
        <v>10</v>
      </c>
      <c r="G10" s="9">
        <v>20</v>
      </c>
      <c r="H10" s="9">
        <v>3</v>
      </c>
      <c r="I10" s="9">
        <v>12</v>
      </c>
      <c r="J10" s="9">
        <v>16</v>
      </c>
      <c r="K10" s="9">
        <v>0</v>
      </c>
    </row>
    <row r="11" spans="1:11" ht="15.75" customHeight="1">
      <c r="A11" s="13" t="s">
        <v>45</v>
      </c>
      <c r="B11" s="5" t="str">
        <f t="shared" si="3"/>
        <v>6-9</v>
      </c>
      <c r="C11" s="14">
        <f t="shared" si="0"/>
        <v>74.39024390243902</v>
      </c>
      <c r="D11" s="21">
        <f t="shared" si="1"/>
        <v>82</v>
      </c>
      <c r="E11" s="22">
        <f t="shared" si="2"/>
        <v>61</v>
      </c>
      <c r="F11" s="15">
        <v>10</v>
      </c>
      <c r="G11" s="9">
        <v>18</v>
      </c>
      <c r="H11" s="9">
        <v>7</v>
      </c>
      <c r="I11" s="9">
        <v>10</v>
      </c>
      <c r="J11" s="9">
        <v>16</v>
      </c>
      <c r="K11" s="9">
        <v>0</v>
      </c>
    </row>
    <row r="12" spans="1:11" ht="15.75" customHeight="1">
      <c r="A12" s="16" t="s">
        <v>59</v>
      </c>
      <c r="B12" s="5" t="str">
        <f t="shared" si="3"/>
        <v>6-9</v>
      </c>
      <c r="C12" s="14">
        <f t="shared" si="0"/>
        <v>74.39024390243902</v>
      </c>
      <c r="D12" s="21">
        <f t="shared" si="1"/>
        <v>82</v>
      </c>
      <c r="E12" s="22">
        <f t="shared" si="2"/>
        <v>61</v>
      </c>
      <c r="F12" s="15">
        <v>10</v>
      </c>
      <c r="G12" s="9">
        <v>20</v>
      </c>
      <c r="H12" s="9">
        <v>11</v>
      </c>
      <c r="I12" s="9">
        <v>8</v>
      </c>
      <c r="J12" s="9">
        <v>12</v>
      </c>
      <c r="K12" s="9">
        <v>0</v>
      </c>
    </row>
    <row r="13" spans="1:11" ht="15.75" customHeight="1">
      <c r="A13" s="16" t="s">
        <v>79</v>
      </c>
      <c r="B13" s="5" t="str">
        <f t="shared" si="3"/>
        <v>6-9</v>
      </c>
      <c r="C13" s="14">
        <f t="shared" si="0"/>
        <v>74.39024390243902</v>
      </c>
      <c r="D13" s="21">
        <f t="shared" si="1"/>
        <v>82</v>
      </c>
      <c r="E13" s="22">
        <f t="shared" si="2"/>
        <v>61</v>
      </c>
      <c r="F13" s="15">
        <v>10</v>
      </c>
      <c r="G13" s="9">
        <v>20</v>
      </c>
      <c r="H13" s="9">
        <v>10</v>
      </c>
      <c r="I13" s="9">
        <v>6</v>
      </c>
      <c r="J13" s="9">
        <v>14</v>
      </c>
      <c r="K13" s="9">
        <v>1</v>
      </c>
    </row>
    <row r="14" spans="1:11" ht="15.75" customHeight="1">
      <c r="A14" s="16" t="s">
        <v>28</v>
      </c>
      <c r="B14" s="5" t="str">
        <f t="shared" si="3"/>
        <v>10-11</v>
      </c>
      <c r="C14" s="14">
        <f t="shared" si="0"/>
        <v>73.17073170731707</v>
      </c>
      <c r="D14" s="21">
        <f t="shared" si="1"/>
        <v>82</v>
      </c>
      <c r="E14" s="22">
        <f t="shared" si="2"/>
        <v>60</v>
      </c>
      <c r="F14" s="15">
        <v>10</v>
      </c>
      <c r="G14" s="9">
        <v>17</v>
      </c>
      <c r="H14" s="9">
        <v>10</v>
      </c>
      <c r="I14" s="9">
        <v>6</v>
      </c>
      <c r="J14" s="9">
        <v>17</v>
      </c>
      <c r="K14" s="9">
        <v>0</v>
      </c>
    </row>
    <row r="15" spans="1:11" ht="15.75" customHeight="1">
      <c r="A15" s="13" t="s">
        <v>69</v>
      </c>
      <c r="B15" s="5" t="str">
        <f t="shared" si="3"/>
        <v>10-11</v>
      </c>
      <c r="C15" s="14">
        <f t="shared" si="0"/>
        <v>73.17073170731707</v>
      </c>
      <c r="D15" s="21">
        <f t="shared" si="1"/>
        <v>82</v>
      </c>
      <c r="E15" s="22">
        <f t="shared" si="2"/>
        <v>60</v>
      </c>
      <c r="F15" s="15">
        <v>8</v>
      </c>
      <c r="G15" s="9">
        <v>19</v>
      </c>
      <c r="H15" s="9">
        <v>10</v>
      </c>
      <c r="I15" s="9">
        <v>5</v>
      </c>
      <c r="J15" s="9">
        <v>18</v>
      </c>
      <c r="K15" s="9">
        <v>0</v>
      </c>
    </row>
    <row r="16" spans="1:11" ht="15.75" customHeight="1">
      <c r="A16" s="13" t="s">
        <v>66</v>
      </c>
      <c r="B16" s="5" t="str">
        <f t="shared" si="3"/>
        <v>12</v>
      </c>
      <c r="C16" s="14">
        <f t="shared" si="0"/>
        <v>69.51219512195121</v>
      </c>
      <c r="D16" s="21">
        <f t="shared" si="1"/>
        <v>82</v>
      </c>
      <c r="E16" s="22">
        <f t="shared" si="2"/>
        <v>57</v>
      </c>
      <c r="F16" s="15">
        <v>10</v>
      </c>
      <c r="G16" s="9">
        <v>24</v>
      </c>
      <c r="H16" s="9">
        <v>11</v>
      </c>
      <c r="I16" s="9">
        <v>8</v>
      </c>
      <c r="J16" s="9">
        <v>4</v>
      </c>
      <c r="K16" s="9">
        <v>0</v>
      </c>
    </row>
    <row r="17" spans="1:11" ht="15.75" customHeight="1">
      <c r="A17" s="13" t="s">
        <v>4</v>
      </c>
      <c r="B17" s="5" t="str">
        <f t="shared" si="3"/>
        <v>13</v>
      </c>
      <c r="C17" s="14">
        <f t="shared" si="0"/>
        <v>67.07317073170732</v>
      </c>
      <c r="D17" s="21">
        <f t="shared" si="1"/>
        <v>82</v>
      </c>
      <c r="E17" s="22">
        <f t="shared" si="2"/>
        <v>55</v>
      </c>
      <c r="F17" s="15">
        <v>10</v>
      </c>
      <c r="G17" s="9">
        <v>22</v>
      </c>
      <c r="H17" s="9">
        <v>7</v>
      </c>
      <c r="I17" s="9">
        <v>12</v>
      </c>
      <c r="J17" s="9">
        <v>4</v>
      </c>
      <c r="K17" s="9">
        <v>0</v>
      </c>
    </row>
    <row r="18" spans="1:11" ht="15.75" customHeight="1">
      <c r="A18" s="13" t="s">
        <v>15</v>
      </c>
      <c r="B18" s="5" t="str">
        <f t="shared" si="3"/>
        <v>14</v>
      </c>
      <c r="C18" s="14">
        <f t="shared" si="0"/>
        <v>65.85365853658537</v>
      </c>
      <c r="D18" s="21">
        <f t="shared" si="1"/>
        <v>82</v>
      </c>
      <c r="E18" s="22">
        <f t="shared" si="2"/>
        <v>54</v>
      </c>
      <c r="F18" s="15">
        <v>6</v>
      </c>
      <c r="G18" s="9">
        <v>17</v>
      </c>
      <c r="H18" s="9">
        <v>12</v>
      </c>
      <c r="I18" s="9">
        <v>7</v>
      </c>
      <c r="J18" s="9">
        <v>12</v>
      </c>
      <c r="K18" s="9">
        <v>0</v>
      </c>
    </row>
    <row r="19" spans="1:11" ht="15.75" customHeight="1">
      <c r="A19" s="13" t="s">
        <v>76</v>
      </c>
      <c r="B19" s="5" t="str">
        <f t="shared" si="3"/>
        <v>15</v>
      </c>
      <c r="C19" s="14">
        <f t="shared" si="0"/>
        <v>61.58536585365854</v>
      </c>
      <c r="D19" s="21">
        <f t="shared" si="1"/>
        <v>82</v>
      </c>
      <c r="E19" s="22">
        <f t="shared" si="2"/>
        <v>50.5</v>
      </c>
      <c r="F19" s="15">
        <v>10</v>
      </c>
      <c r="G19" s="9">
        <v>10.5</v>
      </c>
      <c r="H19" s="9">
        <v>9</v>
      </c>
      <c r="I19" s="9">
        <v>7</v>
      </c>
      <c r="J19" s="9">
        <v>14</v>
      </c>
      <c r="K19" s="9">
        <v>0</v>
      </c>
    </row>
    <row r="20" spans="1:11" s="1" customFormat="1" ht="15.75" customHeight="1">
      <c r="A20" s="13" t="s">
        <v>24</v>
      </c>
      <c r="B20" s="5" t="str">
        <f t="shared" si="3"/>
        <v>16</v>
      </c>
      <c r="C20" s="14">
        <f t="shared" si="0"/>
        <v>60.36585365853659</v>
      </c>
      <c r="D20" s="21">
        <f t="shared" si="1"/>
        <v>82</v>
      </c>
      <c r="E20" s="22">
        <f t="shared" si="2"/>
        <v>49.5</v>
      </c>
      <c r="F20" s="15">
        <v>6</v>
      </c>
      <c r="G20" s="9">
        <v>17.5</v>
      </c>
      <c r="H20" s="9">
        <v>7</v>
      </c>
      <c r="I20" s="9">
        <v>12</v>
      </c>
      <c r="J20" s="9">
        <v>7</v>
      </c>
      <c r="K20" s="9">
        <v>0</v>
      </c>
    </row>
    <row r="21" spans="1:11" ht="15.75" customHeight="1">
      <c r="A21" s="13" t="s">
        <v>88</v>
      </c>
      <c r="B21" s="5" t="str">
        <f t="shared" si="3"/>
        <v>17</v>
      </c>
      <c r="C21" s="14">
        <f t="shared" si="0"/>
        <v>58.536585365853654</v>
      </c>
      <c r="D21" s="21">
        <f t="shared" si="1"/>
        <v>82</v>
      </c>
      <c r="E21" s="22">
        <f t="shared" si="2"/>
        <v>48</v>
      </c>
      <c r="F21" s="15">
        <v>6</v>
      </c>
      <c r="G21" s="9">
        <v>21</v>
      </c>
      <c r="H21" s="9">
        <v>5</v>
      </c>
      <c r="I21" s="9">
        <v>5</v>
      </c>
      <c r="J21" s="9">
        <v>10</v>
      </c>
      <c r="K21" s="9">
        <v>1</v>
      </c>
    </row>
    <row r="22" spans="1:11" ht="15.75" customHeight="1">
      <c r="A22" s="13" t="s">
        <v>9</v>
      </c>
      <c r="B22" s="5" t="str">
        <f t="shared" si="3"/>
        <v>18</v>
      </c>
      <c r="C22" s="14">
        <f t="shared" si="0"/>
        <v>57.3170731707317</v>
      </c>
      <c r="D22" s="21">
        <f t="shared" si="1"/>
        <v>82</v>
      </c>
      <c r="E22" s="22">
        <f t="shared" si="2"/>
        <v>47</v>
      </c>
      <c r="F22" s="15">
        <v>10</v>
      </c>
      <c r="G22" s="9">
        <v>14</v>
      </c>
      <c r="H22" s="9">
        <v>5</v>
      </c>
      <c r="I22" s="9">
        <v>8</v>
      </c>
      <c r="J22" s="9">
        <v>10</v>
      </c>
      <c r="K22" s="9">
        <v>0</v>
      </c>
    </row>
    <row r="23" spans="1:11" ht="15.75" customHeight="1">
      <c r="A23" s="13" t="s">
        <v>52</v>
      </c>
      <c r="B23" s="5" t="str">
        <f t="shared" si="3"/>
        <v>19-20</v>
      </c>
      <c r="C23" s="14">
        <f t="shared" si="0"/>
        <v>56.09756097560976</v>
      </c>
      <c r="D23" s="21">
        <f t="shared" si="1"/>
        <v>82</v>
      </c>
      <c r="E23" s="22">
        <f t="shared" si="2"/>
        <v>46</v>
      </c>
      <c r="F23" s="15">
        <v>8</v>
      </c>
      <c r="G23" s="9">
        <v>17</v>
      </c>
      <c r="H23" s="9">
        <v>12</v>
      </c>
      <c r="I23" s="9">
        <v>1</v>
      </c>
      <c r="J23" s="9">
        <v>8</v>
      </c>
      <c r="K23" s="9">
        <v>0</v>
      </c>
    </row>
    <row r="24" spans="1:11" ht="15.75" customHeight="1">
      <c r="A24" s="13" t="s">
        <v>67</v>
      </c>
      <c r="B24" s="5" t="str">
        <f t="shared" si="3"/>
        <v>19-20</v>
      </c>
      <c r="C24" s="14">
        <f t="shared" si="0"/>
        <v>56.09756097560976</v>
      </c>
      <c r="D24" s="21">
        <f t="shared" si="1"/>
        <v>82</v>
      </c>
      <c r="E24" s="22">
        <f t="shared" si="2"/>
        <v>46</v>
      </c>
      <c r="F24" s="15">
        <v>8</v>
      </c>
      <c r="G24" s="9">
        <v>20</v>
      </c>
      <c r="H24" s="9">
        <v>10</v>
      </c>
      <c r="I24" s="9">
        <v>3</v>
      </c>
      <c r="J24" s="9">
        <v>5</v>
      </c>
      <c r="K24" s="9">
        <v>0</v>
      </c>
    </row>
    <row r="25" spans="1:11" s="1" customFormat="1" ht="15.75" customHeight="1">
      <c r="A25" s="16" t="s">
        <v>22</v>
      </c>
      <c r="B25" s="5" t="str">
        <f t="shared" si="3"/>
        <v>21-23</v>
      </c>
      <c r="C25" s="14">
        <f t="shared" si="0"/>
        <v>53.65853658536586</v>
      </c>
      <c r="D25" s="21">
        <f t="shared" si="1"/>
        <v>82</v>
      </c>
      <c r="E25" s="22">
        <f t="shared" si="2"/>
        <v>44</v>
      </c>
      <c r="F25" s="15">
        <v>3</v>
      </c>
      <c r="G25" s="9">
        <v>12</v>
      </c>
      <c r="H25" s="9">
        <v>12</v>
      </c>
      <c r="I25" s="9">
        <v>4</v>
      </c>
      <c r="J25" s="9">
        <v>13</v>
      </c>
      <c r="K25" s="9">
        <v>0</v>
      </c>
    </row>
    <row r="26" spans="1:11" ht="15.75" customHeight="1">
      <c r="A26" s="13" t="s">
        <v>47</v>
      </c>
      <c r="B26" s="5" t="str">
        <f t="shared" si="3"/>
        <v>21-23</v>
      </c>
      <c r="C26" s="14">
        <f t="shared" si="0"/>
        <v>53.65853658536586</v>
      </c>
      <c r="D26" s="21">
        <f t="shared" si="1"/>
        <v>82</v>
      </c>
      <c r="E26" s="22">
        <f t="shared" si="2"/>
        <v>44</v>
      </c>
      <c r="F26" s="15">
        <v>11</v>
      </c>
      <c r="G26" s="9">
        <v>11</v>
      </c>
      <c r="H26" s="9">
        <v>6</v>
      </c>
      <c r="I26" s="9">
        <v>4</v>
      </c>
      <c r="J26" s="9">
        <v>12</v>
      </c>
      <c r="K26" s="9">
        <v>0</v>
      </c>
    </row>
    <row r="27" spans="1:11" ht="15.75" customHeight="1">
      <c r="A27" s="13" t="s">
        <v>73</v>
      </c>
      <c r="B27" s="5" t="str">
        <f t="shared" si="3"/>
        <v>21-23</v>
      </c>
      <c r="C27" s="14">
        <f t="shared" si="0"/>
        <v>53.65853658536586</v>
      </c>
      <c r="D27" s="21">
        <f t="shared" si="1"/>
        <v>82</v>
      </c>
      <c r="E27" s="22">
        <f t="shared" si="2"/>
        <v>44</v>
      </c>
      <c r="F27" s="15">
        <v>8</v>
      </c>
      <c r="G27" s="9">
        <v>16</v>
      </c>
      <c r="H27" s="9">
        <v>11</v>
      </c>
      <c r="I27" s="9">
        <v>3</v>
      </c>
      <c r="J27" s="9">
        <v>6</v>
      </c>
      <c r="K27" s="9">
        <v>0</v>
      </c>
    </row>
    <row r="28" spans="1:11" ht="15.75" customHeight="1">
      <c r="A28" s="16" t="s">
        <v>57</v>
      </c>
      <c r="B28" s="5" t="str">
        <f t="shared" si="3"/>
        <v>24</v>
      </c>
      <c r="C28" s="14">
        <f t="shared" si="0"/>
        <v>53.04878048780488</v>
      </c>
      <c r="D28" s="21">
        <f t="shared" si="1"/>
        <v>82</v>
      </c>
      <c r="E28" s="22">
        <f t="shared" si="2"/>
        <v>43.5</v>
      </c>
      <c r="F28" s="15">
        <v>8</v>
      </c>
      <c r="G28" s="9">
        <v>16.5</v>
      </c>
      <c r="H28" s="9">
        <v>5</v>
      </c>
      <c r="I28" s="9">
        <v>8</v>
      </c>
      <c r="J28" s="9">
        <v>6</v>
      </c>
      <c r="K28" s="9">
        <v>0</v>
      </c>
    </row>
    <row r="29" spans="1:11" ht="15.75" customHeight="1">
      <c r="A29" s="13" t="s">
        <v>42</v>
      </c>
      <c r="B29" s="5" t="str">
        <f t="shared" si="3"/>
        <v>25</v>
      </c>
      <c r="C29" s="14">
        <f t="shared" si="0"/>
        <v>52.4390243902439</v>
      </c>
      <c r="D29" s="21">
        <f t="shared" si="1"/>
        <v>82</v>
      </c>
      <c r="E29" s="22">
        <f t="shared" si="2"/>
        <v>43</v>
      </c>
      <c r="F29" s="15">
        <v>5</v>
      </c>
      <c r="G29" s="9">
        <v>15</v>
      </c>
      <c r="H29" s="9">
        <v>3</v>
      </c>
      <c r="I29" s="9">
        <v>9</v>
      </c>
      <c r="J29" s="9">
        <v>11</v>
      </c>
      <c r="K29" s="9">
        <v>0</v>
      </c>
    </row>
    <row r="30" spans="1:11" s="1" customFormat="1" ht="15.75" customHeight="1">
      <c r="A30" s="13" t="s">
        <v>70</v>
      </c>
      <c r="B30" s="5" t="str">
        <f t="shared" si="3"/>
        <v>26</v>
      </c>
      <c r="C30" s="14">
        <f t="shared" si="0"/>
        <v>51.829268292682926</v>
      </c>
      <c r="D30" s="21">
        <f t="shared" si="1"/>
        <v>82</v>
      </c>
      <c r="E30" s="22">
        <f t="shared" si="2"/>
        <v>42.5</v>
      </c>
      <c r="F30" s="15">
        <v>6</v>
      </c>
      <c r="G30" s="9">
        <v>17</v>
      </c>
      <c r="H30" s="9">
        <v>5</v>
      </c>
      <c r="I30" s="9">
        <v>6.5</v>
      </c>
      <c r="J30" s="9">
        <v>8</v>
      </c>
      <c r="K30" s="9">
        <v>0</v>
      </c>
    </row>
    <row r="31" spans="1:11" s="1" customFormat="1" ht="15.75" customHeight="1">
      <c r="A31" s="13" t="s">
        <v>16</v>
      </c>
      <c r="B31" s="5" t="str">
        <f t="shared" si="3"/>
        <v>27-29</v>
      </c>
      <c r="C31" s="14">
        <f t="shared" si="0"/>
        <v>51.21951219512195</v>
      </c>
      <c r="D31" s="21">
        <f t="shared" si="1"/>
        <v>82</v>
      </c>
      <c r="E31" s="22">
        <f t="shared" si="2"/>
        <v>42</v>
      </c>
      <c r="F31" s="15">
        <v>10</v>
      </c>
      <c r="G31" s="9">
        <v>18</v>
      </c>
      <c r="H31" s="9">
        <v>0</v>
      </c>
      <c r="I31" s="9">
        <v>11</v>
      </c>
      <c r="J31" s="9">
        <v>3</v>
      </c>
      <c r="K31" s="9">
        <v>0</v>
      </c>
    </row>
    <row r="32" spans="1:11" s="1" customFormat="1" ht="15.75" customHeight="1">
      <c r="A32" s="13" t="s">
        <v>26</v>
      </c>
      <c r="B32" s="5" t="str">
        <f t="shared" si="3"/>
        <v>27-29</v>
      </c>
      <c r="C32" s="14">
        <f t="shared" si="0"/>
        <v>51.21951219512195</v>
      </c>
      <c r="D32" s="21">
        <f t="shared" si="1"/>
        <v>82</v>
      </c>
      <c r="E32" s="22">
        <f t="shared" si="2"/>
        <v>42</v>
      </c>
      <c r="F32" s="15">
        <v>8</v>
      </c>
      <c r="G32" s="9">
        <v>21</v>
      </c>
      <c r="H32" s="9">
        <v>1</v>
      </c>
      <c r="I32" s="9">
        <v>6</v>
      </c>
      <c r="J32" s="9">
        <v>6</v>
      </c>
      <c r="K32" s="9">
        <v>0</v>
      </c>
    </row>
    <row r="33" spans="1:11" s="1" customFormat="1" ht="15.75" customHeight="1">
      <c r="A33" s="13" t="s">
        <v>36</v>
      </c>
      <c r="B33" s="5" t="str">
        <f t="shared" si="3"/>
        <v>27-29</v>
      </c>
      <c r="C33" s="14">
        <f t="shared" si="0"/>
        <v>51.21951219512195</v>
      </c>
      <c r="D33" s="21">
        <f t="shared" si="1"/>
        <v>82</v>
      </c>
      <c r="E33" s="22">
        <f t="shared" si="2"/>
        <v>42</v>
      </c>
      <c r="F33" s="15">
        <v>12</v>
      </c>
      <c r="G33" s="9">
        <v>16</v>
      </c>
      <c r="H33" s="9">
        <v>4</v>
      </c>
      <c r="I33" s="9">
        <v>7</v>
      </c>
      <c r="J33" s="9">
        <v>2</v>
      </c>
      <c r="K33" s="9">
        <v>1</v>
      </c>
    </row>
    <row r="34" spans="1:11" ht="15.75" customHeight="1">
      <c r="A34" s="13" t="s">
        <v>6</v>
      </c>
      <c r="B34" s="5" t="str">
        <f t="shared" si="3"/>
        <v>30</v>
      </c>
      <c r="C34" s="14">
        <f t="shared" si="0"/>
        <v>48.78048780487805</v>
      </c>
      <c r="D34" s="21">
        <f t="shared" si="1"/>
        <v>82</v>
      </c>
      <c r="E34" s="22">
        <f t="shared" si="2"/>
        <v>40</v>
      </c>
      <c r="F34" s="15">
        <v>5</v>
      </c>
      <c r="G34" s="9">
        <v>16</v>
      </c>
      <c r="H34" s="9">
        <v>5</v>
      </c>
      <c r="I34" s="9">
        <v>9</v>
      </c>
      <c r="J34" s="9">
        <v>5</v>
      </c>
      <c r="K34" s="9">
        <v>0</v>
      </c>
    </row>
    <row r="35" spans="1:11" ht="15.75" customHeight="1">
      <c r="A35" s="13" t="s">
        <v>60</v>
      </c>
      <c r="B35" s="5" t="str">
        <f t="shared" si="3"/>
        <v>31</v>
      </c>
      <c r="C35" s="14">
        <f t="shared" si="0"/>
        <v>46.95121951219512</v>
      </c>
      <c r="D35" s="21">
        <f t="shared" si="1"/>
        <v>82</v>
      </c>
      <c r="E35" s="22">
        <f t="shared" si="2"/>
        <v>38.5</v>
      </c>
      <c r="F35" s="15">
        <v>6</v>
      </c>
      <c r="G35" s="9">
        <v>4.5</v>
      </c>
      <c r="H35" s="9">
        <v>9</v>
      </c>
      <c r="I35" s="9">
        <v>7</v>
      </c>
      <c r="J35" s="9">
        <v>12</v>
      </c>
      <c r="K35" s="9">
        <v>0</v>
      </c>
    </row>
    <row r="36" spans="1:11" ht="15.75" customHeight="1">
      <c r="A36" s="13" t="s">
        <v>87</v>
      </c>
      <c r="B36" s="5" t="str">
        <f t="shared" si="3"/>
        <v>32</v>
      </c>
      <c r="C36" s="14">
        <f t="shared" si="0"/>
        <v>45.1219512195122</v>
      </c>
      <c r="D36" s="21">
        <f t="shared" si="1"/>
        <v>82</v>
      </c>
      <c r="E36" s="22">
        <f t="shared" si="2"/>
        <v>37</v>
      </c>
      <c r="F36" s="15">
        <v>10</v>
      </c>
      <c r="G36" s="9">
        <v>6</v>
      </c>
      <c r="H36" s="9">
        <v>10</v>
      </c>
      <c r="I36" s="9">
        <v>8</v>
      </c>
      <c r="J36" s="9">
        <v>2</v>
      </c>
      <c r="K36" s="9">
        <v>1</v>
      </c>
    </row>
    <row r="37" spans="1:11" ht="15.75" customHeight="1">
      <c r="A37" s="13" t="s">
        <v>51</v>
      </c>
      <c r="B37" s="5" t="str">
        <f t="shared" si="3"/>
        <v>33</v>
      </c>
      <c r="C37" s="14">
        <f aca="true" t="shared" si="4" ref="C37:C68">E37/D37*100</f>
        <v>44.51219512195122</v>
      </c>
      <c r="D37" s="21">
        <f aca="true" t="shared" si="5" ref="D37:D64">$E$4</f>
        <v>82</v>
      </c>
      <c r="E37" s="22">
        <f aca="true" t="shared" si="6" ref="E37:E68">SUM(F37:K37)</f>
        <v>36.5</v>
      </c>
      <c r="F37" s="15">
        <v>6</v>
      </c>
      <c r="G37" s="9">
        <v>12.5</v>
      </c>
      <c r="H37" s="9">
        <v>6</v>
      </c>
      <c r="I37" s="9">
        <v>4</v>
      </c>
      <c r="J37" s="9">
        <v>8</v>
      </c>
      <c r="K37" s="9">
        <v>0</v>
      </c>
    </row>
    <row r="38" spans="1:11" ht="15.75" customHeight="1">
      <c r="A38" s="16" t="s">
        <v>53</v>
      </c>
      <c r="B38" s="5" t="str">
        <f t="shared" si="3"/>
        <v>34</v>
      </c>
      <c r="C38" s="14">
        <f t="shared" si="4"/>
        <v>44.207317073170735</v>
      </c>
      <c r="D38" s="21">
        <f t="shared" si="5"/>
        <v>82</v>
      </c>
      <c r="E38" s="22">
        <f t="shared" si="6"/>
        <v>36.25</v>
      </c>
      <c r="F38" s="15">
        <v>6</v>
      </c>
      <c r="G38" s="9">
        <v>8</v>
      </c>
      <c r="H38" s="9">
        <v>5</v>
      </c>
      <c r="I38" s="9">
        <v>5</v>
      </c>
      <c r="J38" s="9">
        <v>11.25</v>
      </c>
      <c r="K38" s="9">
        <v>1</v>
      </c>
    </row>
    <row r="39" spans="1:11" ht="15.75" customHeight="1">
      <c r="A39" s="13" t="s">
        <v>23</v>
      </c>
      <c r="B39" s="5" t="str">
        <f t="shared" si="3"/>
        <v>35-36</v>
      </c>
      <c r="C39" s="14">
        <f t="shared" si="4"/>
        <v>43.90243902439025</v>
      </c>
      <c r="D39" s="21">
        <f t="shared" si="5"/>
        <v>82</v>
      </c>
      <c r="E39" s="22">
        <f t="shared" si="6"/>
        <v>36</v>
      </c>
      <c r="F39" s="15">
        <v>10</v>
      </c>
      <c r="G39" s="9">
        <v>10</v>
      </c>
      <c r="H39" s="9">
        <v>6</v>
      </c>
      <c r="I39" s="9">
        <v>4</v>
      </c>
      <c r="J39" s="9">
        <v>6</v>
      </c>
      <c r="K39" s="9">
        <v>0</v>
      </c>
    </row>
    <row r="40" spans="1:11" ht="15.75" customHeight="1">
      <c r="A40" s="16" t="s">
        <v>30</v>
      </c>
      <c r="B40" s="5" t="str">
        <f t="shared" si="3"/>
        <v>35-36</v>
      </c>
      <c r="C40" s="14">
        <f t="shared" si="4"/>
        <v>43.90243902439025</v>
      </c>
      <c r="D40" s="21">
        <f t="shared" si="5"/>
        <v>82</v>
      </c>
      <c r="E40" s="22">
        <f t="shared" si="6"/>
        <v>36</v>
      </c>
      <c r="F40" s="15">
        <v>4</v>
      </c>
      <c r="G40" s="9">
        <v>14</v>
      </c>
      <c r="H40" s="9">
        <v>8</v>
      </c>
      <c r="I40" s="9">
        <v>9</v>
      </c>
      <c r="J40" s="9">
        <v>1</v>
      </c>
      <c r="K40" s="9">
        <v>0</v>
      </c>
    </row>
    <row r="41" spans="1:11" ht="15.75" customHeight="1">
      <c r="A41" s="13" t="s">
        <v>86</v>
      </c>
      <c r="B41" s="5" t="str">
        <f t="shared" si="3"/>
        <v>37</v>
      </c>
      <c r="C41" s="14">
        <f t="shared" si="4"/>
        <v>42.68292682926829</v>
      </c>
      <c r="D41" s="21">
        <f t="shared" si="5"/>
        <v>82</v>
      </c>
      <c r="E41" s="22">
        <f t="shared" si="6"/>
        <v>35</v>
      </c>
      <c r="F41" s="15">
        <v>8</v>
      </c>
      <c r="G41" s="9">
        <v>13</v>
      </c>
      <c r="H41" s="9">
        <v>11</v>
      </c>
      <c r="I41" s="9">
        <v>1</v>
      </c>
      <c r="J41" s="9">
        <v>2</v>
      </c>
      <c r="K41" s="9">
        <v>0</v>
      </c>
    </row>
    <row r="42" spans="1:11" ht="15.75" customHeight="1">
      <c r="A42" s="16" t="s">
        <v>55</v>
      </c>
      <c r="B42" s="5" t="str">
        <f t="shared" si="3"/>
        <v>38</v>
      </c>
      <c r="C42" s="14">
        <f t="shared" si="4"/>
        <v>41.46341463414634</v>
      </c>
      <c r="D42" s="21">
        <f t="shared" si="5"/>
        <v>82</v>
      </c>
      <c r="E42" s="22">
        <f t="shared" si="6"/>
        <v>34</v>
      </c>
      <c r="F42" s="15">
        <v>3</v>
      </c>
      <c r="G42" s="9">
        <v>16</v>
      </c>
      <c r="H42" s="9">
        <v>5</v>
      </c>
      <c r="I42" s="9">
        <v>7</v>
      </c>
      <c r="J42" s="9">
        <v>3</v>
      </c>
      <c r="K42" s="9">
        <v>0</v>
      </c>
    </row>
    <row r="43" spans="1:11" ht="15.75" customHeight="1">
      <c r="A43" s="13" t="s">
        <v>34</v>
      </c>
      <c r="B43" s="5" t="str">
        <f t="shared" si="3"/>
        <v>39-41</v>
      </c>
      <c r="C43" s="14">
        <f t="shared" si="4"/>
        <v>40.243902439024396</v>
      </c>
      <c r="D43" s="21">
        <f t="shared" si="5"/>
        <v>82</v>
      </c>
      <c r="E43" s="22">
        <f t="shared" si="6"/>
        <v>33</v>
      </c>
      <c r="F43" s="15">
        <v>9</v>
      </c>
      <c r="G43" s="9">
        <v>12</v>
      </c>
      <c r="H43" s="9">
        <v>9</v>
      </c>
      <c r="I43" s="9">
        <v>3</v>
      </c>
      <c r="J43" s="9">
        <v>0</v>
      </c>
      <c r="K43" s="9">
        <v>0</v>
      </c>
    </row>
    <row r="44" spans="1:11" ht="15.75" customHeight="1">
      <c r="A44" s="13" t="s">
        <v>50</v>
      </c>
      <c r="B44" s="5" t="str">
        <f t="shared" si="3"/>
        <v>39-41</v>
      </c>
      <c r="C44" s="14">
        <f t="shared" si="4"/>
        <v>40.243902439024396</v>
      </c>
      <c r="D44" s="21">
        <f t="shared" si="5"/>
        <v>82</v>
      </c>
      <c r="E44" s="22">
        <f t="shared" si="6"/>
        <v>33</v>
      </c>
      <c r="F44" s="15">
        <v>10</v>
      </c>
      <c r="G44" s="9">
        <v>9</v>
      </c>
      <c r="H44" s="9">
        <v>0</v>
      </c>
      <c r="I44" s="9">
        <v>2</v>
      </c>
      <c r="J44" s="9">
        <v>11</v>
      </c>
      <c r="K44" s="9">
        <v>1</v>
      </c>
    </row>
    <row r="45" spans="1:11" ht="15.75" customHeight="1">
      <c r="A45" s="13" t="s">
        <v>64</v>
      </c>
      <c r="B45" s="5" t="str">
        <f t="shared" si="3"/>
        <v>39-41</v>
      </c>
      <c r="C45" s="14">
        <f t="shared" si="4"/>
        <v>40.243902439024396</v>
      </c>
      <c r="D45" s="21">
        <f t="shared" si="5"/>
        <v>82</v>
      </c>
      <c r="E45" s="22">
        <f t="shared" si="6"/>
        <v>33</v>
      </c>
      <c r="F45" s="15">
        <v>10</v>
      </c>
      <c r="G45" s="9">
        <v>12</v>
      </c>
      <c r="H45" s="9">
        <v>5</v>
      </c>
      <c r="I45" s="9">
        <v>6</v>
      </c>
      <c r="J45" s="9">
        <v>0</v>
      </c>
      <c r="K45" s="9">
        <v>0</v>
      </c>
    </row>
    <row r="46" spans="1:11" ht="15.75" customHeight="1">
      <c r="A46" s="13" t="s">
        <v>3</v>
      </c>
      <c r="B46" s="5" t="str">
        <f t="shared" si="3"/>
        <v>42-43</v>
      </c>
      <c r="C46" s="14">
        <f t="shared" si="4"/>
        <v>39.02439024390244</v>
      </c>
      <c r="D46" s="21">
        <f t="shared" si="5"/>
        <v>82</v>
      </c>
      <c r="E46" s="22">
        <f t="shared" si="6"/>
        <v>32</v>
      </c>
      <c r="F46" s="15">
        <v>6</v>
      </c>
      <c r="G46" s="9">
        <v>12</v>
      </c>
      <c r="H46" s="9">
        <v>9</v>
      </c>
      <c r="I46" s="9">
        <v>5</v>
      </c>
      <c r="J46" s="9">
        <v>0</v>
      </c>
      <c r="K46" s="9">
        <v>0</v>
      </c>
    </row>
    <row r="47" spans="1:11" ht="15.75" customHeight="1">
      <c r="A47" s="16" t="s">
        <v>54</v>
      </c>
      <c r="B47" s="5" t="str">
        <f t="shared" si="3"/>
        <v>42-43</v>
      </c>
      <c r="C47" s="14">
        <f t="shared" si="4"/>
        <v>39.02439024390244</v>
      </c>
      <c r="D47" s="21">
        <f t="shared" si="5"/>
        <v>82</v>
      </c>
      <c r="E47" s="22">
        <f t="shared" si="6"/>
        <v>32</v>
      </c>
      <c r="F47" s="15">
        <v>8</v>
      </c>
      <c r="G47" s="9">
        <v>3</v>
      </c>
      <c r="H47" s="9">
        <v>9</v>
      </c>
      <c r="I47" s="9">
        <v>6</v>
      </c>
      <c r="J47" s="9">
        <v>6</v>
      </c>
      <c r="K47" s="9">
        <v>0</v>
      </c>
    </row>
    <row r="48" spans="1:11" ht="15.75" customHeight="1">
      <c r="A48" s="13" t="s">
        <v>5</v>
      </c>
      <c r="B48" s="5" t="str">
        <f t="shared" si="3"/>
        <v>44</v>
      </c>
      <c r="C48" s="14">
        <f t="shared" si="4"/>
        <v>38.109756097560975</v>
      </c>
      <c r="D48" s="21">
        <f t="shared" si="5"/>
        <v>82</v>
      </c>
      <c r="E48" s="22">
        <f t="shared" si="6"/>
        <v>31.25</v>
      </c>
      <c r="F48" s="15">
        <v>6</v>
      </c>
      <c r="G48" s="9">
        <v>3.25</v>
      </c>
      <c r="H48" s="9">
        <v>12</v>
      </c>
      <c r="I48" s="9">
        <v>4</v>
      </c>
      <c r="J48" s="9">
        <v>6</v>
      </c>
      <c r="K48" s="9">
        <v>0</v>
      </c>
    </row>
    <row r="49" spans="1:11" ht="15.75" customHeight="1">
      <c r="A49" s="16" t="s">
        <v>17</v>
      </c>
      <c r="B49" s="5" t="str">
        <f t="shared" si="3"/>
        <v>45</v>
      </c>
      <c r="C49" s="14">
        <f t="shared" si="4"/>
        <v>36.58536585365854</v>
      </c>
      <c r="D49" s="21">
        <f t="shared" si="5"/>
        <v>82</v>
      </c>
      <c r="E49" s="22">
        <f t="shared" si="6"/>
        <v>30</v>
      </c>
      <c r="F49" s="15">
        <v>6</v>
      </c>
      <c r="G49" s="9">
        <v>6</v>
      </c>
      <c r="H49" s="9">
        <v>8</v>
      </c>
      <c r="I49" s="9">
        <v>2</v>
      </c>
      <c r="J49" s="9">
        <v>8</v>
      </c>
      <c r="K49" s="9">
        <v>0</v>
      </c>
    </row>
    <row r="50" spans="1:11" ht="15.75" customHeight="1">
      <c r="A50" s="13" t="s">
        <v>31</v>
      </c>
      <c r="B50" s="5" t="str">
        <f t="shared" si="3"/>
        <v>46-47</v>
      </c>
      <c r="C50" s="14">
        <f t="shared" si="4"/>
        <v>35.36585365853659</v>
      </c>
      <c r="D50" s="21">
        <f t="shared" si="5"/>
        <v>82</v>
      </c>
      <c r="E50" s="22">
        <f t="shared" si="6"/>
        <v>29</v>
      </c>
      <c r="F50" s="15">
        <v>12</v>
      </c>
      <c r="G50" s="9">
        <v>9</v>
      </c>
      <c r="H50" s="9">
        <v>0</v>
      </c>
      <c r="I50" s="9">
        <v>4</v>
      </c>
      <c r="J50" s="9">
        <v>4</v>
      </c>
      <c r="K50" s="9">
        <v>0</v>
      </c>
    </row>
    <row r="51" spans="1:11" ht="15.75" customHeight="1">
      <c r="A51" s="13" t="s">
        <v>38</v>
      </c>
      <c r="B51" s="5" t="str">
        <f t="shared" si="3"/>
        <v>46-47</v>
      </c>
      <c r="C51" s="14">
        <f t="shared" si="4"/>
        <v>35.36585365853659</v>
      </c>
      <c r="D51" s="21">
        <f t="shared" si="5"/>
        <v>82</v>
      </c>
      <c r="E51" s="22">
        <f t="shared" si="6"/>
        <v>29</v>
      </c>
      <c r="F51" s="15">
        <v>10</v>
      </c>
      <c r="G51" s="9">
        <v>11</v>
      </c>
      <c r="H51" s="9">
        <v>4</v>
      </c>
      <c r="I51" s="9">
        <v>3</v>
      </c>
      <c r="J51" s="9">
        <v>1</v>
      </c>
      <c r="K51" s="9">
        <v>0</v>
      </c>
    </row>
    <row r="52" spans="1:11" ht="15.75" customHeight="1">
      <c r="A52" s="13" t="s">
        <v>8</v>
      </c>
      <c r="B52" s="5" t="str">
        <f t="shared" si="3"/>
        <v>48-50</v>
      </c>
      <c r="C52" s="14">
        <f t="shared" si="4"/>
        <v>34.146341463414636</v>
      </c>
      <c r="D52" s="21">
        <f t="shared" si="5"/>
        <v>82</v>
      </c>
      <c r="E52" s="22">
        <f t="shared" si="6"/>
        <v>28</v>
      </c>
      <c r="F52" s="15">
        <v>8</v>
      </c>
      <c r="G52" s="9">
        <v>13</v>
      </c>
      <c r="H52" s="9">
        <v>5</v>
      </c>
      <c r="I52" s="9">
        <v>1</v>
      </c>
      <c r="J52" s="9">
        <v>1</v>
      </c>
      <c r="K52" s="9">
        <v>0</v>
      </c>
    </row>
    <row r="53" spans="1:11" ht="15.75" customHeight="1">
      <c r="A53" s="13" t="s">
        <v>19</v>
      </c>
      <c r="B53" s="5" t="str">
        <f t="shared" si="3"/>
        <v>48-50</v>
      </c>
      <c r="C53" s="14">
        <f t="shared" si="4"/>
        <v>34.146341463414636</v>
      </c>
      <c r="D53" s="21">
        <f t="shared" si="5"/>
        <v>82</v>
      </c>
      <c r="E53" s="22">
        <f t="shared" si="6"/>
        <v>28</v>
      </c>
      <c r="F53" s="15">
        <v>8</v>
      </c>
      <c r="G53" s="9">
        <v>12</v>
      </c>
      <c r="H53" s="9">
        <v>1</v>
      </c>
      <c r="I53" s="9">
        <v>1</v>
      </c>
      <c r="J53" s="9">
        <v>6</v>
      </c>
      <c r="K53" s="9">
        <v>0</v>
      </c>
    </row>
    <row r="54" spans="1:11" ht="15.75" customHeight="1">
      <c r="A54" s="13" t="s">
        <v>80</v>
      </c>
      <c r="B54" s="5" t="str">
        <f t="shared" si="3"/>
        <v>48-50</v>
      </c>
      <c r="C54" s="14">
        <f t="shared" si="4"/>
        <v>34.146341463414636</v>
      </c>
      <c r="D54" s="21">
        <f t="shared" si="5"/>
        <v>82</v>
      </c>
      <c r="E54" s="22">
        <f t="shared" si="6"/>
        <v>28</v>
      </c>
      <c r="F54" s="15">
        <v>6</v>
      </c>
      <c r="G54" s="9">
        <v>10</v>
      </c>
      <c r="H54" s="9">
        <v>6</v>
      </c>
      <c r="I54" s="9">
        <v>4</v>
      </c>
      <c r="J54" s="9">
        <v>2</v>
      </c>
      <c r="K54" s="9">
        <v>0</v>
      </c>
    </row>
    <row r="55" spans="1:11" ht="15.75" customHeight="1">
      <c r="A55" s="13" t="s">
        <v>63</v>
      </c>
      <c r="B55" s="5" t="str">
        <f t="shared" si="3"/>
        <v>51</v>
      </c>
      <c r="C55" s="14">
        <f t="shared" si="4"/>
        <v>32.31707317073171</v>
      </c>
      <c r="D55" s="21">
        <f t="shared" si="5"/>
        <v>82</v>
      </c>
      <c r="E55" s="22">
        <f t="shared" si="6"/>
        <v>26.5</v>
      </c>
      <c r="F55" s="15">
        <v>8</v>
      </c>
      <c r="G55" s="9">
        <v>9.5</v>
      </c>
      <c r="H55" s="9">
        <v>1</v>
      </c>
      <c r="I55" s="9">
        <v>4</v>
      </c>
      <c r="J55" s="9">
        <v>4</v>
      </c>
      <c r="K55" s="9">
        <v>0</v>
      </c>
    </row>
    <row r="56" spans="1:11" ht="15.75" customHeight="1">
      <c r="A56" s="13" t="s">
        <v>2</v>
      </c>
      <c r="B56" s="5" t="str">
        <f t="shared" si="3"/>
        <v>52-56</v>
      </c>
      <c r="C56" s="14">
        <f t="shared" si="4"/>
        <v>31.70731707317073</v>
      </c>
      <c r="D56" s="21">
        <f t="shared" si="5"/>
        <v>82</v>
      </c>
      <c r="E56" s="22">
        <f t="shared" si="6"/>
        <v>26</v>
      </c>
      <c r="F56" s="15">
        <v>8</v>
      </c>
      <c r="G56" s="9">
        <v>7</v>
      </c>
      <c r="H56" s="9">
        <v>1</v>
      </c>
      <c r="I56" s="9">
        <v>2</v>
      </c>
      <c r="J56" s="9">
        <v>8</v>
      </c>
      <c r="K56" s="9">
        <v>0</v>
      </c>
    </row>
    <row r="57" spans="1:11" ht="15.75" customHeight="1">
      <c r="A57" s="13" t="s">
        <v>14</v>
      </c>
      <c r="B57" s="5" t="str">
        <f t="shared" si="3"/>
        <v>52-56</v>
      </c>
      <c r="C57" s="14">
        <f t="shared" si="4"/>
        <v>31.70731707317073</v>
      </c>
      <c r="D57" s="21">
        <f t="shared" si="5"/>
        <v>82</v>
      </c>
      <c r="E57" s="22">
        <f t="shared" si="6"/>
        <v>26</v>
      </c>
      <c r="F57" s="15">
        <v>10</v>
      </c>
      <c r="G57" s="9">
        <v>3</v>
      </c>
      <c r="H57" s="9">
        <v>4</v>
      </c>
      <c r="I57" s="9">
        <v>5</v>
      </c>
      <c r="J57" s="9">
        <v>4</v>
      </c>
      <c r="K57" s="9">
        <v>0</v>
      </c>
    </row>
    <row r="58" spans="1:11" ht="15.75" customHeight="1">
      <c r="A58" s="13" t="s">
        <v>21</v>
      </c>
      <c r="B58" s="5" t="str">
        <f t="shared" si="3"/>
        <v>52-56</v>
      </c>
      <c r="C58" s="14">
        <f t="shared" si="4"/>
        <v>31.70731707317073</v>
      </c>
      <c r="D58" s="21">
        <f t="shared" si="5"/>
        <v>82</v>
      </c>
      <c r="E58" s="22">
        <f t="shared" si="6"/>
        <v>26</v>
      </c>
      <c r="F58" s="15">
        <v>8</v>
      </c>
      <c r="G58" s="9">
        <v>3</v>
      </c>
      <c r="H58" s="9">
        <v>3</v>
      </c>
      <c r="I58" s="9">
        <v>4</v>
      </c>
      <c r="J58" s="9">
        <v>8</v>
      </c>
      <c r="K58" s="9">
        <v>0</v>
      </c>
    </row>
    <row r="59" spans="1:11" s="1" customFormat="1" ht="15.75" customHeight="1">
      <c r="A59" s="13" t="s">
        <v>78</v>
      </c>
      <c r="B59" s="5" t="str">
        <f t="shared" si="3"/>
        <v>52-56</v>
      </c>
      <c r="C59" s="14">
        <f t="shared" si="4"/>
        <v>31.70731707317073</v>
      </c>
      <c r="D59" s="21">
        <f t="shared" si="5"/>
        <v>82</v>
      </c>
      <c r="E59" s="22">
        <f t="shared" si="6"/>
        <v>26</v>
      </c>
      <c r="F59" s="15">
        <v>8</v>
      </c>
      <c r="G59" s="9">
        <v>10</v>
      </c>
      <c r="H59" s="9">
        <v>6</v>
      </c>
      <c r="I59" s="9">
        <v>1</v>
      </c>
      <c r="J59" s="9">
        <v>1</v>
      </c>
      <c r="K59" s="9">
        <v>0</v>
      </c>
    </row>
    <row r="60" spans="1:11" s="1" customFormat="1" ht="15.75" customHeight="1">
      <c r="A60" s="13" t="s">
        <v>84</v>
      </c>
      <c r="B60" s="5" t="str">
        <f t="shared" si="3"/>
        <v>52-56</v>
      </c>
      <c r="C60" s="14">
        <f t="shared" si="4"/>
        <v>31.70731707317073</v>
      </c>
      <c r="D60" s="21">
        <f t="shared" si="5"/>
        <v>82</v>
      </c>
      <c r="E60" s="22">
        <f t="shared" si="6"/>
        <v>26</v>
      </c>
      <c r="F60" s="15">
        <v>8</v>
      </c>
      <c r="G60" s="9">
        <v>5</v>
      </c>
      <c r="H60" s="9">
        <v>4</v>
      </c>
      <c r="I60" s="9">
        <v>4</v>
      </c>
      <c r="J60" s="9">
        <v>5</v>
      </c>
      <c r="K60" s="9">
        <v>0</v>
      </c>
    </row>
    <row r="61" spans="1:11" s="1" customFormat="1" ht="15.75" customHeight="1">
      <c r="A61" s="13" t="s">
        <v>37</v>
      </c>
      <c r="B61" s="5" t="str">
        <f t="shared" si="3"/>
        <v>57-58</v>
      </c>
      <c r="C61" s="14">
        <f t="shared" si="4"/>
        <v>29.878048780487802</v>
      </c>
      <c r="D61" s="21">
        <f t="shared" si="5"/>
        <v>82</v>
      </c>
      <c r="E61" s="22">
        <f t="shared" si="6"/>
        <v>24.5</v>
      </c>
      <c r="F61" s="15">
        <v>6</v>
      </c>
      <c r="G61" s="9">
        <v>10.5</v>
      </c>
      <c r="H61" s="9">
        <v>2</v>
      </c>
      <c r="I61" s="9">
        <v>5</v>
      </c>
      <c r="J61" s="9">
        <v>1</v>
      </c>
      <c r="K61" s="9">
        <v>0</v>
      </c>
    </row>
    <row r="62" spans="1:11" s="1" customFormat="1" ht="15.75" customHeight="1">
      <c r="A62" s="13" t="s">
        <v>44</v>
      </c>
      <c r="B62" s="5" t="str">
        <f t="shared" si="3"/>
        <v>57-58</v>
      </c>
      <c r="C62" s="14">
        <f t="shared" si="4"/>
        <v>29.878048780487802</v>
      </c>
      <c r="D62" s="21">
        <f t="shared" si="5"/>
        <v>82</v>
      </c>
      <c r="E62" s="22">
        <f t="shared" si="6"/>
        <v>24.5</v>
      </c>
      <c r="F62" s="15">
        <v>8</v>
      </c>
      <c r="G62" s="9">
        <v>7</v>
      </c>
      <c r="H62" s="9">
        <v>0</v>
      </c>
      <c r="I62" s="9">
        <v>0.5</v>
      </c>
      <c r="J62" s="9">
        <v>9</v>
      </c>
      <c r="K62" s="9">
        <v>0</v>
      </c>
    </row>
    <row r="63" spans="1:11" s="1" customFormat="1" ht="15.75" customHeight="1">
      <c r="A63" s="13" t="s">
        <v>25</v>
      </c>
      <c r="B63" s="5" t="str">
        <f t="shared" si="3"/>
        <v>59-60</v>
      </c>
      <c r="C63" s="14">
        <f t="shared" si="4"/>
        <v>28.04878048780488</v>
      </c>
      <c r="D63" s="21">
        <f t="shared" si="5"/>
        <v>82</v>
      </c>
      <c r="E63" s="22">
        <f t="shared" si="6"/>
        <v>23</v>
      </c>
      <c r="F63" s="15">
        <v>8</v>
      </c>
      <c r="G63" s="9">
        <v>3</v>
      </c>
      <c r="H63" s="9">
        <v>4</v>
      </c>
      <c r="I63" s="9">
        <v>6</v>
      </c>
      <c r="J63" s="9">
        <v>2</v>
      </c>
      <c r="K63" s="9">
        <v>0</v>
      </c>
    </row>
    <row r="64" spans="1:11" s="1" customFormat="1" ht="15.75" customHeight="1">
      <c r="A64" s="13" t="s">
        <v>65</v>
      </c>
      <c r="B64" s="5" t="str">
        <f t="shared" si="3"/>
        <v>59-60</v>
      </c>
      <c r="C64" s="14">
        <f t="shared" si="4"/>
        <v>28.04878048780488</v>
      </c>
      <c r="D64" s="21">
        <f t="shared" si="5"/>
        <v>82</v>
      </c>
      <c r="E64" s="22">
        <f t="shared" si="6"/>
        <v>23</v>
      </c>
      <c r="F64" s="15">
        <v>6</v>
      </c>
      <c r="G64" s="9">
        <v>10</v>
      </c>
      <c r="H64" s="9">
        <v>0</v>
      </c>
      <c r="I64" s="9">
        <v>6</v>
      </c>
      <c r="J64" s="9">
        <v>1</v>
      </c>
      <c r="K64" s="9">
        <v>0</v>
      </c>
    </row>
    <row r="65" spans="1:11" s="1" customFormat="1" ht="15.75" customHeight="1">
      <c r="A65" s="13" t="s">
        <v>98</v>
      </c>
      <c r="B65" s="5" t="str">
        <f t="shared" si="3"/>
        <v>61</v>
      </c>
      <c r="C65" s="14">
        <f t="shared" si="4"/>
        <v>27.7027027027027</v>
      </c>
      <c r="D65" s="21">
        <f>82-6-2</f>
        <v>74</v>
      </c>
      <c r="E65" s="22">
        <f t="shared" si="6"/>
        <v>20.5</v>
      </c>
      <c r="F65" s="15">
        <v>7</v>
      </c>
      <c r="G65" s="9">
        <v>1.5</v>
      </c>
      <c r="H65" s="9">
        <v>0</v>
      </c>
      <c r="I65" s="9">
        <v>0</v>
      </c>
      <c r="J65" s="9">
        <v>12</v>
      </c>
      <c r="K65" s="9">
        <v>0</v>
      </c>
    </row>
    <row r="66" spans="1:11" ht="15.75" customHeight="1">
      <c r="A66" s="13" t="s">
        <v>10</v>
      </c>
      <c r="B66" s="5" t="str">
        <f t="shared" si="3"/>
        <v>62-63</v>
      </c>
      <c r="C66" s="14">
        <f t="shared" si="4"/>
        <v>26.21951219512195</v>
      </c>
      <c r="D66" s="21">
        <f aca="true" t="shared" si="7" ref="D66:D75">$E$4</f>
        <v>82</v>
      </c>
      <c r="E66" s="22">
        <f t="shared" si="6"/>
        <v>21.5</v>
      </c>
      <c r="F66" s="15">
        <v>8</v>
      </c>
      <c r="G66" s="9">
        <v>5.5</v>
      </c>
      <c r="H66" s="9">
        <v>0</v>
      </c>
      <c r="I66" s="9">
        <v>7</v>
      </c>
      <c r="J66" s="9">
        <v>1</v>
      </c>
      <c r="K66" s="9">
        <v>0</v>
      </c>
    </row>
    <row r="67" spans="1:11" ht="15.75" customHeight="1">
      <c r="A67" s="13" t="s">
        <v>90</v>
      </c>
      <c r="B67" s="5" t="str">
        <f t="shared" si="3"/>
        <v>62-63</v>
      </c>
      <c r="C67" s="14">
        <f t="shared" si="4"/>
        <v>26.21951219512195</v>
      </c>
      <c r="D67" s="21">
        <f t="shared" si="7"/>
        <v>82</v>
      </c>
      <c r="E67" s="22">
        <f t="shared" si="6"/>
        <v>21.5</v>
      </c>
      <c r="F67" s="15">
        <v>9</v>
      </c>
      <c r="G67" s="9">
        <v>6.5</v>
      </c>
      <c r="H67" s="9">
        <v>0</v>
      </c>
      <c r="I67" s="9">
        <v>5</v>
      </c>
      <c r="J67" s="9">
        <v>0</v>
      </c>
      <c r="K67" s="9">
        <v>1</v>
      </c>
    </row>
    <row r="68" spans="1:11" ht="15.75" customHeight="1">
      <c r="A68" s="13" t="s">
        <v>7</v>
      </c>
      <c r="B68" s="5" t="str">
        <f t="shared" si="3"/>
        <v>64-67</v>
      </c>
      <c r="C68" s="14">
        <f t="shared" si="4"/>
        <v>25.609756097560975</v>
      </c>
      <c r="D68" s="21">
        <f t="shared" si="7"/>
        <v>82</v>
      </c>
      <c r="E68" s="22">
        <f t="shared" si="6"/>
        <v>21</v>
      </c>
      <c r="F68" s="15">
        <v>6</v>
      </c>
      <c r="G68" s="9">
        <v>14</v>
      </c>
      <c r="H68" s="9">
        <v>0</v>
      </c>
      <c r="I68" s="9">
        <v>1</v>
      </c>
      <c r="J68" s="9">
        <v>0</v>
      </c>
      <c r="K68" s="9">
        <v>0</v>
      </c>
    </row>
    <row r="69" spans="1:11" ht="15.75" customHeight="1">
      <c r="A69" s="13" t="s">
        <v>13</v>
      </c>
      <c r="B69" s="5" t="str">
        <f t="shared" si="3"/>
        <v>64-67</v>
      </c>
      <c r="C69" s="14">
        <f aca="true" t="shared" si="8" ref="C69:C89">E69/D69*100</f>
        <v>25.609756097560975</v>
      </c>
      <c r="D69" s="21">
        <f t="shared" si="7"/>
        <v>82</v>
      </c>
      <c r="E69" s="22">
        <f aca="true" t="shared" si="9" ref="E69:E89">SUM(F69:K69)</f>
        <v>21</v>
      </c>
      <c r="F69" s="15">
        <v>10</v>
      </c>
      <c r="G69" s="9">
        <v>3</v>
      </c>
      <c r="H69" s="9">
        <v>1</v>
      </c>
      <c r="I69" s="9">
        <v>3</v>
      </c>
      <c r="J69" s="9">
        <v>4</v>
      </c>
      <c r="K69" s="9">
        <v>0</v>
      </c>
    </row>
    <row r="70" spans="1:11" ht="15.75" customHeight="1">
      <c r="A70" s="13" t="s">
        <v>48</v>
      </c>
      <c r="B70" s="5" t="str">
        <f aca="true" t="shared" si="10" ref="B70:B89">RANK(C70,$C$5:$C$89)&amp;IF(COUNTIF($C$5:$C$89,C70)&gt;1,"-"&amp;RANK(C70,$C$5:$C$89)+COUNTIF($C$5:$C$89,C70)-1,"")</f>
        <v>64-67</v>
      </c>
      <c r="C70" s="14">
        <f t="shared" si="8"/>
        <v>25.609756097560975</v>
      </c>
      <c r="D70" s="21">
        <f t="shared" si="7"/>
        <v>82</v>
      </c>
      <c r="E70" s="22">
        <f t="shared" si="9"/>
        <v>21</v>
      </c>
      <c r="F70" s="15">
        <v>6</v>
      </c>
      <c r="G70" s="9">
        <v>2</v>
      </c>
      <c r="H70" s="9">
        <v>11</v>
      </c>
      <c r="I70" s="9">
        <v>2</v>
      </c>
      <c r="J70" s="9">
        <v>0</v>
      </c>
      <c r="K70" s="9">
        <v>0</v>
      </c>
    </row>
    <row r="71" spans="1:11" ht="15.75" customHeight="1">
      <c r="A71" s="16" t="s">
        <v>58</v>
      </c>
      <c r="B71" s="5" t="str">
        <f t="shared" si="10"/>
        <v>64-67</v>
      </c>
      <c r="C71" s="14">
        <f t="shared" si="8"/>
        <v>25.609756097560975</v>
      </c>
      <c r="D71" s="21">
        <f t="shared" si="7"/>
        <v>82</v>
      </c>
      <c r="E71" s="22">
        <f t="shared" si="9"/>
        <v>21</v>
      </c>
      <c r="F71" s="15">
        <v>4</v>
      </c>
      <c r="G71" s="9">
        <v>4</v>
      </c>
      <c r="H71" s="9">
        <v>10</v>
      </c>
      <c r="I71" s="9">
        <v>2</v>
      </c>
      <c r="J71" s="9">
        <v>0</v>
      </c>
      <c r="K71" s="9">
        <v>1</v>
      </c>
    </row>
    <row r="72" spans="1:11" ht="15.75" customHeight="1">
      <c r="A72" s="13" t="s">
        <v>83</v>
      </c>
      <c r="B72" s="5" t="str">
        <f t="shared" si="10"/>
        <v>68</v>
      </c>
      <c r="C72" s="14">
        <f t="shared" si="8"/>
        <v>24.390243902439025</v>
      </c>
      <c r="D72" s="21">
        <f t="shared" si="7"/>
        <v>82</v>
      </c>
      <c r="E72" s="22">
        <f t="shared" si="9"/>
        <v>20</v>
      </c>
      <c r="F72" s="15">
        <v>9</v>
      </c>
      <c r="G72" s="9">
        <v>5</v>
      </c>
      <c r="H72" s="9">
        <v>4</v>
      </c>
      <c r="I72" s="9">
        <v>1</v>
      </c>
      <c r="J72" s="9">
        <v>1</v>
      </c>
      <c r="K72" s="9">
        <v>0</v>
      </c>
    </row>
    <row r="73" spans="1:11" ht="15.75" customHeight="1">
      <c r="A73" s="13" t="s">
        <v>74</v>
      </c>
      <c r="B73" s="5" t="str">
        <f t="shared" si="10"/>
        <v>69</v>
      </c>
      <c r="C73" s="14">
        <f t="shared" si="8"/>
        <v>23.78048780487805</v>
      </c>
      <c r="D73" s="21">
        <f t="shared" si="7"/>
        <v>82</v>
      </c>
      <c r="E73" s="22">
        <f t="shared" si="9"/>
        <v>19.5</v>
      </c>
      <c r="F73" s="15">
        <v>5</v>
      </c>
      <c r="G73" s="9">
        <v>7.5</v>
      </c>
      <c r="H73" s="9">
        <v>0</v>
      </c>
      <c r="I73" s="9">
        <v>5</v>
      </c>
      <c r="J73" s="9">
        <v>2</v>
      </c>
      <c r="K73" s="9">
        <v>0</v>
      </c>
    </row>
    <row r="74" spans="1:11" ht="15.75" customHeight="1">
      <c r="A74" s="13" t="s">
        <v>82</v>
      </c>
      <c r="B74" s="5" t="str">
        <f t="shared" si="10"/>
        <v>70</v>
      </c>
      <c r="C74" s="14">
        <f t="shared" si="8"/>
        <v>22.5609756097561</v>
      </c>
      <c r="D74" s="21">
        <f t="shared" si="7"/>
        <v>82</v>
      </c>
      <c r="E74" s="22">
        <f t="shared" si="9"/>
        <v>18.5</v>
      </c>
      <c r="F74" s="15">
        <v>10</v>
      </c>
      <c r="G74" s="9">
        <v>3</v>
      </c>
      <c r="H74" s="9">
        <v>1</v>
      </c>
      <c r="I74" s="9">
        <v>2</v>
      </c>
      <c r="J74" s="9">
        <v>2.5</v>
      </c>
      <c r="K74" s="9">
        <v>0</v>
      </c>
    </row>
    <row r="75" spans="1:11" ht="15.75" customHeight="1">
      <c r="A75" s="13" t="s">
        <v>85</v>
      </c>
      <c r="B75" s="5" t="str">
        <f t="shared" si="10"/>
        <v>71</v>
      </c>
      <c r="C75" s="14">
        <f t="shared" si="8"/>
        <v>21.036585365853657</v>
      </c>
      <c r="D75" s="21">
        <f t="shared" si="7"/>
        <v>82</v>
      </c>
      <c r="E75" s="22">
        <f t="shared" si="9"/>
        <v>17.25</v>
      </c>
      <c r="F75" s="15">
        <v>4</v>
      </c>
      <c r="G75" s="9">
        <v>6.25</v>
      </c>
      <c r="H75" s="9">
        <v>3</v>
      </c>
      <c r="I75" s="9">
        <v>2</v>
      </c>
      <c r="J75" s="9">
        <v>2</v>
      </c>
      <c r="K75" s="9">
        <v>0</v>
      </c>
    </row>
    <row r="76" spans="1:11" ht="15.75" customHeight="1">
      <c r="A76" s="13" t="s">
        <v>97</v>
      </c>
      <c r="B76" s="5" t="str">
        <f t="shared" si="10"/>
        <v>72</v>
      </c>
      <c r="C76" s="14">
        <f t="shared" si="8"/>
        <v>20.833333333333336</v>
      </c>
      <c r="D76" s="21">
        <f>82-6-4</f>
        <v>72</v>
      </c>
      <c r="E76" s="22">
        <f t="shared" si="9"/>
        <v>15</v>
      </c>
      <c r="F76" s="15">
        <v>5</v>
      </c>
      <c r="G76" s="9">
        <v>7</v>
      </c>
      <c r="H76" s="9">
        <v>0</v>
      </c>
      <c r="I76" s="9">
        <v>2</v>
      </c>
      <c r="J76" s="9">
        <v>1</v>
      </c>
      <c r="K76" s="9">
        <v>0</v>
      </c>
    </row>
    <row r="77" spans="1:11" ht="15.75" customHeight="1">
      <c r="A77" s="13" t="s">
        <v>62</v>
      </c>
      <c r="B77" s="5" t="str">
        <f t="shared" si="10"/>
        <v>73</v>
      </c>
      <c r="C77" s="14">
        <f t="shared" si="8"/>
        <v>20.73170731707317</v>
      </c>
      <c r="D77" s="21">
        <f aca="true" t="shared" si="11" ref="D77:D89">$E$4</f>
        <v>82</v>
      </c>
      <c r="E77" s="22">
        <f t="shared" si="9"/>
        <v>17</v>
      </c>
      <c r="F77" s="15">
        <v>10</v>
      </c>
      <c r="G77" s="9">
        <v>2</v>
      </c>
      <c r="H77" s="9">
        <v>1</v>
      </c>
      <c r="I77" s="9">
        <v>3</v>
      </c>
      <c r="J77" s="9">
        <v>1</v>
      </c>
      <c r="K77" s="9">
        <v>0</v>
      </c>
    </row>
    <row r="78" spans="1:11" ht="15.75" customHeight="1">
      <c r="A78" s="13" t="s">
        <v>89</v>
      </c>
      <c r="B78" s="5" t="str">
        <f t="shared" si="10"/>
        <v>74</v>
      </c>
      <c r="C78" s="14">
        <f t="shared" si="8"/>
        <v>20.121951219512198</v>
      </c>
      <c r="D78" s="21">
        <f t="shared" si="11"/>
        <v>82</v>
      </c>
      <c r="E78" s="22">
        <f t="shared" si="9"/>
        <v>16.5</v>
      </c>
      <c r="F78" s="15">
        <v>8</v>
      </c>
      <c r="G78" s="9">
        <v>1</v>
      </c>
      <c r="H78" s="9">
        <v>6</v>
      </c>
      <c r="I78" s="9">
        <v>0.5</v>
      </c>
      <c r="J78" s="9">
        <v>1</v>
      </c>
      <c r="K78" s="9">
        <v>0</v>
      </c>
    </row>
    <row r="79" spans="1:11" ht="15.75" customHeight="1">
      <c r="A79" s="13" t="s">
        <v>18</v>
      </c>
      <c r="B79" s="5" t="str">
        <f t="shared" si="10"/>
        <v>75</v>
      </c>
      <c r="C79" s="14">
        <f t="shared" si="8"/>
        <v>19.51219512195122</v>
      </c>
      <c r="D79" s="21">
        <f t="shared" si="11"/>
        <v>82</v>
      </c>
      <c r="E79" s="22">
        <f t="shared" si="9"/>
        <v>16</v>
      </c>
      <c r="F79" s="15">
        <v>5</v>
      </c>
      <c r="G79" s="9">
        <v>3</v>
      </c>
      <c r="H79" s="9">
        <v>3</v>
      </c>
      <c r="I79" s="9">
        <v>1</v>
      </c>
      <c r="J79" s="9">
        <v>3</v>
      </c>
      <c r="K79" s="9">
        <v>1</v>
      </c>
    </row>
    <row r="80" spans="1:11" ht="15.75" customHeight="1">
      <c r="A80" s="13" t="s">
        <v>43</v>
      </c>
      <c r="B80" s="5" t="str">
        <f t="shared" si="10"/>
        <v>76</v>
      </c>
      <c r="C80" s="14">
        <f t="shared" si="8"/>
        <v>18.29268292682927</v>
      </c>
      <c r="D80" s="21">
        <f t="shared" si="11"/>
        <v>82</v>
      </c>
      <c r="E80" s="22">
        <f t="shared" si="9"/>
        <v>15</v>
      </c>
      <c r="F80" s="15">
        <v>10</v>
      </c>
      <c r="G80" s="9">
        <v>2</v>
      </c>
      <c r="H80" s="9">
        <v>0</v>
      </c>
      <c r="I80" s="9">
        <v>3</v>
      </c>
      <c r="J80" s="9">
        <v>0</v>
      </c>
      <c r="K80" s="9">
        <v>0</v>
      </c>
    </row>
    <row r="81" spans="1:11" ht="15.75" customHeight="1">
      <c r="A81" s="16" t="s">
        <v>29</v>
      </c>
      <c r="B81" s="5" t="str">
        <f t="shared" si="10"/>
        <v>77-78</v>
      </c>
      <c r="C81" s="14">
        <f t="shared" si="8"/>
        <v>17.073170731707318</v>
      </c>
      <c r="D81" s="21">
        <f t="shared" si="11"/>
        <v>82</v>
      </c>
      <c r="E81" s="22">
        <f t="shared" si="9"/>
        <v>14</v>
      </c>
      <c r="F81" s="15">
        <v>9</v>
      </c>
      <c r="G81" s="9">
        <v>3</v>
      </c>
      <c r="H81" s="9">
        <v>0</v>
      </c>
      <c r="I81" s="9">
        <v>0</v>
      </c>
      <c r="J81" s="9">
        <v>2</v>
      </c>
      <c r="K81" s="9">
        <v>0</v>
      </c>
    </row>
    <row r="82" spans="1:11" ht="15.75" customHeight="1">
      <c r="A82" s="13" t="s">
        <v>49</v>
      </c>
      <c r="B82" s="5" t="str">
        <f t="shared" si="10"/>
        <v>77-78</v>
      </c>
      <c r="C82" s="14">
        <f t="shared" si="8"/>
        <v>17.073170731707318</v>
      </c>
      <c r="D82" s="21">
        <f t="shared" si="11"/>
        <v>82</v>
      </c>
      <c r="E82" s="22">
        <f t="shared" si="9"/>
        <v>14</v>
      </c>
      <c r="F82" s="15">
        <v>6</v>
      </c>
      <c r="G82" s="9">
        <v>2</v>
      </c>
      <c r="H82" s="9">
        <v>0</v>
      </c>
      <c r="I82" s="9">
        <v>3</v>
      </c>
      <c r="J82" s="9">
        <v>3</v>
      </c>
      <c r="K82" s="9">
        <v>0</v>
      </c>
    </row>
    <row r="83" spans="1:11" ht="15.75" customHeight="1">
      <c r="A83" s="13" t="s">
        <v>72</v>
      </c>
      <c r="B83" s="5" t="str">
        <f t="shared" si="10"/>
        <v>79</v>
      </c>
      <c r="C83" s="14">
        <f t="shared" si="8"/>
        <v>15.853658536585366</v>
      </c>
      <c r="D83" s="21">
        <f t="shared" si="11"/>
        <v>82</v>
      </c>
      <c r="E83" s="22">
        <f t="shared" si="9"/>
        <v>13</v>
      </c>
      <c r="F83" s="15">
        <v>7</v>
      </c>
      <c r="G83" s="9">
        <v>1</v>
      </c>
      <c r="H83" s="9">
        <v>0</v>
      </c>
      <c r="I83" s="9">
        <v>3</v>
      </c>
      <c r="J83" s="9">
        <v>2</v>
      </c>
      <c r="K83" s="9">
        <v>0</v>
      </c>
    </row>
    <row r="84" spans="1:11" ht="15.75" customHeight="1">
      <c r="A84" s="13" t="s">
        <v>40</v>
      </c>
      <c r="B84" s="5" t="str">
        <f t="shared" si="10"/>
        <v>80</v>
      </c>
      <c r="C84" s="14">
        <f t="shared" si="8"/>
        <v>15.24390243902439</v>
      </c>
      <c r="D84" s="21">
        <f t="shared" si="11"/>
        <v>82</v>
      </c>
      <c r="E84" s="22">
        <f t="shared" si="9"/>
        <v>12.5</v>
      </c>
      <c r="F84" s="15">
        <v>10</v>
      </c>
      <c r="G84" s="9">
        <v>2</v>
      </c>
      <c r="H84" s="9">
        <v>0</v>
      </c>
      <c r="I84" s="9">
        <v>0.5</v>
      </c>
      <c r="J84" s="9">
        <v>0</v>
      </c>
      <c r="K84" s="9">
        <v>0</v>
      </c>
    </row>
    <row r="85" spans="1:11" s="1" customFormat="1" ht="15.75" customHeight="1">
      <c r="A85" s="13" t="s">
        <v>77</v>
      </c>
      <c r="B85" s="5" t="str">
        <f t="shared" si="10"/>
        <v>81</v>
      </c>
      <c r="C85" s="14">
        <f t="shared" si="8"/>
        <v>14.02439024390244</v>
      </c>
      <c r="D85" s="21">
        <f t="shared" si="11"/>
        <v>82</v>
      </c>
      <c r="E85" s="22">
        <f t="shared" si="9"/>
        <v>11.5</v>
      </c>
      <c r="F85" s="15">
        <v>6</v>
      </c>
      <c r="G85" s="9">
        <v>2</v>
      </c>
      <c r="H85" s="9">
        <v>1</v>
      </c>
      <c r="I85" s="9">
        <v>2</v>
      </c>
      <c r="J85" s="9">
        <v>0.5</v>
      </c>
      <c r="K85" s="9">
        <v>0</v>
      </c>
    </row>
    <row r="86" spans="1:11" ht="15.75" customHeight="1">
      <c r="A86" s="13" t="s">
        <v>71</v>
      </c>
      <c r="B86" s="5" t="str">
        <f t="shared" si="10"/>
        <v>82</v>
      </c>
      <c r="C86" s="14">
        <f t="shared" si="8"/>
        <v>13.414634146341465</v>
      </c>
      <c r="D86" s="21">
        <f t="shared" si="11"/>
        <v>82</v>
      </c>
      <c r="E86" s="22">
        <f t="shared" si="9"/>
        <v>11</v>
      </c>
      <c r="F86" s="15">
        <v>7</v>
      </c>
      <c r="G86" s="9">
        <v>1</v>
      </c>
      <c r="H86" s="9">
        <v>1</v>
      </c>
      <c r="I86" s="9">
        <v>0</v>
      </c>
      <c r="J86" s="9">
        <v>2</v>
      </c>
      <c r="K86" s="9">
        <v>0</v>
      </c>
    </row>
    <row r="87" spans="1:11" ht="15.75" customHeight="1">
      <c r="A87" s="13" t="s">
        <v>12</v>
      </c>
      <c r="B87" s="5" t="str">
        <f t="shared" si="10"/>
        <v>83</v>
      </c>
      <c r="C87" s="14">
        <f t="shared" si="8"/>
        <v>13.109756097560975</v>
      </c>
      <c r="D87" s="21">
        <f t="shared" si="11"/>
        <v>82</v>
      </c>
      <c r="E87" s="22">
        <f t="shared" si="9"/>
        <v>10.75</v>
      </c>
      <c r="F87" s="15">
        <v>6</v>
      </c>
      <c r="G87" s="9">
        <v>1.25</v>
      </c>
      <c r="H87" s="9">
        <v>0</v>
      </c>
      <c r="I87" s="9">
        <v>3</v>
      </c>
      <c r="J87" s="9">
        <v>0.5</v>
      </c>
      <c r="K87" s="9">
        <v>0</v>
      </c>
    </row>
    <row r="88" spans="1:11" ht="15.75" customHeight="1">
      <c r="A88" s="13" t="s">
        <v>41</v>
      </c>
      <c r="B88" s="5" t="str">
        <f t="shared" si="10"/>
        <v>84-85</v>
      </c>
      <c r="C88" s="14">
        <f t="shared" si="8"/>
        <v>8.536585365853659</v>
      </c>
      <c r="D88" s="21">
        <f t="shared" si="11"/>
        <v>82</v>
      </c>
      <c r="E88" s="22">
        <f t="shared" si="9"/>
        <v>7</v>
      </c>
      <c r="F88" s="15">
        <v>4</v>
      </c>
      <c r="G88" s="9">
        <v>1</v>
      </c>
      <c r="H88" s="9">
        <v>0</v>
      </c>
      <c r="I88" s="9">
        <v>0</v>
      </c>
      <c r="J88" s="9">
        <v>2</v>
      </c>
      <c r="K88" s="9">
        <v>0</v>
      </c>
    </row>
    <row r="89" spans="1:11" ht="15.75" customHeight="1">
      <c r="A89" s="13" t="s">
        <v>91</v>
      </c>
      <c r="B89" s="5" t="str">
        <f t="shared" si="10"/>
        <v>84-85</v>
      </c>
      <c r="C89" s="14">
        <f t="shared" si="8"/>
        <v>8.536585365853659</v>
      </c>
      <c r="D89" s="21">
        <f t="shared" si="11"/>
        <v>82</v>
      </c>
      <c r="E89" s="22">
        <f t="shared" si="9"/>
        <v>7</v>
      </c>
      <c r="F89" s="15">
        <v>5</v>
      </c>
      <c r="G89" s="9">
        <v>2</v>
      </c>
      <c r="H89" s="9">
        <v>0</v>
      </c>
      <c r="I89" s="9">
        <v>0</v>
      </c>
      <c r="J89" s="9">
        <v>0</v>
      </c>
      <c r="K89" s="9">
        <v>0</v>
      </c>
    </row>
    <row r="90" spans="1:11" ht="15">
      <c r="A90" s="25" t="s">
        <v>99</v>
      </c>
      <c r="B90" s="26"/>
      <c r="C90" s="26"/>
      <c r="D90" s="27"/>
      <c r="E90" s="26"/>
      <c r="F90" s="26"/>
      <c r="G90" s="27"/>
      <c r="H90" s="27"/>
      <c r="I90" s="27"/>
      <c r="J90" s="27"/>
      <c r="K90" s="27"/>
    </row>
    <row r="91" ht="15">
      <c r="K91" s="28"/>
    </row>
  </sheetData>
  <sheetProtection/>
  <mergeCells count="7">
    <mergeCell ref="A1:K1"/>
    <mergeCell ref="A2:A3"/>
    <mergeCell ref="B2:B3"/>
    <mergeCell ref="C2:C3"/>
    <mergeCell ref="D2:D3"/>
    <mergeCell ref="E2:E3"/>
    <mergeCell ref="G2:K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8" r:id="rId1"/>
  <headerFooter>
    <oddFooter>&amp;C&amp;A&amp;R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tabSelected="1" workbookViewId="0" topLeftCell="A1">
      <selection activeCell="R19" sqref="R19"/>
    </sheetView>
  </sheetViews>
  <sheetFormatPr defaultColWidth="9.140625" defaultRowHeight="15"/>
  <cols>
    <col min="1" max="1" width="35.140625" style="2" customWidth="1"/>
    <col min="2" max="2" width="11.7109375" style="3" customWidth="1"/>
    <col min="3" max="3" width="12.7109375" style="3" customWidth="1"/>
    <col min="4" max="4" width="13.00390625" style="3" customWidth="1"/>
    <col min="5" max="5" width="12.7109375" style="4" customWidth="1"/>
    <col min="6" max="6" width="12.7109375" style="3" customWidth="1"/>
    <col min="7" max="7" width="13.8515625" style="3" customWidth="1"/>
    <col min="8" max="8" width="12.7109375" style="2" customWidth="1"/>
    <col min="9" max="10" width="14.7109375" style="2" customWidth="1"/>
    <col min="11" max="11" width="13.7109375" style="2" customWidth="1"/>
    <col min="12" max="12" width="12.7109375" style="2" customWidth="1"/>
    <col min="13" max="16384" width="9.140625" style="2" customWidth="1"/>
  </cols>
  <sheetData>
    <row r="1" spans="1:12" ht="30.75" customHeight="1">
      <c r="A1" s="29" t="s">
        <v>107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</row>
    <row r="2" spans="1:12" ht="15.75" customHeight="1">
      <c r="A2" s="31" t="s">
        <v>0</v>
      </c>
      <c r="B2" s="31" t="s">
        <v>92</v>
      </c>
      <c r="C2" s="31" t="s">
        <v>93</v>
      </c>
      <c r="D2" s="31" t="s">
        <v>108</v>
      </c>
      <c r="E2" s="31" t="s">
        <v>106</v>
      </c>
      <c r="F2" s="31" t="s">
        <v>109</v>
      </c>
      <c r="G2" s="5"/>
      <c r="H2" s="35" t="s">
        <v>100</v>
      </c>
      <c r="I2" s="36"/>
      <c r="J2" s="36"/>
      <c r="K2" s="36"/>
      <c r="L2" s="36"/>
    </row>
    <row r="3" spans="1:12" ht="94.5" customHeight="1">
      <c r="A3" s="32"/>
      <c r="B3" s="33"/>
      <c r="C3" s="33"/>
      <c r="D3" s="33"/>
      <c r="E3" s="34"/>
      <c r="F3" s="34"/>
      <c r="G3" s="5" t="s">
        <v>101</v>
      </c>
      <c r="H3" s="5" t="s">
        <v>102</v>
      </c>
      <c r="I3" s="5" t="s">
        <v>103</v>
      </c>
      <c r="J3" s="5" t="s">
        <v>104</v>
      </c>
      <c r="K3" s="5" t="s">
        <v>105</v>
      </c>
      <c r="L3" s="5" t="s">
        <v>94</v>
      </c>
    </row>
    <row r="4" spans="1:12" ht="15.75" customHeight="1">
      <c r="A4" s="6" t="s">
        <v>95</v>
      </c>
      <c r="B4" s="7"/>
      <c r="C4" s="7"/>
      <c r="D4" s="7"/>
      <c r="E4" s="6"/>
      <c r="F4" s="20">
        <f>SUM(G4:K4)</f>
        <v>82</v>
      </c>
      <c r="G4" s="8">
        <v>12</v>
      </c>
      <c r="H4" s="9">
        <v>24</v>
      </c>
      <c r="I4" s="9">
        <v>12</v>
      </c>
      <c r="J4" s="9">
        <v>12</v>
      </c>
      <c r="K4" s="9">
        <v>22</v>
      </c>
      <c r="L4" s="9" t="s">
        <v>96</v>
      </c>
    </row>
    <row r="5" spans="1:12" ht="15.75" customHeight="1">
      <c r="A5" s="10" t="s">
        <v>1</v>
      </c>
      <c r="B5" s="10"/>
      <c r="C5" s="10"/>
      <c r="D5" s="10"/>
      <c r="E5" s="11"/>
      <c r="F5" s="10"/>
      <c r="G5" s="11"/>
      <c r="H5" s="12"/>
      <c r="I5" s="12"/>
      <c r="J5" s="12"/>
      <c r="K5" s="12"/>
      <c r="L5" s="12"/>
    </row>
    <row r="6" spans="1:12" ht="15.75" customHeight="1">
      <c r="A6" s="13" t="s">
        <v>2</v>
      </c>
      <c r="B6" s="5" t="str">
        <f>VLOOKUP(A6,'Рейтинг I-II этапы'!$A$5:$B$89,2,FALSE)</f>
        <v>52-56</v>
      </c>
      <c r="C6" s="5" t="str">
        <f>RANK(D6,$D$6:$D$23)&amp;IF(COUNTIF($D$6:$D$23,D6)&gt;1,"-"&amp;RANK(D6,$D$6:$D$23)+COUNTIF($D$6:$D$23,D6)-1,"")</f>
        <v>12-13</v>
      </c>
      <c r="D6" s="14">
        <f aca="true" t="shared" si="0" ref="D6:D23">F6/E6*100</f>
        <v>31.70731707317073</v>
      </c>
      <c r="E6" s="21">
        <f aca="true" t="shared" si="1" ref="E6:E23">$F$4</f>
        <v>82</v>
      </c>
      <c r="F6" s="22">
        <f aca="true" t="shared" si="2" ref="F6:F23">SUM(G6:L6)</f>
        <v>26</v>
      </c>
      <c r="G6" s="15">
        <v>8</v>
      </c>
      <c r="H6" s="9">
        <v>7</v>
      </c>
      <c r="I6" s="9">
        <v>1</v>
      </c>
      <c r="J6" s="9">
        <v>2</v>
      </c>
      <c r="K6" s="9">
        <v>8</v>
      </c>
      <c r="L6" s="9">
        <v>0</v>
      </c>
    </row>
    <row r="7" spans="1:12" ht="15.75" customHeight="1">
      <c r="A7" s="13" t="s">
        <v>3</v>
      </c>
      <c r="B7" s="5" t="str">
        <f>VLOOKUP(A7,'Рейтинг I-II этапы'!$A$5:$B$89,2,FALSE)</f>
        <v>42-43</v>
      </c>
      <c r="C7" s="5" t="str">
        <f aca="true" t="shared" si="3" ref="C7:C23">RANK(D7,$D$6:$D$23)&amp;IF(COUNTIF($D$6:$D$23,D7)&gt;1,"-"&amp;RANK(D7,$D$6:$D$23)+COUNTIF($D$6:$D$23,D7)-1,"")</f>
        <v>7</v>
      </c>
      <c r="D7" s="14">
        <f t="shared" si="0"/>
        <v>39.02439024390244</v>
      </c>
      <c r="E7" s="21">
        <f t="shared" si="1"/>
        <v>82</v>
      </c>
      <c r="F7" s="22">
        <f t="shared" si="2"/>
        <v>32</v>
      </c>
      <c r="G7" s="15">
        <v>6</v>
      </c>
      <c r="H7" s="9">
        <v>12</v>
      </c>
      <c r="I7" s="9">
        <v>9</v>
      </c>
      <c r="J7" s="9">
        <v>5</v>
      </c>
      <c r="K7" s="9">
        <v>0</v>
      </c>
      <c r="L7" s="9">
        <v>0</v>
      </c>
    </row>
    <row r="8" spans="1:12" ht="15.75" customHeight="1">
      <c r="A8" s="13" t="s">
        <v>4</v>
      </c>
      <c r="B8" s="5" t="str">
        <f>VLOOKUP(A8,'Рейтинг I-II этапы'!$A$5:$B$89,2,FALSE)</f>
        <v>13</v>
      </c>
      <c r="C8" s="5" t="str">
        <f t="shared" si="3"/>
        <v>2</v>
      </c>
      <c r="D8" s="14">
        <f t="shared" si="0"/>
        <v>67.07317073170732</v>
      </c>
      <c r="E8" s="21">
        <f t="shared" si="1"/>
        <v>82</v>
      </c>
      <c r="F8" s="22">
        <f t="shared" si="2"/>
        <v>55</v>
      </c>
      <c r="G8" s="15">
        <v>10</v>
      </c>
      <c r="H8" s="9">
        <v>22</v>
      </c>
      <c r="I8" s="9">
        <v>7</v>
      </c>
      <c r="J8" s="9">
        <v>12</v>
      </c>
      <c r="K8" s="9">
        <v>4</v>
      </c>
      <c r="L8" s="9">
        <v>0</v>
      </c>
    </row>
    <row r="9" spans="1:12" ht="15.75" customHeight="1">
      <c r="A9" s="13" t="s">
        <v>5</v>
      </c>
      <c r="B9" s="5" t="str">
        <f>VLOOKUP(A9,'Рейтинг I-II этапы'!$A$5:$B$89,2,FALSE)</f>
        <v>44</v>
      </c>
      <c r="C9" s="5" t="str">
        <f t="shared" si="3"/>
        <v>8</v>
      </c>
      <c r="D9" s="14">
        <f t="shared" si="0"/>
        <v>38.109756097560975</v>
      </c>
      <c r="E9" s="21">
        <f t="shared" si="1"/>
        <v>82</v>
      </c>
      <c r="F9" s="22">
        <f t="shared" si="2"/>
        <v>31.25</v>
      </c>
      <c r="G9" s="15">
        <v>6</v>
      </c>
      <c r="H9" s="9">
        <v>3.25</v>
      </c>
      <c r="I9" s="9">
        <v>12</v>
      </c>
      <c r="J9" s="9">
        <v>4</v>
      </c>
      <c r="K9" s="9">
        <v>6</v>
      </c>
      <c r="L9" s="9">
        <v>0</v>
      </c>
    </row>
    <row r="10" spans="1:12" ht="15.75" customHeight="1">
      <c r="A10" s="13" t="s">
        <v>6</v>
      </c>
      <c r="B10" s="5" t="str">
        <f>VLOOKUP(A10,'Рейтинг I-II этапы'!$A$5:$B$89,2,FALSE)</f>
        <v>30</v>
      </c>
      <c r="C10" s="5" t="str">
        <f t="shared" si="3"/>
        <v>6</v>
      </c>
      <c r="D10" s="14">
        <f t="shared" si="0"/>
        <v>48.78048780487805</v>
      </c>
      <c r="E10" s="21">
        <f t="shared" si="1"/>
        <v>82</v>
      </c>
      <c r="F10" s="22">
        <f t="shared" si="2"/>
        <v>40</v>
      </c>
      <c r="G10" s="15">
        <v>5</v>
      </c>
      <c r="H10" s="9">
        <v>16</v>
      </c>
      <c r="I10" s="9">
        <v>5</v>
      </c>
      <c r="J10" s="9">
        <v>9</v>
      </c>
      <c r="K10" s="9">
        <v>5</v>
      </c>
      <c r="L10" s="9">
        <v>0</v>
      </c>
    </row>
    <row r="11" spans="1:12" ht="15.75" customHeight="1">
      <c r="A11" s="13" t="s">
        <v>7</v>
      </c>
      <c r="B11" s="5" t="str">
        <f>VLOOKUP(A11,'Рейтинг I-II этапы'!$A$5:$B$89,2,FALSE)</f>
        <v>64-67</v>
      </c>
      <c r="C11" s="5" t="str">
        <f t="shared" si="3"/>
        <v>15-16</v>
      </c>
      <c r="D11" s="14">
        <f t="shared" si="0"/>
        <v>25.609756097560975</v>
      </c>
      <c r="E11" s="21">
        <f t="shared" si="1"/>
        <v>82</v>
      </c>
      <c r="F11" s="22">
        <f t="shared" si="2"/>
        <v>21</v>
      </c>
      <c r="G11" s="15">
        <v>6</v>
      </c>
      <c r="H11" s="9">
        <v>14</v>
      </c>
      <c r="I11" s="9">
        <v>0</v>
      </c>
      <c r="J11" s="9">
        <v>1</v>
      </c>
      <c r="K11" s="9">
        <v>0</v>
      </c>
      <c r="L11" s="9">
        <v>0</v>
      </c>
    </row>
    <row r="12" spans="1:12" ht="15.75" customHeight="1">
      <c r="A12" s="13" t="s">
        <v>8</v>
      </c>
      <c r="B12" s="5" t="str">
        <f>VLOOKUP(A12,'Рейтинг I-II этапы'!$A$5:$B$89,2,FALSE)</f>
        <v>48-50</v>
      </c>
      <c r="C12" s="5" t="str">
        <f t="shared" si="3"/>
        <v>10-11</v>
      </c>
      <c r="D12" s="14">
        <f t="shared" si="0"/>
        <v>34.146341463414636</v>
      </c>
      <c r="E12" s="21">
        <f t="shared" si="1"/>
        <v>82</v>
      </c>
      <c r="F12" s="22">
        <f t="shared" si="2"/>
        <v>28</v>
      </c>
      <c r="G12" s="15">
        <v>8</v>
      </c>
      <c r="H12" s="9">
        <v>13</v>
      </c>
      <c r="I12" s="9">
        <v>5</v>
      </c>
      <c r="J12" s="9">
        <v>1</v>
      </c>
      <c r="K12" s="9">
        <v>1</v>
      </c>
      <c r="L12" s="9">
        <v>0</v>
      </c>
    </row>
    <row r="13" spans="1:12" ht="15.75" customHeight="1">
      <c r="A13" s="13" t="s">
        <v>9</v>
      </c>
      <c r="B13" s="5" t="str">
        <f>VLOOKUP(A13,'Рейтинг I-II этапы'!$A$5:$B$89,2,FALSE)</f>
        <v>18</v>
      </c>
      <c r="C13" s="5" t="str">
        <f t="shared" si="3"/>
        <v>4</v>
      </c>
      <c r="D13" s="14">
        <f t="shared" si="0"/>
        <v>57.3170731707317</v>
      </c>
      <c r="E13" s="21">
        <f t="shared" si="1"/>
        <v>82</v>
      </c>
      <c r="F13" s="22">
        <f t="shared" si="2"/>
        <v>47</v>
      </c>
      <c r="G13" s="15">
        <v>10</v>
      </c>
      <c r="H13" s="9">
        <v>14</v>
      </c>
      <c r="I13" s="9">
        <v>5</v>
      </c>
      <c r="J13" s="9">
        <v>8</v>
      </c>
      <c r="K13" s="9">
        <v>10</v>
      </c>
      <c r="L13" s="9">
        <v>0</v>
      </c>
    </row>
    <row r="14" spans="1:12" ht="15.75" customHeight="1">
      <c r="A14" s="13" t="s">
        <v>10</v>
      </c>
      <c r="B14" s="5" t="str">
        <f>VLOOKUP(A14,'Рейтинг I-II этапы'!$A$5:$B$89,2,FALSE)</f>
        <v>62-63</v>
      </c>
      <c r="C14" s="5" t="str">
        <f t="shared" si="3"/>
        <v>14</v>
      </c>
      <c r="D14" s="14">
        <f t="shared" si="0"/>
        <v>26.21951219512195</v>
      </c>
      <c r="E14" s="21">
        <f t="shared" si="1"/>
        <v>82</v>
      </c>
      <c r="F14" s="22">
        <f t="shared" si="2"/>
        <v>21.5</v>
      </c>
      <c r="G14" s="15">
        <v>8</v>
      </c>
      <c r="H14" s="9">
        <v>5.5</v>
      </c>
      <c r="I14" s="9">
        <v>0</v>
      </c>
      <c r="J14" s="9">
        <v>7</v>
      </c>
      <c r="K14" s="9">
        <v>1</v>
      </c>
      <c r="L14" s="9">
        <v>0</v>
      </c>
    </row>
    <row r="15" spans="1:12" ht="15.75" customHeight="1">
      <c r="A15" s="13" t="s">
        <v>11</v>
      </c>
      <c r="B15" s="5" t="str">
        <f>VLOOKUP(A15,'Рейтинг I-II этапы'!$A$5:$B$89,2,FALSE)</f>
        <v>6-9</v>
      </c>
      <c r="C15" s="5" t="str">
        <f t="shared" si="3"/>
        <v>1</v>
      </c>
      <c r="D15" s="14">
        <f t="shared" si="0"/>
        <v>74.39024390243902</v>
      </c>
      <c r="E15" s="21">
        <f t="shared" si="1"/>
        <v>82</v>
      </c>
      <c r="F15" s="22">
        <f t="shared" si="2"/>
        <v>61</v>
      </c>
      <c r="G15" s="15">
        <v>10</v>
      </c>
      <c r="H15" s="9">
        <v>20</v>
      </c>
      <c r="I15" s="9">
        <v>3</v>
      </c>
      <c r="J15" s="9">
        <v>12</v>
      </c>
      <c r="K15" s="9">
        <v>16</v>
      </c>
      <c r="L15" s="9">
        <v>0</v>
      </c>
    </row>
    <row r="16" spans="1:12" ht="15.75" customHeight="1">
      <c r="A16" s="13" t="s">
        <v>12</v>
      </c>
      <c r="B16" s="5" t="str">
        <f>VLOOKUP(A16,'Рейтинг I-II этапы'!$A$5:$B$89,2,FALSE)</f>
        <v>83</v>
      </c>
      <c r="C16" s="5" t="str">
        <f t="shared" si="3"/>
        <v>18</v>
      </c>
      <c r="D16" s="14">
        <f t="shared" si="0"/>
        <v>13.109756097560975</v>
      </c>
      <c r="E16" s="21">
        <f t="shared" si="1"/>
        <v>82</v>
      </c>
      <c r="F16" s="22">
        <f t="shared" si="2"/>
        <v>10.75</v>
      </c>
      <c r="G16" s="15">
        <v>6</v>
      </c>
      <c r="H16" s="9">
        <v>1.25</v>
      </c>
      <c r="I16" s="9">
        <v>0</v>
      </c>
      <c r="J16" s="9">
        <v>3</v>
      </c>
      <c r="K16" s="9">
        <v>0.5</v>
      </c>
      <c r="L16" s="9">
        <v>0</v>
      </c>
    </row>
    <row r="17" spans="1:12" ht="15.75" customHeight="1">
      <c r="A17" s="13" t="s">
        <v>13</v>
      </c>
      <c r="B17" s="5" t="str">
        <f>VLOOKUP(A17,'Рейтинг I-II этапы'!$A$5:$B$89,2,FALSE)</f>
        <v>64-67</v>
      </c>
      <c r="C17" s="5" t="str">
        <f t="shared" si="3"/>
        <v>15-16</v>
      </c>
      <c r="D17" s="14">
        <f t="shared" si="0"/>
        <v>25.609756097560975</v>
      </c>
      <c r="E17" s="21">
        <f t="shared" si="1"/>
        <v>82</v>
      </c>
      <c r="F17" s="22">
        <f t="shared" si="2"/>
        <v>21</v>
      </c>
      <c r="G17" s="15">
        <v>10</v>
      </c>
      <c r="H17" s="9">
        <v>3</v>
      </c>
      <c r="I17" s="9">
        <v>1</v>
      </c>
      <c r="J17" s="9">
        <v>3</v>
      </c>
      <c r="K17" s="9">
        <v>4</v>
      </c>
      <c r="L17" s="9">
        <v>0</v>
      </c>
    </row>
    <row r="18" spans="1:12" ht="15.75" customHeight="1">
      <c r="A18" s="13" t="s">
        <v>14</v>
      </c>
      <c r="B18" s="5" t="str">
        <f>VLOOKUP(A18,'Рейтинг I-II этапы'!$A$5:$B$89,2,FALSE)</f>
        <v>52-56</v>
      </c>
      <c r="C18" s="5" t="str">
        <f t="shared" si="3"/>
        <v>12-13</v>
      </c>
      <c r="D18" s="14">
        <f t="shared" si="0"/>
        <v>31.70731707317073</v>
      </c>
      <c r="E18" s="21">
        <f t="shared" si="1"/>
        <v>82</v>
      </c>
      <c r="F18" s="22">
        <f t="shared" si="2"/>
        <v>26</v>
      </c>
      <c r="G18" s="15">
        <v>10</v>
      </c>
      <c r="H18" s="9">
        <v>3</v>
      </c>
      <c r="I18" s="9">
        <v>4</v>
      </c>
      <c r="J18" s="9">
        <v>5</v>
      </c>
      <c r="K18" s="9">
        <v>4</v>
      </c>
      <c r="L18" s="9">
        <v>0</v>
      </c>
    </row>
    <row r="19" spans="1:12" ht="15.75" customHeight="1">
      <c r="A19" s="13" t="s">
        <v>15</v>
      </c>
      <c r="B19" s="5" t="str">
        <f>VLOOKUP(A19,'Рейтинг I-II этапы'!$A$5:$B$89,2,FALSE)</f>
        <v>14</v>
      </c>
      <c r="C19" s="5" t="str">
        <f t="shared" si="3"/>
        <v>3</v>
      </c>
      <c r="D19" s="14">
        <f t="shared" si="0"/>
        <v>65.85365853658537</v>
      </c>
      <c r="E19" s="21">
        <f t="shared" si="1"/>
        <v>82</v>
      </c>
      <c r="F19" s="22">
        <f t="shared" si="2"/>
        <v>54</v>
      </c>
      <c r="G19" s="15">
        <v>6</v>
      </c>
      <c r="H19" s="9">
        <v>17</v>
      </c>
      <c r="I19" s="9">
        <v>12</v>
      </c>
      <c r="J19" s="9">
        <v>7</v>
      </c>
      <c r="K19" s="9">
        <v>12</v>
      </c>
      <c r="L19" s="9">
        <v>0</v>
      </c>
    </row>
    <row r="20" spans="1:12" ht="15.75" customHeight="1">
      <c r="A20" s="13" t="s">
        <v>16</v>
      </c>
      <c r="B20" s="5" t="str">
        <f>VLOOKUP(A20,'Рейтинг I-II этапы'!$A$5:$B$89,2,FALSE)</f>
        <v>27-29</v>
      </c>
      <c r="C20" s="5" t="str">
        <f t="shared" si="3"/>
        <v>5</v>
      </c>
      <c r="D20" s="14">
        <f t="shared" si="0"/>
        <v>51.21951219512195</v>
      </c>
      <c r="E20" s="21">
        <f t="shared" si="1"/>
        <v>82</v>
      </c>
      <c r="F20" s="22">
        <f t="shared" si="2"/>
        <v>42</v>
      </c>
      <c r="G20" s="15">
        <v>10</v>
      </c>
      <c r="H20" s="9">
        <v>18</v>
      </c>
      <c r="I20" s="9">
        <v>0</v>
      </c>
      <c r="J20" s="9">
        <v>11</v>
      </c>
      <c r="K20" s="9">
        <v>3</v>
      </c>
      <c r="L20" s="9">
        <v>0</v>
      </c>
    </row>
    <row r="21" spans="1:12" s="1" customFormat="1" ht="15.75" customHeight="1">
      <c r="A21" s="16" t="s">
        <v>17</v>
      </c>
      <c r="B21" s="5" t="str">
        <f>VLOOKUP(A21,'Рейтинг I-II этапы'!$A$5:$B$89,2,FALSE)</f>
        <v>45</v>
      </c>
      <c r="C21" s="5" t="str">
        <f t="shared" si="3"/>
        <v>9</v>
      </c>
      <c r="D21" s="14">
        <f t="shared" si="0"/>
        <v>36.58536585365854</v>
      </c>
      <c r="E21" s="21">
        <f t="shared" si="1"/>
        <v>82</v>
      </c>
      <c r="F21" s="22">
        <f t="shared" si="2"/>
        <v>30</v>
      </c>
      <c r="G21" s="15">
        <v>6</v>
      </c>
      <c r="H21" s="9">
        <v>6</v>
      </c>
      <c r="I21" s="9">
        <v>8</v>
      </c>
      <c r="J21" s="9">
        <v>2</v>
      </c>
      <c r="K21" s="9">
        <v>8</v>
      </c>
      <c r="L21" s="9">
        <v>0</v>
      </c>
    </row>
    <row r="22" spans="1:12" ht="15.75" customHeight="1">
      <c r="A22" s="13" t="s">
        <v>18</v>
      </c>
      <c r="B22" s="5" t="str">
        <f>VLOOKUP(A22,'Рейтинг I-II этапы'!$A$5:$B$89,2,FALSE)</f>
        <v>75</v>
      </c>
      <c r="C22" s="5" t="str">
        <f t="shared" si="3"/>
        <v>17</v>
      </c>
      <c r="D22" s="14">
        <f t="shared" si="0"/>
        <v>19.51219512195122</v>
      </c>
      <c r="E22" s="21">
        <f t="shared" si="1"/>
        <v>82</v>
      </c>
      <c r="F22" s="22">
        <f t="shared" si="2"/>
        <v>16</v>
      </c>
      <c r="G22" s="15">
        <v>5</v>
      </c>
      <c r="H22" s="9">
        <v>3</v>
      </c>
      <c r="I22" s="9">
        <v>3</v>
      </c>
      <c r="J22" s="9">
        <v>1</v>
      </c>
      <c r="K22" s="9">
        <v>3</v>
      </c>
      <c r="L22" s="9">
        <v>1</v>
      </c>
    </row>
    <row r="23" spans="1:12" ht="15.75" customHeight="1">
      <c r="A23" s="13" t="s">
        <v>19</v>
      </c>
      <c r="B23" s="5" t="str">
        <f>VLOOKUP(A23,'Рейтинг I-II этапы'!$A$5:$B$89,2,FALSE)</f>
        <v>48-50</v>
      </c>
      <c r="C23" s="5" t="str">
        <f t="shared" si="3"/>
        <v>10-11</v>
      </c>
      <c r="D23" s="14">
        <f t="shared" si="0"/>
        <v>34.146341463414636</v>
      </c>
      <c r="E23" s="21">
        <f t="shared" si="1"/>
        <v>82</v>
      </c>
      <c r="F23" s="22">
        <f t="shared" si="2"/>
        <v>28</v>
      </c>
      <c r="G23" s="15">
        <v>8</v>
      </c>
      <c r="H23" s="9">
        <v>12</v>
      </c>
      <c r="I23" s="9">
        <v>1</v>
      </c>
      <c r="J23" s="9">
        <v>1</v>
      </c>
      <c r="K23" s="9">
        <v>6</v>
      </c>
      <c r="L23" s="9">
        <v>0</v>
      </c>
    </row>
    <row r="24" spans="1:12" ht="15.75" customHeight="1">
      <c r="A24" s="10" t="s">
        <v>20</v>
      </c>
      <c r="B24" s="17"/>
      <c r="C24" s="10"/>
      <c r="D24" s="18"/>
      <c r="E24" s="23"/>
      <c r="F24" s="24"/>
      <c r="G24" s="19"/>
      <c r="H24" s="12"/>
      <c r="I24" s="12"/>
      <c r="J24" s="12"/>
      <c r="K24" s="12"/>
      <c r="L24" s="12"/>
    </row>
    <row r="25" spans="1:12" ht="15.75" customHeight="1">
      <c r="A25" s="13" t="s">
        <v>21</v>
      </c>
      <c r="B25" s="5" t="str">
        <f>VLOOKUP(A25,'Рейтинг I-II этапы'!$A$5:$B$89,2,FALSE)</f>
        <v>52-56</v>
      </c>
      <c r="C25" s="5" t="str">
        <f>RANK(D25,$D$25:$D$35)&amp;IF(COUNTIF($D$25:$D$35,D25)&gt;1,"-"&amp;RANK(D25,$D$25:$D$35)+COUNTIF($D$25:$D$35,D25)-1,"")</f>
        <v>9</v>
      </c>
      <c r="D25" s="14">
        <f aca="true" t="shared" si="4" ref="D25:D35">F25/E25*100</f>
        <v>31.70731707317073</v>
      </c>
      <c r="E25" s="21">
        <f aca="true" t="shared" si="5" ref="E25:E35">$F$4</f>
        <v>82</v>
      </c>
      <c r="F25" s="22">
        <f aca="true" t="shared" si="6" ref="F25:F35">SUM(G25:L25)</f>
        <v>26</v>
      </c>
      <c r="G25" s="15">
        <v>8</v>
      </c>
      <c r="H25" s="9">
        <v>3</v>
      </c>
      <c r="I25" s="9">
        <v>3</v>
      </c>
      <c r="J25" s="9">
        <v>4</v>
      </c>
      <c r="K25" s="9">
        <v>8</v>
      </c>
      <c r="L25" s="9">
        <v>0</v>
      </c>
    </row>
    <row r="26" spans="1:12" s="1" customFormat="1" ht="15.75" customHeight="1">
      <c r="A26" s="16" t="s">
        <v>22</v>
      </c>
      <c r="B26" s="5" t="str">
        <f>VLOOKUP(A26,'Рейтинг I-II этапы'!$A$5:$B$89,2,FALSE)</f>
        <v>21-23</v>
      </c>
      <c r="C26" s="5" t="str">
        <f aca="true" t="shared" si="7" ref="C26:C35">RANK(D26,$D$25:$D$35)&amp;IF(COUNTIF($D$25:$D$35,D26)&gt;1,"-"&amp;RANK(D26,$D$25:$D$35)+COUNTIF($D$25:$D$35,D26)-1,"")</f>
        <v>4</v>
      </c>
      <c r="D26" s="14">
        <f t="shared" si="4"/>
        <v>53.65853658536586</v>
      </c>
      <c r="E26" s="21">
        <f t="shared" si="5"/>
        <v>82</v>
      </c>
      <c r="F26" s="22">
        <f t="shared" si="6"/>
        <v>44</v>
      </c>
      <c r="G26" s="15">
        <v>3</v>
      </c>
      <c r="H26" s="9">
        <v>12</v>
      </c>
      <c r="I26" s="9">
        <v>12</v>
      </c>
      <c r="J26" s="9">
        <v>4</v>
      </c>
      <c r="K26" s="9">
        <v>13</v>
      </c>
      <c r="L26" s="9">
        <v>0</v>
      </c>
    </row>
    <row r="27" spans="1:12" ht="15.75" customHeight="1">
      <c r="A27" s="13" t="s">
        <v>23</v>
      </c>
      <c r="B27" s="5" t="str">
        <f>VLOOKUP(A27,'Рейтинг I-II этапы'!$A$5:$B$89,2,FALSE)</f>
        <v>35-36</v>
      </c>
      <c r="C27" s="5" t="str">
        <f t="shared" si="7"/>
        <v>6-7</v>
      </c>
      <c r="D27" s="14">
        <f t="shared" si="4"/>
        <v>43.90243902439025</v>
      </c>
      <c r="E27" s="21">
        <f t="shared" si="5"/>
        <v>82</v>
      </c>
      <c r="F27" s="22">
        <f t="shared" si="6"/>
        <v>36</v>
      </c>
      <c r="G27" s="15">
        <v>10</v>
      </c>
      <c r="H27" s="9">
        <v>10</v>
      </c>
      <c r="I27" s="9">
        <v>6</v>
      </c>
      <c r="J27" s="9">
        <v>4</v>
      </c>
      <c r="K27" s="9">
        <v>6</v>
      </c>
      <c r="L27" s="9">
        <v>0</v>
      </c>
    </row>
    <row r="28" spans="1:12" ht="15.75" customHeight="1">
      <c r="A28" s="13" t="s">
        <v>24</v>
      </c>
      <c r="B28" s="5" t="str">
        <f>VLOOKUP(A28,'Рейтинг I-II этапы'!$A$5:$B$89,2,FALSE)</f>
        <v>16</v>
      </c>
      <c r="C28" s="5" t="str">
        <f t="shared" si="7"/>
        <v>3</v>
      </c>
      <c r="D28" s="14">
        <f t="shared" si="4"/>
        <v>60.36585365853659</v>
      </c>
      <c r="E28" s="21">
        <f t="shared" si="5"/>
        <v>82</v>
      </c>
      <c r="F28" s="22">
        <f t="shared" si="6"/>
        <v>49.5</v>
      </c>
      <c r="G28" s="15">
        <v>6</v>
      </c>
      <c r="H28" s="9">
        <v>17.5</v>
      </c>
      <c r="I28" s="9">
        <v>7</v>
      </c>
      <c r="J28" s="9">
        <v>12</v>
      </c>
      <c r="K28" s="9">
        <v>7</v>
      </c>
      <c r="L28" s="9">
        <v>0</v>
      </c>
    </row>
    <row r="29" spans="1:12" ht="15.75" customHeight="1">
      <c r="A29" s="13" t="s">
        <v>25</v>
      </c>
      <c r="B29" s="5" t="str">
        <f>VLOOKUP(A29,'Рейтинг I-II этапы'!$A$5:$B$89,2,FALSE)</f>
        <v>59-60</v>
      </c>
      <c r="C29" s="5" t="str">
        <f t="shared" si="7"/>
        <v>10</v>
      </c>
      <c r="D29" s="14">
        <f t="shared" si="4"/>
        <v>28.04878048780488</v>
      </c>
      <c r="E29" s="21">
        <f t="shared" si="5"/>
        <v>82</v>
      </c>
      <c r="F29" s="22">
        <f t="shared" si="6"/>
        <v>23</v>
      </c>
      <c r="G29" s="15">
        <v>8</v>
      </c>
      <c r="H29" s="9">
        <v>3</v>
      </c>
      <c r="I29" s="9">
        <v>4</v>
      </c>
      <c r="J29" s="9">
        <v>6</v>
      </c>
      <c r="K29" s="9">
        <v>2</v>
      </c>
      <c r="L29" s="9">
        <v>0</v>
      </c>
    </row>
    <row r="30" spans="1:12" ht="15.75" customHeight="1">
      <c r="A30" s="13" t="s">
        <v>26</v>
      </c>
      <c r="B30" s="5" t="str">
        <f>VLOOKUP(A30,'Рейтинг I-II этапы'!$A$5:$B$89,2,FALSE)</f>
        <v>27-29</v>
      </c>
      <c r="C30" s="5" t="str">
        <f t="shared" si="7"/>
        <v>5</v>
      </c>
      <c r="D30" s="14">
        <f t="shared" si="4"/>
        <v>51.21951219512195</v>
      </c>
      <c r="E30" s="21">
        <f t="shared" si="5"/>
        <v>82</v>
      </c>
      <c r="F30" s="22">
        <f t="shared" si="6"/>
        <v>42</v>
      </c>
      <c r="G30" s="15">
        <v>8</v>
      </c>
      <c r="H30" s="9">
        <v>21</v>
      </c>
      <c r="I30" s="9">
        <v>1</v>
      </c>
      <c r="J30" s="9">
        <v>6</v>
      </c>
      <c r="K30" s="9">
        <v>6</v>
      </c>
      <c r="L30" s="9">
        <v>0</v>
      </c>
    </row>
    <row r="31" spans="1:12" s="1" customFormat="1" ht="15.75" customHeight="1">
      <c r="A31" s="16" t="s">
        <v>27</v>
      </c>
      <c r="B31" s="5" t="str">
        <f>VLOOKUP(A31,'Рейтинг I-II этапы'!$A$5:$B$89,2,FALSE)</f>
        <v>4</v>
      </c>
      <c r="C31" s="5" t="str">
        <f t="shared" si="7"/>
        <v>1</v>
      </c>
      <c r="D31" s="14">
        <f t="shared" si="4"/>
        <v>80.48780487804879</v>
      </c>
      <c r="E31" s="21">
        <f t="shared" si="5"/>
        <v>82</v>
      </c>
      <c r="F31" s="22">
        <f t="shared" si="6"/>
        <v>66</v>
      </c>
      <c r="G31" s="15">
        <v>11</v>
      </c>
      <c r="H31" s="9">
        <v>22</v>
      </c>
      <c r="I31" s="9">
        <v>10</v>
      </c>
      <c r="J31" s="9">
        <v>9</v>
      </c>
      <c r="K31" s="9">
        <v>14</v>
      </c>
      <c r="L31" s="9">
        <v>0</v>
      </c>
    </row>
    <row r="32" spans="1:12" s="1" customFormat="1" ht="15.75" customHeight="1">
      <c r="A32" s="16" t="s">
        <v>28</v>
      </c>
      <c r="B32" s="5" t="str">
        <f>VLOOKUP(A32,'Рейтинг I-II этапы'!$A$5:$B$89,2,FALSE)</f>
        <v>10-11</v>
      </c>
      <c r="C32" s="5" t="str">
        <f t="shared" si="7"/>
        <v>2</v>
      </c>
      <c r="D32" s="14">
        <f t="shared" si="4"/>
        <v>73.17073170731707</v>
      </c>
      <c r="E32" s="21">
        <f t="shared" si="5"/>
        <v>82</v>
      </c>
      <c r="F32" s="22">
        <f t="shared" si="6"/>
        <v>60</v>
      </c>
      <c r="G32" s="15">
        <v>10</v>
      </c>
      <c r="H32" s="9">
        <v>17</v>
      </c>
      <c r="I32" s="9">
        <v>10</v>
      </c>
      <c r="J32" s="9">
        <v>6</v>
      </c>
      <c r="K32" s="9">
        <v>17</v>
      </c>
      <c r="L32" s="9">
        <v>0</v>
      </c>
    </row>
    <row r="33" spans="1:12" s="1" customFormat="1" ht="15.75" customHeight="1">
      <c r="A33" s="16" t="s">
        <v>29</v>
      </c>
      <c r="B33" s="5" t="str">
        <f>VLOOKUP(A33,'Рейтинг I-II этапы'!$A$5:$B$89,2,FALSE)</f>
        <v>77-78</v>
      </c>
      <c r="C33" s="5" t="str">
        <f t="shared" si="7"/>
        <v>11</v>
      </c>
      <c r="D33" s="14">
        <f t="shared" si="4"/>
        <v>17.073170731707318</v>
      </c>
      <c r="E33" s="21">
        <f t="shared" si="5"/>
        <v>82</v>
      </c>
      <c r="F33" s="22">
        <f t="shared" si="6"/>
        <v>14</v>
      </c>
      <c r="G33" s="15">
        <v>9</v>
      </c>
      <c r="H33" s="9">
        <v>3</v>
      </c>
      <c r="I33" s="9">
        <v>0</v>
      </c>
      <c r="J33" s="9">
        <v>0</v>
      </c>
      <c r="K33" s="9">
        <v>2</v>
      </c>
      <c r="L33" s="9">
        <v>0</v>
      </c>
    </row>
    <row r="34" spans="1:12" s="1" customFormat="1" ht="15.75" customHeight="1">
      <c r="A34" s="16" t="s">
        <v>30</v>
      </c>
      <c r="B34" s="5" t="str">
        <f>VLOOKUP(A34,'Рейтинг I-II этапы'!$A$5:$B$89,2,FALSE)</f>
        <v>35-36</v>
      </c>
      <c r="C34" s="5" t="str">
        <f t="shared" si="7"/>
        <v>6-7</v>
      </c>
      <c r="D34" s="14">
        <f t="shared" si="4"/>
        <v>43.90243902439025</v>
      </c>
      <c r="E34" s="21">
        <f t="shared" si="5"/>
        <v>82</v>
      </c>
      <c r="F34" s="22">
        <f t="shared" si="6"/>
        <v>36</v>
      </c>
      <c r="G34" s="15">
        <v>4</v>
      </c>
      <c r="H34" s="9">
        <v>14</v>
      </c>
      <c r="I34" s="9">
        <v>8</v>
      </c>
      <c r="J34" s="9">
        <v>9</v>
      </c>
      <c r="K34" s="9">
        <v>1</v>
      </c>
      <c r="L34" s="9">
        <v>0</v>
      </c>
    </row>
    <row r="35" spans="1:12" ht="15.75" customHeight="1">
      <c r="A35" s="13" t="s">
        <v>31</v>
      </c>
      <c r="B35" s="5" t="str">
        <f>VLOOKUP(A35,'Рейтинг I-II этапы'!$A$5:$B$89,2,FALSE)</f>
        <v>46-47</v>
      </c>
      <c r="C35" s="5" t="str">
        <f t="shared" si="7"/>
        <v>8</v>
      </c>
      <c r="D35" s="14">
        <f t="shared" si="4"/>
        <v>35.36585365853659</v>
      </c>
      <c r="E35" s="21">
        <f t="shared" si="5"/>
        <v>82</v>
      </c>
      <c r="F35" s="22">
        <f t="shared" si="6"/>
        <v>29</v>
      </c>
      <c r="G35" s="15">
        <v>12</v>
      </c>
      <c r="H35" s="9">
        <v>9</v>
      </c>
      <c r="I35" s="9">
        <v>0</v>
      </c>
      <c r="J35" s="9">
        <v>4</v>
      </c>
      <c r="K35" s="9">
        <v>4</v>
      </c>
      <c r="L35" s="9">
        <v>0</v>
      </c>
    </row>
    <row r="36" spans="1:12" ht="15.75" customHeight="1">
      <c r="A36" s="10" t="s">
        <v>32</v>
      </c>
      <c r="B36" s="17"/>
      <c r="C36" s="10"/>
      <c r="D36" s="18"/>
      <c r="E36" s="23"/>
      <c r="F36" s="24"/>
      <c r="G36" s="19"/>
      <c r="H36" s="12"/>
      <c r="I36" s="12"/>
      <c r="J36" s="12"/>
      <c r="K36" s="12"/>
      <c r="L36" s="12"/>
    </row>
    <row r="37" spans="1:12" ht="15.75" customHeight="1">
      <c r="A37" s="13" t="s">
        <v>33</v>
      </c>
      <c r="B37" s="5" t="str">
        <f>VLOOKUP(A37,'Рейтинг I-II этапы'!$A$5:$B$89,2,FALSE)</f>
        <v>5</v>
      </c>
      <c r="C37" s="5" t="str">
        <f>RANK(D37,$D$37:$D$44)&amp;IF(COUNTIF($D$37:$D$44,D37)&gt;1,"-"&amp;RANK(D37,$D$37:$D$44)+COUNTIF($D$37:$D$44,D37)-1,"")</f>
        <v>2</v>
      </c>
      <c r="D37" s="14">
        <f aca="true" t="shared" si="8" ref="D37:D44">F37/E37*100</f>
        <v>79.26829268292683</v>
      </c>
      <c r="E37" s="21">
        <f>$F$4</f>
        <v>82</v>
      </c>
      <c r="F37" s="22">
        <f aca="true" t="shared" si="9" ref="F37:F44">SUM(G37:L37)</f>
        <v>65</v>
      </c>
      <c r="G37" s="15">
        <v>12</v>
      </c>
      <c r="H37" s="9">
        <v>22</v>
      </c>
      <c r="I37" s="9">
        <v>9</v>
      </c>
      <c r="J37" s="9">
        <v>12</v>
      </c>
      <c r="K37" s="9">
        <v>10</v>
      </c>
      <c r="L37" s="9">
        <v>0</v>
      </c>
    </row>
    <row r="38" spans="1:12" ht="15.75" customHeight="1">
      <c r="A38" s="13" t="s">
        <v>34</v>
      </c>
      <c r="B38" s="5" t="str">
        <f>VLOOKUP(A38,'Рейтинг I-II этапы'!$A$5:$B$89,2,FALSE)</f>
        <v>39-41</v>
      </c>
      <c r="C38" s="5" t="str">
        <f aca="true" t="shared" si="10" ref="C38:C44">RANK(D38,$D$37:$D$44)&amp;IF(COUNTIF($D$37:$D$44,D38)&gt;1,"-"&amp;RANK(D38,$D$37:$D$44)+COUNTIF($D$37:$D$44,D38)-1,"")</f>
        <v>4</v>
      </c>
      <c r="D38" s="14">
        <f t="shared" si="8"/>
        <v>40.243902439024396</v>
      </c>
      <c r="E38" s="21">
        <f>$F$4</f>
        <v>82</v>
      </c>
      <c r="F38" s="22">
        <f t="shared" si="9"/>
        <v>33</v>
      </c>
      <c r="G38" s="15">
        <v>9</v>
      </c>
      <c r="H38" s="9">
        <v>12</v>
      </c>
      <c r="I38" s="9">
        <v>9</v>
      </c>
      <c r="J38" s="9">
        <v>3</v>
      </c>
      <c r="K38" s="9">
        <v>0</v>
      </c>
      <c r="L38" s="9">
        <v>0</v>
      </c>
    </row>
    <row r="39" spans="1:12" ht="15.75" customHeight="1">
      <c r="A39" s="13" t="s">
        <v>98</v>
      </c>
      <c r="B39" s="5" t="str">
        <f>VLOOKUP(A39,'Рейтинг I-II этапы'!$A$5:$B$89,2,FALSE)</f>
        <v>61</v>
      </c>
      <c r="C39" s="5" t="str">
        <f t="shared" si="10"/>
        <v>7</v>
      </c>
      <c r="D39" s="14">
        <f t="shared" si="8"/>
        <v>27.7027027027027</v>
      </c>
      <c r="E39" s="21">
        <f>82-6-2</f>
        <v>74</v>
      </c>
      <c r="F39" s="22">
        <f t="shared" si="9"/>
        <v>20.5</v>
      </c>
      <c r="G39" s="15">
        <v>7</v>
      </c>
      <c r="H39" s="9">
        <v>1.5</v>
      </c>
      <c r="I39" s="9">
        <v>0</v>
      </c>
      <c r="J39" s="9">
        <v>0</v>
      </c>
      <c r="K39" s="9">
        <v>12</v>
      </c>
      <c r="L39" s="9">
        <v>0</v>
      </c>
    </row>
    <row r="40" spans="1:12" ht="15.75" customHeight="1">
      <c r="A40" s="13" t="s">
        <v>35</v>
      </c>
      <c r="B40" s="5" t="str">
        <f>VLOOKUP(A40,'Рейтинг I-II этапы'!$A$5:$B$89,2,FALSE)</f>
        <v>2</v>
      </c>
      <c r="C40" s="5" t="str">
        <f t="shared" si="10"/>
        <v>1</v>
      </c>
      <c r="D40" s="14">
        <f t="shared" si="8"/>
        <v>89.02439024390245</v>
      </c>
      <c r="E40" s="21">
        <f>$F$4</f>
        <v>82</v>
      </c>
      <c r="F40" s="22">
        <f t="shared" si="9"/>
        <v>73</v>
      </c>
      <c r="G40" s="15">
        <v>10</v>
      </c>
      <c r="H40" s="9">
        <v>23</v>
      </c>
      <c r="I40" s="9">
        <v>12</v>
      </c>
      <c r="J40" s="9">
        <v>12</v>
      </c>
      <c r="K40" s="9">
        <v>15</v>
      </c>
      <c r="L40" s="9">
        <v>1</v>
      </c>
    </row>
    <row r="41" spans="1:12" ht="15.75" customHeight="1">
      <c r="A41" s="13" t="s">
        <v>36</v>
      </c>
      <c r="B41" s="5" t="str">
        <f>VLOOKUP(A41,'Рейтинг I-II этапы'!$A$5:$B$89,2,FALSE)</f>
        <v>27-29</v>
      </c>
      <c r="C41" s="5" t="str">
        <f t="shared" si="10"/>
        <v>3</v>
      </c>
      <c r="D41" s="14">
        <f t="shared" si="8"/>
        <v>51.21951219512195</v>
      </c>
      <c r="E41" s="21">
        <f>$F$4</f>
        <v>82</v>
      </c>
      <c r="F41" s="22">
        <f t="shared" si="9"/>
        <v>42</v>
      </c>
      <c r="G41" s="15">
        <v>12</v>
      </c>
      <c r="H41" s="9">
        <v>16</v>
      </c>
      <c r="I41" s="9">
        <v>4</v>
      </c>
      <c r="J41" s="9">
        <v>7</v>
      </c>
      <c r="K41" s="9">
        <v>2</v>
      </c>
      <c r="L41" s="9">
        <v>1</v>
      </c>
    </row>
    <row r="42" spans="1:12" ht="15.75" customHeight="1">
      <c r="A42" s="13" t="s">
        <v>37</v>
      </c>
      <c r="B42" s="5" t="str">
        <f>VLOOKUP(A42,'Рейтинг I-II этапы'!$A$5:$B$89,2,FALSE)</f>
        <v>57-58</v>
      </c>
      <c r="C42" s="5" t="str">
        <f t="shared" si="10"/>
        <v>6</v>
      </c>
      <c r="D42" s="14">
        <f t="shared" si="8"/>
        <v>29.878048780487802</v>
      </c>
      <c r="E42" s="21">
        <f>$F$4</f>
        <v>82</v>
      </c>
      <c r="F42" s="22">
        <f t="shared" si="9"/>
        <v>24.5</v>
      </c>
      <c r="G42" s="15">
        <v>6</v>
      </c>
      <c r="H42" s="9">
        <v>10.5</v>
      </c>
      <c r="I42" s="9">
        <v>2</v>
      </c>
      <c r="J42" s="9">
        <v>5</v>
      </c>
      <c r="K42" s="9">
        <v>1</v>
      </c>
      <c r="L42" s="9">
        <v>0</v>
      </c>
    </row>
    <row r="43" spans="1:12" ht="15.75" customHeight="1">
      <c r="A43" s="13" t="s">
        <v>38</v>
      </c>
      <c r="B43" s="5" t="str">
        <f>VLOOKUP(A43,'Рейтинг I-II этапы'!$A$5:$B$89,2,FALSE)</f>
        <v>46-47</v>
      </c>
      <c r="C43" s="5" t="str">
        <f t="shared" si="10"/>
        <v>5</v>
      </c>
      <c r="D43" s="14">
        <f t="shared" si="8"/>
        <v>35.36585365853659</v>
      </c>
      <c r="E43" s="21">
        <f>$F$4</f>
        <v>82</v>
      </c>
      <c r="F43" s="22">
        <f t="shared" si="9"/>
        <v>29</v>
      </c>
      <c r="G43" s="15">
        <v>10</v>
      </c>
      <c r="H43" s="9">
        <v>11</v>
      </c>
      <c r="I43" s="9">
        <v>4</v>
      </c>
      <c r="J43" s="9">
        <v>3</v>
      </c>
      <c r="K43" s="9">
        <v>1</v>
      </c>
      <c r="L43" s="9">
        <v>0</v>
      </c>
    </row>
    <row r="44" spans="1:12" ht="15.75" customHeight="1">
      <c r="A44" s="13" t="s">
        <v>97</v>
      </c>
      <c r="B44" s="5" t="str">
        <f>VLOOKUP(A44,'Рейтинг I-II этапы'!$A$5:$B$89,2,FALSE)</f>
        <v>72</v>
      </c>
      <c r="C44" s="5" t="str">
        <f t="shared" si="10"/>
        <v>8</v>
      </c>
      <c r="D44" s="14">
        <f t="shared" si="8"/>
        <v>20.833333333333336</v>
      </c>
      <c r="E44" s="21">
        <f>82-6-4</f>
        <v>72</v>
      </c>
      <c r="F44" s="22">
        <f t="shared" si="9"/>
        <v>15</v>
      </c>
      <c r="G44" s="15">
        <v>5</v>
      </c>
      <c r="H44" s="9">
        <v>7</v>
      </c>
      <c r="I44" s="9">
        <v>0</v>
      </c>
      <c r="J44" s="9">
        <v>2</v>
      </c>
      <c r="K44" s="9">
        <v>1</v>
      </c>
      <c r="L44" s="9">
        <v>0</v>
      </c>
    </row>
    <row r="45" spans="1:12" ht="15.75" customHeight="1">
      <c r="A45" s="10" t="s">
        <v>39</v>
      </c>
      <c r="B45" s="17"/>
      <c r="C45" s="10"/>
      <c r="D45" s="18"/>
      <c r="E45" s="23"/>
      <c r="F45" s="24"/>
      <c r="G45" s="19"/>
      <c r="H45" s="12"/>
      <c r="I45" s="12"/>
      <c r="J45" s="12"/>
      <c r="K45" s="12"/>
      <c r="L45" s="12"/>
    </row>
    <row r="46" spans="1:12" ht="15.75" customHeight="1">
      <c r="A46" s="13" t="s">
        <v>40</v>
      </c>
      <c r="B46" s="5" t="str">
        <f>VLOOKUP(A46,'Рейтинг I-II этапы'!$A$5:$B$89,2,FALSE)</f>
        <v>80</v>
      </c>
      <c r="C46" s="5" t="str">
        <f>RANK(D46,$D$46:$D$52)&amp;IF(COUNTIF($D$46:$D$52,D46)&gt;1,"-"&amp;RANK(D46,$D$46:$D$52)+COUNTIF($D$46:$D$52,D46)-1,"")</f>
        <v>5</v>
      </c>
      <c r="D46" s="14">
        <f aca="true" t="shared" si="11" ref="D46:D52">F46/E46*100</f>
        <v>15.24390243902439</v>
      </c>
      <c r="E46" s="21">
        <f aca="true" t="shared" si="12" ref="E46:E52">$F$4</f>
        <v>82</v>
      </c>
      <c r="F46" s="22">
        <f aca="true" t="shared" si="13" ref="F46:F52">SUM(G46:L46)</f>
        <v>12.5</v>
      </c>
      <c r="G46" s="15">
        <v>10</v>
      </c>
      <c r="H46" s="9">
        <v>2</v>
      </c>
      <c r="I46" s="9">
        <v>0</v>
      </c>
      <c r="J46" s="9">
        <v>0.5</v>
      </c>
      <c r="K46" s="9">
        <v>0</v>
      </c>
      <c r="L46" s="9">
        <v>0</v>
      </c>
    </row>
    <row r="47" spans="1:12" ht="15.75" customHeight="1">
      <c r="A47" s="13" t="s">
        <v>41</v>
      </c>
      <c r="B47" s="5" t="str">
        <f>VLOOKUP(A47,'Рейтинг I-II этапы'!$A$5:$B$89,2,FALSE)</f>
        <v>84-85</v>
      </c>
      <c r="C47" s="5" t="str">
        <f aca="true" t="shared" si="14" ref="C47:C52">RANK(D47,$D$46:$D$52)&amp;IF(COUNTIF($D$46:$D$52,D47)&gt;1,"-"&amp;RANK(D47,$D$46:$D$52)+COUNTIF($D$46:$D$52,D47)-1,"")</f>
        <v>6-7</v>
      </c>
      <c r="D47" s="14">
        <f t="shared" si="11"/>
        <v>8.536585365853659</v>
      </c>
      <c r="E47" s="21">
        <f t="shared" si="12"/>
        <v>82</v>
      </c>
      <c r="F47" s="22">
        <f t="shared" si="13"/>
        <v>7</v>
      </c>
      <c r="G47" s="15">
        <v>4</v>
      </c>
      <c r="H47" s="9">
        <v>1</v>
      </c>
      <c r="I47" s="9">
        <v>0</v>
      </c>
      <c r="J47" s="9">
        <v>0</v>
      </c>
      <c r="K47" s="9">
        <v>2</v>
      </c>
      <c r="L47" s="9">
        <v>0</v>
      </c>
    </row>
    <row r="48" spans="1:12" ht="15.75" customHeight="1">
      <c r="A48" s="13" t="s">
        <v>42</v>
      </c>
      <c r="B48" s="5" t="str">
        <f>VLOOKUP(A48,'Рейтинг I-II этапы'!$A$5:$B$89,2,FALSE)</f>
        <v>25</v>
      </c>
      <c r="C48" s="5" t="str">
        <f t="shared" si="14"/>
        <v>2</v>
      </c>
      <c r="D48" s="14">
        <f t="shared" si="11"/>
        <v>52.4390243902439</v>
      </c>
      <c r="E48" s="21">
        <f t="shared" si="12"/>
        <v>82</v>
      </c>
      <c r="F48" s="22">
        <f t="shared" si="13"/>
        <v>43</v>
      </c>
      <c r="G48" s="15">
        <v>5</v>
      </c>
      <c r="H48" s="9">
        <v>15</v>
      </c>
      <c r="I48" s="9">
        <v>3</v>
      </c>
      <c r="J48" s="9">
        <v>9</v>
      </c>
      <c r="K48" s="9">
        <v>11</v>
      </c>
      <c r="L48" s="9">
        <v>0</v>
      </c>
    </row>
    <row r="49" spans="1:12" ht="15.75" customHeight="1">
      <c r="A49" s="13" t="s">
        <v>43</v>
      </c>
      <c r="B49" s="5" t="str">
        <f>VLOOKUP(A49,'Рейтинг I-II этапы'!$A$5:$B$89,2,FALSE)</f>
        <v>76</v>
      </c>
      <c r="C49" s="5" t="str">
        <f t="shared" si="14"/>
        <v>4</v>
      </c>
      <c r="D49" s="14">
        <f t="shared" si="11"/>
        <v>18.29268292682927</v>
      </c>
      <c r="E49" s="21">
        <f t="shared" si="12"/>
        <v>82</v>
      </c>
      <c r="F49" s="22">
        <f t="shared" si="13"/>
        <v>15</v>
      </c>
      <c r="G49" s="15">
        <v>10</v>
      </c>
      <c r="H49" s="9">
        <v>2</v>
      </c>
      <c r="I49" s="9">
        <v>0</v>
      </c>
      <c r="J49" s="9">
        <v>3</v>
      </c>
      <c r="K49" s="9">
        <v>0</v>
      </c>
      <c r="L49" s="9">
        <v>0</v>
      </c>
    </row>
    <row r="50" spans="1:12" ht="15.75" customHeight="1">
      <c r="A50" s="13" t="s">
        <v>91</v>
      </c>
      <c r="B50" s="5" t="str">
        <f>VLOOKUP(A50,'Рейтинг I-II этапы'!$A$5:$B$89,2,FALSE)</f>
        <v>84-85</v>
      </c>
      <c r="C50" s="5" t="str">
        <f t="shared" si="14"/>
        <v>6-7</v>
      </c>
      <c r="D50" s="14">
        <f t="shared" si="11"/>
        <v>8.536585365853659</v>
      </c>
      <c r="E50" s="21">
        <f t="shared" si="12"/>
        <v>82</v>
      </c>
      <c r="F50" s="22">
        <f t="shared" si="13"/>
        <v>7</v>
      </c>
      <c r="G50" s="15">
        <v>5</v>
      </c>
      <c r="H50" s="9">
        <v>2</v>
      </c>
      <c r="I50" s="9">
        <v>0</v>
      </c>
      <c r="J50" s="9">
        <v>0</v>
      </c>
      <c r="K50" s="9">
        <v>0</v>
      </c>
      <c r="L50" s="9">
        <v>0</v>
      </c>
    </row>
    <row r="51" spans="1:12" ht="15.75" customHeight="1">
      <c r="A51" s="13" t="s">
        <v>44</v>
      </c>
      <c r="B51" s="5" t="str">
        <f>VLOOKUP(A51,'Рейтинг I-II этапы'!$A$5:$B$89,2,FALSE)</f>
        <v>57-58</v>
      </c>
      <c r="C51" s="5" t="str">
        <f t="shared" si="14"/>
        <v>3</v>
      </c>
      <c r="D51" s="14">
        <f t="shared" si="11"/>
        <v>29.878048780487802</v>
      </c>
      <c r="E51" s="21">
        <f t="shared" si="12"/>
        <v>82</v>
      </c>
      <c r="F51" s="22">
        <f t="shared" si="13"/>
        <v>24.5</v>
      </c>
      <c r="G51" s="15">
        <v>8</v>
      </c>
      <c r="H51" s="9">
        <v>7</v>
      </c>
      <c r="I51" s="9">
        <v>0</v>
      </c>
      <c r="J51" s="9">
        <v>0.5</v>
      </c>
      <c r="K51" s="9">
        <v>9</v>
      </c>
      <c r="L51" s="9">
        <v>0</v>
      </c>
    </row>
    <row r="52" spans="1:12" ht="15.75" customHeight="1">
      <c r="A52" s="13" t="s">
        <v>45</v>
      </c>
      <c r="B52" s="5" t="str">
        <f>VLOOKUP(A52,'Рейтинг I-II этапы'!$A$5:$B$89,2,FALSE)</f>
        <v>6-9</v>
      </c>
      <c r="C52" s="5" t="str">
        <f t="shared" si="14"/>
        <v>1</v>
      </c>
      <c r="D52" s="14">
        <f t="shared" si="11"/>
        <v>74.39024390243902</v>
      </c>
      <c r="E52" s="21">
        <f t="shared" si="12"/>
        <v>82</v>
      </c>
      <c r="F52" s="22">
        <f t="shared" si="13"/>
        <v>61</v>
      </c>
      <c r="G52" s="15">
        <v>10</v>
      </c>
      <c r="H52" s="9">
        <v>18</v>
      </c>
      <c r="I52" s="9">
        <v>7</v>
      </c>
      <c r="J52" s="9">
        <v>10</v>
      </c>
      <c r="K52" s="9">
        <v>16</v>
      </c>
      <c r="L52" s="9">
        <v>0</v>
      </c>
    </row>
    <row r="53" spans="1:12" ht="15.75" customHeight="1">
      <c r="A53" s="10" t="s">
        <v>46</v>
      </c>
      <c r="B53" s="17"/>
      <c r="C53" s="10"/>
      <c r="D53" s="18"/>
      <c r="E53" s="23"/>
      <c r="F53" s="24"/>
      <c r="G53" s="19"/>
      <c r="H53" s="12"/>
      <c r="I53" s="12"/>
      <c r="J53" s="12"/>
      <c r="K53" s="12"/>
      <c r="L53" s="12"/>
    </row>
    <row r="54" spans="1:12" ht="15.75" customHeight="1">
      <c r="A54" s="13" t="s">
        <v>47</v>
      </c>
      <c r="B54" s="5" t="str">
        <f>VLOOKUP(A54,'Рейтинг I-II этапы'!$A$5:$B$89,2,FALSE)</f>
        <v>21-23</v>
      </c>
      <c r="C54" s="5" t="str">
        <f>RANK(D54,$D$54:$D$67)&amp;IF(COUNTIF($D$54:$D$67,D54)&gt;1,"-"&amp;RANK(D54,$D$54:$D$67)+COUNTIF($D$54:$D$67,D54)-1,"")</f>
        <v>4</v>
      </c>
      <c r="D54" s="14">
        <f aca="true" t="shared" si="15" ref="D54:D67">F54/E54*100</f>
        <v>53.65853658536586</v>
      </c>
      <c r="E54" s="21">
        <f aca="true" t="shared" si="16" ref="E54:E67">$F$4</f>
        <v>82</v>
      </c>
      <c r="F54" s="22">
        <f aca="true" t="shared" si="17" ref="F54:F67">SUM(G54:L54)</f>
        <v>44</v>
      </c>
      <c r="G54" s="15">
        <v>11</v>
      </c>
      <c r="H54" s="9">
        <v>11</v>
      </c>
      <c r="I54" s="9">
        <v>6</v>
      </c>
      <c r="J54" s="9">
        <v>4</v>
      </c>
      <c r="K54" s="9">
        <v>12</v>
      </c>
      <c r="L54" s="9">
        <v>0</v>
      </c>
    </row>
    <row r="55" spans="1:12" ht="15.75" customHeight="1">
      <c r="A55" s="13" t="s">
        <v>48</v>
      </c>
      <c r="B55" s="5" t="str">
        <f>VLOOKUP(A55,'Рейтинг I-II этапы'!$A$5:$B$89,2,FALSE)</f>
        <v>64-67</v>
      </c>
      <c r="C55" s="5" t="str">
        <f aca="true" t="shared" si="18" ref="C55:C67">RANK(D55,$D$54:$D$67)&amp;IF(COUNTIF($D$54:$D$67,D55)&gt;1,"-"&amp;RANK(D55,$D$54:$D$67)+COUNTIF($D$54:$D$67,D55)-1,"")</f>
        <v>12-13</v>
      </c>
      <c r="D55" s="14">
        <f t="shared" si="15"/>
        <v>25.609756097560975</v>
      </c>
      <c r="E55" s="21">
        <f t="shared" si="16"/>
        <v>82</v>
      </c>
      <c r="F55" s="22">
        <f t="shared" si="17"/>
        <v>21</v>
      </c>
      <c r="G55" s="15">
        <v>6</v>
      </c>
      <c r="H55" s="9">
        <v>2</v>
      </c>
      <c r="I55" s="9">
        <v>11</v>
      </c>
      <c r="J55" s="9">
        <v>2</v>
      </c>
      <c r="K55" s="9">
        <v>0</v>
      </c>
      <c r="L55" s="9">
        <v>0</v>
      </c>
    </row>
    <row r="56" spans="1:12" ht="15.75" customHeight="1">
      <c r="A56" s="13" t="s">
        <v>49</v>
      </c>
      <c r="B56" s="5" t="str">
        <f>VLOOKUP(A56,'Рейтинг I-II этапы'!$A$5:$B$89,2,FALSE)</f>
        <v>77-78</v>
      </c>
      <c r="C56" s="5" t="str">
        <f t="shared" si="18"/>
        <v>14</v>
      </c>
      <c r="D56" s="14">
        <f t="shared" si="15"/>
        <v>17.073170731707318</v>
      </c>
      <c r="E56" s="21">
        <f t="shared" si="16"/>
        <v>82</v>
      </c>
      <c r="F56" s="22">
        <f t="shared" si="17"/>
        <v>14</v>
      </c>
      <c r="G56" s="15">
        <v>6</v>
      </c>
      <c r="H56" s="9">
        <v>2</v>
      </c>
      <c r="I56" s="9">
        <v>0</v>
      </c>
      <c r="J56" s="9">
        <v>3</v>
      </c>
      <c r="K56" s="9">
        <v>3</v>
      </c>
      <c r="L56" s="9">
        <v>0</v>
      </c>
    </row>
    <row r="57" spans="1:12" ht="15.75" customHeight="1">
      <c r="A57" s="13" t="s">
        <v>50</v>
      </c>
      <c r="B57" s="5" t="str">
        <f>VLOOKUP(A57,'Рейтинг I-II этапы'!$A$5:$B$89,2,FALSE)</f>
        <v>39-41</v>
      </c>
      <c r="C57" s="5" t="str">
        <f t="shared" si="18"/>
        <v>10</v>
      </c>
      <c r="D57" s="14">
        <f t="shared" si="15"/>
        <v>40.243902439024396</v>
      </c>
      <c r="E57" s="21">
        <f t="shared" si="16"/>
        <v>82</v>
      </c>
      <c r="F57" s="22">
        <f t="shared" si="17"/>
        <v>33</v>
      </c>
      <c r="G57" s="15">
        <v>10</v>
      </c>
      <c r="H57" s="9">
        <v>9</v>
      </c>
      <c r="I57" s="9">
        <v>0</v>
      </c>
      <c r="J57" s="9">
        <v>2</v>
      </c>
      <c r="K57" s="9">
        <v>11</v>
      </c>
      <c r="L57" s="9">
        <v>1</v>
      </c>
    </row>
    <row r="58" spans="1:12" ht="15.75" customHeight="1">
      <c r="A58" s="13" t="s">
        <v>51</v>
      </c>
      <c r="B58" s="5" t="str">
        <f>VLOOKUP(A58,'Рейтинг I-II этапы'!$A$5:$B$89,2,FALSE)</f>
        <v>33</v>
      </c>
      <c r="C58" s="5" t="str">
        <f t="shared" si="18"/>
        <v>7</v>
      </c>
      <c r="D58" s="14">
        <f t="shared" si="15"/>
        <v>44.51219512195122</v>
      </c>
      <c r="E58" s="21">
        <f t="shared" si="16"/>
        <v>82</v>
      </c>
      <c r="F58" s="22">
        <f t="shared" si="17"/>
        <v>36.5</v>
      </c>
      <c r="G58" s="15">
        <v>6</v>
      </c>
      <c r="H58" s="9">
        <v>12.5</v>
      </c>
      <c r="I58" s="9">
        <v>6</v>
      </c>
      <c r="J58" s="9">
        <v>4</v>
      </c>
      <c r="K58" s="9">
        <v>8</v>
      </c>
      <c r="L58" s="9">
        <v>0</v>
      </c>
    </row>
    <row r="59" spans="1:12" ht="15.75" customHeight="1">
      <c r="A59" s="13" t="s">
        <v>52</v>
      </c>
      <c r="B59" s="5" t="str">
        <f>VLOOKUP(A59,'Рейтинг I-II этапы'!$A$5:$B$89,2,FALSE)</f>
        <v>19-20</v>
      </c>
      <c r="C59" s="5" t="str">
        <f t="shared" si="18"/>
        <v>3</v>
      </c>
      <c r="D59" s="14">
        <f t="shared" si="15"/>
        <v>56.09756097560976</v>
      </c>
      <c r="E59" s="21">
        <f t="shared" si="16"/>
        <v>82</v>
      </c>
      <c r="F59" s="22">
        <f t="shared" si="17"/>
        <v>46</v>
      </c>
      <c r="G59" s="15">
        <v>8</v>
      </c>
      <c r="H59" s="9">
        <v>17</v>
      </c>
      <c r="I59" s="9">
        <v>12</v>
      </c>
      <c r="J59" s="9">
        <v>1</v>
      </c>
      <c r="K59" s="9">
        <v>8</v>
      </c>
      <c r="L59" s="9">
        <v>0</v>
      </c>
    </row>
    <row r="60" spans="1:12" s="1" customFormat="1" ht="15.75" customHeight="1">
      <c r="A60" s="16" t="s">
        <v>53</v>
      </c>
      <c r="B60" s="5" t="str">
        <f>VLOOKUP(A60,'Рейтинг I-II этапы'!$A$5:$B$89,2,FALSE)</f>
        <v>34</v>
      </c>
      <c r="C60" s="5" t="str">
        <f t="shared" si="18"/>
        <v>8</v>
      </c>
      <c r="D60" s="14">
        <f t="shared" si="15"/>
        <v>44.207317073170735</v>
      </c>
      <c r="E60" s="21">
        <f t="shared" si="16"/>
        <v>82</v>
      </c>
      <c r="F60" s="22">
        <f t="shared" si="17"/>
        <v>36.25</v>
      </c>
      <c r="G60" s="15">
        <v>6</v>
      </c>
      <c r="H60" s="9">
        <v>8</v>
      </c>
      <c r="I60" s="9">
        <v>5</v>
      </c>
      <c r="J60" s="9">
        <v>5</v>
      </c>
      <c r="K60" s="9">
        <v>11.25</v>
      </c>
      <c r="L60" s="9">
        <v>1</v>
      </c>
    </row>
    <row r="61" spans="1:12" s="1" customFormat="1" ht="15.75" customHeight="1">
      <c r="A61" s="16" t="s">
        <v>54</v>
      </c>
      <c r="B61" s="5" t="str">
        <f>VLOOKUP(A61,'Рейтинг I-II этапы'!$A$5:$B$89,2,FALSE)</f>
        <v>42-43</v>
      </c>
      <c r="C61" s="5" t="str">
        <f t="shared" si="18"/>
        <v>11</v>
      </c>
      <c r="D61" s="14">
        <f t="shared" si="15"/>
        <v>39.02439024390244</v>
      </c>
      <c r="E61" s="21">
        <f t="shared" si="16"/>
        <v>82</v>
      </c>
      <c r="F61" s="22">
        <f t="shared" si="17"/>
        <v>32</v>
      </c>
      <c r="G61" s="15">
        <v>8</v>
      </c>
      <c r="H61" s="9">
        <v>3</v>
      </c>
      <c r="I61" s="9">
        <v>9</v>
      </c>
      <c r="J61" s="9">
        <v>6</v>
      </c>
      <c r="K61" s="9">
        <v>6</v>
      </c>
      <c r="L61" s="9">
        <v>0</v>
      </c>
    </row>
    <row r="62" spans="1:12" s="1" customFormat="1" ht="15.75" customHeight="1">
      <c r="A62" s="16" t="s">
        <v>55</v>
      </c>
      <c r="B62" s="5" t="str">
        <f>VLOOKUP(A62,'Рейтинг I-II этапы'!$A$5:$B$89,2,FALSE)</f>
        <v>38</v>
      </c>
      <c r="C62" s="5" t="str">
        <f t="shared" si="18"/>
        <v>9</v>
      </c>
      <c r="D62" s="14">
        <f t="shared" si="15"/>
        <v>41.46341463414634</v>
      </c>
      <c r="E62" s="21">
        <f t="shared" si="16"/>
        <v>82</v>
      </c>
      <c r="F62" s="22">
        <f t="shared" si="17"/>
        <v>34</v>
      </c>
      <c r="G62" s="15">
        <v>3</v>
      </c>
      <c r="H62" s="9">
        <v>16</v>
      </c>
      <c r="I62" s="9">
        <v>5</v>
      </c>
      <c r="J62" s="9">
        <v>7</v>
      </c>
      <c r="K62" s="9">
        <v>3</v>
      </c>
      <c r="L62" s="9">
        <v>0</v>
      </c>
    </row>
    <row r="63" spans="1:12" s="1" customFormat="1" ht="15.75" customHeight="1">
      <c r="A63" s="16" t="s">
        <v>56</v>
      </c>
      <c r="B63" s="5" t="str">
        <f>VLOOKUP(A63,'Рейтинг I-II этапы'!$A$5:$B$89,2,FALSE)</f>
        <v>1</v>
      </c>
      <c r="C63" s="5" t="str">
        <f t="shared" si="18"/>
        <v>1</v>
      </c>
      <c r="D63" s="14">
        <f t="shared" si="15"/>
        <v>90.2439024390244</v>
      </c>
      <c r="E63" s="21">
        <f t="shared" si="16"/>
        <v>82</v>
      </c>
      <c r="F63" s="22">
        <f t="shared" si="17"/>
        <v>74</v>
      </c>
      <c r="G63" s="15">
        <v>12</v>
      </c>
      <c r="H63" s="9">
        <v>19</v>
      </c>
      <c r="I63" s="9">
        <v>12</v>
      </c>
      <c r="J63" s="9">
        <v>12</v>
      </c>
      <c r="K63" s="9">
        <v>19</v>
      </c>
      <c r="L63" s="9">
        <v>0</v>
      </c>
    </row>
    <row r="64" spans="1:12" s="1" customFormat="1" ht="15.75" customHeight="1">
      <c r="A64" s="16" t="s">
        <v>57</v>
      </c>
      <c r="B64" s="5" t="str">
        <f>VLOOKUP(A64,'Рейтинг I-II этапы'!$A$5:$B$89,2,FALSE)</f>
        <v>24</v>
      </c>
      <c r="C64" s="5" t="str">
        <f t="shared" si="18"/>
        <v>5</v>
      </c>
      <c r="D64" s="14">
        <f t="shared" si="15"/>
        <v>53.04878048780488</v>
      </c>
      <c r="E64" s="21">
        <f t="shared" si="16"/>
        <v>82</v>
      </c>
      <c r="F64" s="22">
        <f t="shared" si="17"/>
        <v>43.5</v>
      </c>
      <c r="G64" s="15">
        <v>8</v>
      </c>
      <c r="H64" s="9">
        <v>16.5</v>
      </c>
      <c r="I64" s="9">
        <v>5</v>
      </c>
      <c r="J64" s="9">
        <v>8</v>
      </c>
      <c r="K64" s="9">
        <v>6</v>
      </c>
      <c r="L64" s="9">
        <v>0</v>
      </c>
    </row>
    <row r="65" spans="1:12" s="1" customFormat="1" ht="15.75" customHeight="1">
      <c r="A65" s="16" t="s">
        <v>58</v>
      </c>
      <c r="B65" s="5" t="str">
        <f>VLOOKUP(A65,'Рейтинг I-II этапы'!$A$5:$B$89,2,FALSE)</f>
        <v>64-67</v>
      </c>
      <c r="C65" s="5" t="str">
        <f t="shared" si="18"/>
        <v>12-13</v>
      </c>
      <c r="D65" s="14">
        <f t="shared" si="15"/>
        <v>25.609756097560975</v>
      </c>
      <c r="E65" s="21">
        <f t="shared" si="16"/>
        <v>82</v>
      </c>
      <c r="F65" s="22">
        <f t="shared" si="17"/>
        <v>21</v>
      </c>
      <c r="G65" s="15">
        <v>4</v>
      </c>
      <c r="H65" s="9">
        <v>4</v>
      </c>
      <c r="I65" s="9">
        <v>10</v>
      </c>
      <c r="J65" s="9">
        <v>2</v>
      </c>
      <c r="K65" s="9">
        <v>0</v>
      </c>
      <c r="L65" s="9">
        <v>1</v>
      </c>
    </row>
    <row r="66" spans="1:12" s="1" customFormat="1" ht="15.75" customHeight="1">
      <c r="A66" s="16" t="s">
        <v>59</v>
      </c>
      <c r="B66" s="5" t="str">
        <f>VLOOKUP(A66,'Рейтинг I-II этапы'!$A$5:$B$89,2,FALSE)</f>
        <v>6-9</v>
      </c>
      <c r="C66" s="5" t="str">
        <f t="shared" si="18"/>
        <v>2</v>
      </c>
      <c r="D66" s="14">
        <f t="shared" si="15"/>
        <v>74.39024390243902</v>
      </c>
      <c r="E66" s="21">
        <f t="shared" si="16"/>
        <v>82</v>
      </c>
      <c r="F66" s="22">
        <f t="shared" si="17"/>
        <v>61</v>
      </c>
      <c r="G66" s="15">
        <v>10</v>
      </c>
      <c r="H66" s="9">
        <v>20</v>
      </c>
      <c r="I66" s="9">
        <v>11</v>
      </c>
      <c r="J66" s="9">
        <v>8</v>
      </c>
      <c r="K66" s="9">
        <v>12</v>
      </c>
      <c r="L66" s="9">
        <v>0</v>
      </c>
    </row>
    <row r="67" spans="1:12" ht="15.75" customHeight="1">
      <c r="A67" s="13" t="s">
        <v>60</v>
      </c>
      <c r="B67" s="5" t="str">
        <f>VLOOKUP(A67,'Рейтинг I-II этапы'!$A$5:$B$89,2,FALSE)</f>
        <v>31</v>
      </c>
      <c r="C67" s="5" t="str">
        <f t="shared" si="18"/>
        <v>6</v>
      </c>
      <c r="D67" s="14">
        <f t="shared" si="15"/>
        <v>46.95121951219512</v>
      </c>
      <c r="E67" s="21">
        <f t="shared" si="16"/>
        <v>82</v>
      </c>
      <c r="F67" s="22">
        <f t="shared" si="17"/>
        <v>38.5</v>
      </c>
      <c r="G67" s="15">
        <v>6</v>
      </c>
      <c r="H67" s="9">
        <v>4.5</v>
      </c>
      <c r="I67" s="9">
        <v>9</v>
      </c>
      <c r="J67" s="9">
        <v>7</v>
      </c>
      <c r="K67" s="9">
        <v>12</v>
      </c>
      <c r="L67" s="9">
        <v>0</v>
      </c>
    </row>
    <row r="68" spans="1:12" ht="15.75" customHeight="1">
      <c r="A68" s="10" t="s">
        <v>61</v>
      </c>
      <c r="B68" s="17"/>
      <c r="C68" s="10"/>
      <c r="D68" s="18"/>
      <c r="E68" s="23"/>
      <c r="F68" s="24"/>
      <c r="G68" s="19"/>
      <c r="H68" s="12"/>
      <c r="I68" s="12"/>
      <c r="J68" s="12"/>
      <c r="K68" s="12"/>
      <c r="L68" s="12"/>
    </row>
    <row r="69" spans="1:12" ht="15.75" customHeight="1">
      <c r="A69" s="13" t="s">
        <v>62</v>
      </c>
      <c r="B69" s="5" t="str">
        <f>VLOOKUP(A69,'Рейтинг I-II этапы'!$A$5:$B$89,2,FALSE)</f>
        <v>73</v>
      </c>
      <c r="C69" s="5" t="str">
        <f aca="true" t="shared" si="19" ref="C69:C74">RANK(D69,$D$69:$D$74)&amp;IF(COUNTIF($D$69:$D$74,D69)&gt;1,"-"&amp;RANK(D69,$D$69:$D$74)+COUNTIF($D$69:$D$74,D69)-1,"")</f>
        <v>6</v>
      </c>
      <c r="D69" s="14">
        <f aca="true" t="shared" si="20" ref="D69:D74">F69/E69*100</f>
        <v>20.73170731707317</v>
      </c>
      <c r="E69" s="21">
        <f aca="true" t="shared" si="21" ref="E69:E74">$F$4</f>
        <v>82</v>
      </c>
      <c r="F69" s="22">
        <f aca="true" t="shared" si="22" ref="F69:F74">SUM(G69:L69)</f>
        <v>17</v>
      </c>
      <c r="G69" s="15">
        <v>10</v>
      </c>
      <c r="H69" s="9">
        <v>2</v>
      </c>
      <c r="I69" s="9">
        <v>1</v>
      </c>
      <c r="J69" s="9">
        <v>3</v>
      </c>
      <c r="K69" s="9">
        <v>1</v>
      </c>
      <c r="L69" s="9">
        <v>0</v>
      </c>
    </row>
    <row r="70" spans="1:12" ht="15.75" customHeight="1">
      <c r="A70" s="13" t="s">
        <v>63</v>
      </c>
      <c r="B70" s="5" t="str">
        <f>VLOOKUP(A70,'Рейтинг I-II этапы'!$A$5:$B$89,2,FALSE)</f>
        <v>51</v>
      </c>
      <c r="C70" s="5" t="str">
        <f t="shared" si="19"/>
        <v>4</v>
      </c>
      <c r="D70" s="14">
        <f t="shared" si="20"/>
        <v>32.31707317073171</v>
      </c>
      <c r="E70" s="21">
        <f t="shared" si="21"/>
        <v>82</v>
      </c>
      <c r="F70" s="22">
        <f t="shared" si="22"/>
        <v>26.5</v>
      </c>
      <c r="G70" s="15">
        <v>8</v>
      </c>
      <c r="H70" s="9">
        <v>9.5</v>
      </c>
      <c r="I70" s="9">
        <v>1</v>
      </c>
      <c r="J70" s="9">
        <v>4</v>
      </c>
      <c r="K70" s="9">
        <v>4</v>
      </c>
      <c r="L70" s="9">
        <v>0</v>
      </c>
    </row>
    <row r="71" spans="1:12" ht="15.75" customHeight="1">
      <c r="A71" s="13" t="s">
        <v>64</v>
      </c>
      <c r="B71" s="5" t="str">
        <f>VLOOKUP(A71,'Рейтинг I-II этапы'!$A$5:$B$89,2,FALSE)</f>
        <v>39-41</v>
      </c>
      <c r="C71" s="5" t="str">
        <f t="shared" si="19"/>
        <v>3</v>
      </c>
      <c r="D71" s="14">
        <f t="shared" si="20"/>
        <v>40.243902439024396</v>
      </c>
      <c r="E71" s="21">
        <f t="shared" si="21"/>
        <v>82</v>
      </c>
      <c r="F71" s="22">
        <f t="shared" si="22"/>
        <v>33</v>
      </c>
      <c r="G71" s="15">
        <v>10</v>
      </c>
      <c r="H71" s="9">
        <v>12</v>
      </c>
      <c r="I71" s="9">
        <v>5</v>
      </c>
      <c r="J71" s="9">
        <v>6</v>
      </c>
      <c r="K71" s="9">
        <v>0</v>
      </c>
      <c r="L71" s="9">
        <v>0</v>
      </c>
    </row>
    <row r="72" spans="1:12" ht="15.75" customHeight="1">
      <c r="A72" s="13" t="s">
        <v>65</v>
      </c>
      <c r="B72" s="5" t="str">
        <f>VLOOKUP(A72,'Рейтинг I-II этапы'!$A$5:$B$89,2,FALSE)</f>
        <v>59-60</v>
      </c>
      <c r="C72" s="5" t="str">
        <f t="shared" si="19"/>
        <v>5</v>
      </c>
      <c r="D72" s="14">
        <f t="shared" si="20"/>
        <v>28.04878048780488</v>
      </c>
      <c r="E72" s="21">
        <f t="shared" si="21"/>
        <v>82</v>
      </c>
      <c r="F72" s="22">
        <f t="shared" si="22"/>
        <v>23</v>
      </c>
      <c r="G72" s="15">
        <v>6</v>
      </c>
      <c r="H72" s="9">
        <v>10</v>
      </c>
      <c r="I72" s="9">
        <v>0</v>
      </c>
      <c r="J72" s="9">
        <v>6</v>
      </c>
      <c r="K72" s="9">
        <v>1</v>
      </c>
      <c r="L72" s="9">
        <v>0</v>
      </c>
    </row>
    <row r="73" spans="1:12" ht="15.75" customHeight="1">
      <c r="A73" s="13" t="s">
        <v>66</v>
      </c>
      <c r="B73" s="5" t="str">
        <f>VLOOKUP(A73,'Рейтинг I-II этапы'!$A$5:$B$89,2,FALSE)</f>
        <v>12</v>
      </c>
      <c r="C73" s="5" t="str">
        <f t="shared" si="19"/>
        <v>1</v>
      </c>
      <c r="D73" s="14">
        <f t="shared" si="20"/>
        <v>69.51219512195121</v>
      </c>
      <c r="E73" s="21">
        <f t="shared" si="21"/>
        <v>82</v>
      </c>
      <c r="F73" s="22">
        <f t="shared" si="22"/>
        <v>57</v>
      </c>
      <c r="G73" s="15">
        <v>10</v>
      </c>
      <c r="H73" s="9">
        <v>24</v>
      </c>
      <c r="I73" s="9">
        <v>11</v>
      </c>
      <c r="J73" s="9">
        <v>8</v>
      </c>
      <c r="K73" s="9">
        <v>4</v>
      </c>
      <c r="L73" s="9">
        <v>0</v>
      </c>
    </row>
    <row r="74" spans="1:12" ht="15.75" customHeight="1">
      <c r="A74" s="13" t="s">
        <v>67</v>
      </c>
      <c r="B74" s="5" t="str">
        <f>VLOOKUP(A74,'Рейтинг I-II этапы'!$A$5:$B$89,2,FALSE)</f>
        <v>19-20</v>
      </c>
      <c r="C74" s="5" t="str">
        <f t="shared" si="19"/>
        <v>2</v>
      </c>
      <c r="D74" s="14">
        <f t="shared" si="20"/>
        <v>56.09756097560976</v>
      </c>
      <c r="E74" s="21">
        <f t="shared" si="21"/>
        <v>82</v>
      </c>
      <c r="F74" s="22">
        <f t="shared" si="22"/>
        <v>46</v>
      </c>
      <c r="G74" s="15">
        <v>8</v>
      </c>
      <c r="H74" s="9">
        <v>20</v>
      </c>
      <c r="I74" s="9">
        <v>10</v>
      </c>
      <c r="J74" s="9">
        <v>3</v>
      </c>
      <c r="K74" s="9">
        <v>5</v>
      </c>
      <c r="L74" s="9">
        <v>0</v>
      </c>
    </row>
    <row r="75" spans="1:12" ht="15.75" customHeight="1">
      <c r="A75" s="10" t="s">
        <v>68</v>
      </c>
      <c r="B75" s="17"/>
      <c r="C75" s="10"/>
      <c r="D75" s="18"/>
      <c r="E75" s="23"/>
      <c r="F75" s="24"/>
      <c r="G75" s="19"/>
      <c r="H75" s="12"/>
      <c r="I75" s="12"/>
      <c r="J75" s="12"/>
      <c r="K75" s="12"/>
      <c r="L75" s="12"/>
    </row>
    <row r="76" spans="1:12" ht="15.75" customHeight="1">
      <c r="A76" s="13" t="s">
        <v>69</v>
      </c>
      <c r="B76" s="5" t="str">
        <f>VLOOKUP(A76,'Рейтинг I-II этапы'!$A$5:$B$89,2,FALSE)</f>
        <v>10-11</v>
      </c>
      <c r="C76" s="5" t="str">
        <f>RANK(D76,$D$76:$D$87)&amp;IF(COUNTIF($D$76:$D$87,D76)&gt;1,"-"&amp;RANK(D76,$D$76:$D$87)+COUNTIF($D$76:$D$87,D76)-1,"")</f>
        <v>3</v>
      </c>
      <c r="D76" s="14">
        <f aca="true" t="shared" si="23" ref="D76:D87">F76/E76*100</f>
        <v>73.17073170731707</v>
      </c>
      <c r="E76" s="21">
        <f aca="true" t="shared" si="24" ref="E76:E87">$F$4</f>
        <v>82</v>
      </c>
      <c r="F76" s="22">
        <f aca="true" t="shared" si="25" ref="F76:F87">SUM(G76:L76)</f>
        <v>60</v>
      </c>
      <c r="G76" s="15">
        <v>8</v>
      </c>
      <c r="H76" s="9">
        <v>19</v>
      </c>
      <c r="I76" s="9">
        <v>10</v>
      </c>
      <c r="J76" s="9">
        <v>5</v>
      </c>
      <c r="K76" s="9">
        <v>18</v>
      </c>
      <c r="L76" s="9">
        <v>0</v>
      </c>
    </row>
    <row r="77" spans="1:12" ht="15.75" customHeight="1">
      <c r="A77" s="13" t="s">
        <v>70</v>
      </c>
      <c r="B77" s="5" t="str">
        <f>VLOOKUP(A77,'Рейтинг I-II этапы'!$A$5:$B$89,2,FALSE)</f>
        <v>26</v>
      </c>
      <c r="C77" s="5" t="str">
        <f aca="true" t="shared" si="26" ref="C77:C87">RANK(D77,$D$76:$D$87)&amp;IF(COUNTIF($D$76:$D$87,D77)&gt;1,"-"&amp;RANK(D77,$D$76:$D$87)+COUNTIF($D$76:$D$87,D77)-1,"")</f>
        <v>6</v>
      </c>
      <c r="D77" s="14">
        <f t="shared" si="23"/>
        <v>51.829268292682926</v>
      </c>
      <c r="E77" s="21">
        <f t="shared" si="24"/>
        <v>82</v>
      </c>
      <c r="F77" s="22">
        <f t="shared" si="25"/>
        <v>42.5</v>
      </c>
      <c r="G77" s="15">
        <v>6</v>
      </c>
      <c r="H77" s="9">
        <v>17</v>
      </c>
      <c r="I77" s="9">
        <v>5</v>
      </c>
      <c r="J77" s="9">
        <v>6.5</v>
      </c>
      <c r="K77" s="9">
        <v>8</v>
      </c>
      <c r="L77" s="9">
        <v>0</v>
      </c>
    </row>
    <row r="78" spans="1:12" ht="15.75" customHeight="1">
      <c r="A78" s="13" t="s">
        <v>71</v>
      </c>
      <c r="B78" s="5" t="str">
        <f>VLOOKUP(A78,'Рейтинг I-II этапы'!$A$5:$B$89,2,FALSE)</f>
        <v>82</v>
      </c>
      <c r="C78" s="5" t="str">
        <f t="shared" si="26"/>
        <v>12</v>
      </c>
      <c r="D78" s="14">
        <f t="shared" si="23"/>
        <v>13.414634146341465</v>
      </c>
      <c r="E78" s="21">
        <f t="shared" si="24"/>
        <v>82</v>
      </c>
      <c r="F78" s="22">
        <f t="shared" si="25"/>
        <v>11</v>
      </c>
      <c r="G78" s="15">
        <v>7</v>
      </c>
      <c r="H78" s="9">
        <v>1</v>
      </c>
      <c r="I78" s="9">
        <v>1</v>
      </c>
      <c r="J78" s="9">
        <v>0</v>
      </c>
      <c r="K78" s="9">
        <v>2</v>
      </c>
      <c r="L78" s="9">
        <v>0</v>
      </c>
    </row>
    <row r="79" spans="1:12" ht="15.75" customHeight="1">
      <c r="A79" s="13" t="s">
        <v>72</v>
      </c>
      <c r="B79" s="5" t="str">
        <f>VLOOKUP(A79,'Рейтинг I-II этапы'!$A$5:$B$89,2,FALSE)</f>
        <v>79</v>
      </c>
      <c r="C79" s="5" t="str">
        <f t="shared" si="26"/>
        <v>10</v>
      </c>
      <c r="D79" s="14">
        <f t="shared" si="23"/>
        <v>15.853658536585366</v>
      </c>
      <c r="E79" s="21">
        <f t="shared" si="24"/>
        <v>82</v>
      </c>
      <c r="F79" s="22">
        <f t="shared" si="25"/>
        <v>13</v>
      </c>
      <c r="G79" s="15">
        <v>7</v>
      </c>
      <c r="H79" s="9">
        <v>1</v>
      </c>
      <c r="I79" s="9">
        <v>0</v>
      </c>
      <c r="J79" s="9">
        <v>3</v>
      </c>
      <c r="K79" s="9">
        <v>2</v>
      </c>
      <c r="L79" s="9">
        <v>0</v>
      </c>
    </row>
    <row r="80" spans="1:12" ht="15.75" customHeight="1">
      <c r="A80" s="13" t="s">
        <v>73</v>
      </c>
      <c r="B80" s="5" t="str">
        <f>VLOOKUP(A80,'Рейтинг I-II этапы'!$A$5:$B$89,2,FALSE)</f>
        <v>21-23</v>
      </c>
      <c r="C80" s="5" t="str">
        <f t="shared" si="26"/>
        <v>5</v>
      </c>
      <c r="D80" s="14">
        <f t="shared" si="23"/>
        <v>53.65853658536586</v>
      </c>
      <c r="E80" s="21">
        <f t="shared" si="24"/>
        <v>82</v>
      </c>
      <c r="F80" s="22">
        <f t="shared" si="25"/>
        <v>44</v>
      </c>
      <c r="G80" s="15">
        <v>8</v>
      </c>
      <c r="H80" s="9">
        <v>16</v>
      </c>
      <c r="I80" s="9">
        <v>11</v>
      </c>
      <c r="J80" s="9">
        <v>3</v>
      </c>
      <c r="K80" s="9">
        <v>6</v>
      </c>
      <c r="L80" s="9">
        <v>0</v>
      </c>
    </row>
    <row r="81" spans="1:12" ht="15.75" customHeight="1">
      <c r="A81" s="13" t="s">
        <v>74</v>
      </c>
      <c r="B81" s="5" t="str">
        <f>VLOOKUP(A81,'Рейтинг I-II этапы'!$A$5:$B$89,2,FALSE)</f>
        <v>69</v>
      </c>
      <c r="C81" s="5" t="str">
        <f t="shared" si="26"/>
        <v>9</v>
      </c>
      <c r="D81" s="14">
        <f t="shared" si="23"/>
        <v>23.78048780487805</v>
      </c>
      <c r="E81" s="21">
        <f t="shared" si="24"/>
        <v>82</v>
      </c>
      <c r="F81" s="22">
        <f t="shared" si="25"/>
        <v>19.5</v>
      </c>
      <c r="G81" s="15">
        <v>5</v>
      </c>
      <c r="H81" s="9">
        <v>7.5</v>
      </c>
      <c r="I81" s="9">
        <v>0</v>
      </c>
      <c r="J81" s="9">
        <v>5</v>
      </c>
      <c r="K81" s="9">
        <v>2</v>
      </c>
      <c r="L81" s="9">
        <v>0</v>
      </c>
    </row>
    <row r="82" spans="1:12" ht="15.75" customHeight="1">
      <c r="A82" s="13" t="s">
        <v>75</v>
      </c>
      <c r="B82" s="5" t="str">
        <f>VLOOKUP(A82,'Рейтинг I-II этапы'!$A$5:$B$89,2,FALSE)</f>
        <v>3</v>
      </c>
      <c r="C82" s="5" t="str">
        <f t="shared" si="26"/>
        <v>1</v>
      </c>
      <c r="D82" s="14">
        <f t="shared" si="23"/>
        <v>82.92682926829268</v>
      </c>
      <c r="E82" s="21">
        <f t="shared" si="24"/>
        <v>82</v>
      </c>
      <c r="F82" s="22">
        <f t="shared" si="25"/>
        <v>68</v>
      </c>
      <c r="G82" s="15">
        <v>10</v>
      </c>
      <c r="H82" s="9">
        <v>23</v>
      </c>
      <c r="I82" s="9">
        <v>10</v>
      </c>
      <c r="J82" s="9">
        <v>12</v>
      </c>
      <c r="K82" s="9">
        <v>10</v>
      </c>
      <c r="L82" s="9">
        <v>3</v>
      </c>
    </row>
    <row r="83" spans="1:12" ht="15.75" customHeight="1">
      <c r="A83" s="13" t="s">
        <v>76</v>
      </c>
      <c r="B83" s="5" t="str">
        <f>VLOOKUP(A83,'Рейтинг I-II этапы'!$A$5:$B$89,2,FALSE)</f>
        <v>15</v>
      </c>
      <c r="C83" s="5" t="str">
        <f t="shared" si="26"/>
        <v>4</v>
      </c>
      <c r="D83" s="14">
        <f t="shared" si="23"/>
        <v>61.58536585365854</v>
      </c>
      <c r="E83" s="21">
        <f t="shared" si="24"/>
        <v>82</v>
      </c>
      <c r="F83" s="22">
        <f t="shared" si="25"/>
        <v>50.5</v>
      </c>
      <c r="G83" s="15">
        <v>10</v>
      </c>
      <c r="H83" s="9">
        <v>10.5</v>
      </c>
      <c r="I83" s="9">
        <v>9</v>
      </c>
      <c r="J83" s="9">
        <v>7</v>
      </c>
      <c r="K83" s="9">
        <v>14</v>
      </c>
      <c r="L83" s="9">
        <v>0</v>
      </c>
    </row>
    <row r="84" spans="1:12" ht="15.75" customHeight="1">
      <c r="A84" s="13" t="s">
        <v>77</v>
      </c>
      <c r="B84" s="5" t="str">
        <f>VLOOKUP(A84,'Рейтинг I-II этапы'!$A$5:$B$89,2,FALSE)</f>
        <v>81</v>
      </c>
      <c r="C84" s="5" t="str">
        <f t="shared" si="26"/>
        <v>11</v>
      </c>
      <c r="D84" s="14">
        <f t="shared" si="23"/>
        <v>14.02439024390244</v>
      </c>
      <c r="E84" s="21">
        <f t="shared" si="24"/>
        <v>82</v>
      </c>
      <c r="F84" s="22">
        <f t="shared" si="25"/>
        <v>11.5</v>
      </c>
      <c r="G84" s="15">
        <v>6</v>
      </c>
      <c r="H84" s="9">
        <v>2</v>
      </c>
      <c r="I84" s="9">
        <v>1</v>
      </c>
      <c r="J84" s="9">
        <v>2</v>
      </c>
      <c r="K84" s="9">
        <v>0.5</v>
      </c>
      <c r="L84" s="9">
        <v>0</v>
      </c>
    </row>
    <row r="85" spans="1:12" ht="15.75" customHeight="1">
      <c r="A85" s="13" t="s">
        <v>78</v>
      </c>
      <c r="B85" s="5" t="str">
        <f>VLOOKUP(A85,'Рейтинг I-II этапы'!$A$5:$B$89,2,FALSE)</f>
        <v>52-56</v>
      </c>
      <c r="C85" s="5" t="str">
        <f t="shared" si="26"/>
        <v>8</v>
      </c>
      <c r="D85" s="14">
        <f t="shared" si="23"/>
        <v>31.70731707317073</v>
      </c>
      <c r="E85" s="21">
        <f t="shared" si="24"/>
        <v>82</v>
      </c>
      <c r="F85" s="22">
        <f t="shared" si="25"/>
        <v>26</v>
      </c>
      <c r="G85" s="15">
        <v>8</v>
      </c>
      <c r="H85" s="9">
        <v>10</v>
      </c>
      <c r="I85" s="9">
        <v>6</v>
      </c>
      <c r="J85" s="9">
        <v>1</v>
      </c>
      <c r="K85" s="9">
        <v>1</v>
      </c>
      <c r="L85" s="9">
        <v>0</v>
      </c>
    </row>
    <row r="86" spans="1:12" s="1" customFormat="1" ht="15.75" customHeight="1">
      <c r="A86" s="16" t="s">
        <v>79</v>
      </c>
      <c r="B86" s="5" t="str">
        <f>VLOOKUP(A86,'Рейтинг I-II этапы'!$A$5:$B$89,2,FALSE)</f>
        <v>6-9</v>
      </c>
      <c r="C86" s="5" t="str">
        <f t="shared" si="26"/>
        <v>2</v>
      </c>
      <c r="D86" s="14">
        <f t="shared" si="23"/>
        <v>74.39024390243902</v>
      </c>
      <c r="E86" s="21">
        <f t="shared" si="24"/>
        <v>82</v>
      </c>
      <c r="F86" s="22">
        <f t="shared" si="25"/>
        <v>61</v>
      </c>
      <c r="G86" s="15">
        <v>10</v>
      </c>
      <c r="H86" s="9">
        <v>20</v>
      </c>
      <c r="I86" s="9">
        <v>10</v>
      </c>
      <c r="J86" s="9">
        <v>6</v>
      </c>
      <c r="K86" s="9">
        <v>14</v>
      </c>
      <c r="L86" s="9">
        <v>1</v>
      </c>
    </row>
    <row r="87" spans="1:12" ht="15.75" customHeight="1">
      <c r="A87" s="13" t="s">
        <v>80</v>
      </c>
      <c r="B87" s="5" t="str">
        <f>VLOOKUP(A87,'Рейтинг I-II этапы'!$A$5:$B$89,2,FALSE)</f>
        <v>48-50</v>
      </c>
      <c r="C87" s="5" t="str">
        <f t="shared" si="26"/>
        <v>7</v>
      </c>
      <c r="D87" s="14">
        <f t="shared" si="23"/>
        <v>34.146341463414636</v>
      </c>
      <c r="E87" s="21">
        <f t="shared" si="24"/>
        <v>82</v>
      </c>
      <c r="F87" s="22">
        <f t="shared" si="25"/>
        <v>28</v>
      </c>
      <c r="G87" s="15">
        <v>6</v>
      </c>
      <c r="H87" s="9">
        <v>10</v>
      </c>
      <c r="I87" s="9">
        <v>6</v>
      </c>
      <c r="J87" s="9">
        <v>4</v>
      </c>
      <c r="K87" s="9">
        <v>2</v>
      </c>
      <c r="L87" s="9">
        <v>0</v>
      </c>
    </row>
    <row r="88" spans="1:12" ht="15.75" customHeight="1">
      <c r="A88" s="10" t="s">
        <v>81</v>
      </c>
      <c r="B88" s="17"/>
      <c r="C88" s="10"/>
      <c r="D88" s="18"/>
      <c r="E88" s="23"/>
      <c r="F88" s="24"/>
      <c r="G88" s="19"/>
      <c r="H88" s="12"/>
      <c r="I88" s="12"/>
      <c r="J88" s="12"/>
      <c r="K88" s="12"/>
      <c r="L88" s="12"/>
    </row>
    <row r="89" spans="1:12" ht="15.75" customHeight="1">
      <c r="A89" s="13" t="s">
        <v>82</v>
      </c>
      <c r="B89" s="5" t="str">
        <f>VLOOKUP(A89,'Рейтинг I-II этапы'!$A$5:$B$89,2,FALSE)</f>
        <v>70</v>
      </c>
      <c r="C89" s="5" t="str">
        <f>RANK(D89,$D$89:$D$97)&amp;IF(COUNTIF($D$89:$D$97,D89)&gt;1,"-"&amp;RANK(D89,$D$89:$D$97)+COUNTIF($D$89:$D$97,D89)-1,"")</f>
        <v>7</v>
      </c>
      <c r="D89" s="14">
        <f aca="true" t="shared" si="27" ref="D89:D97">F89/E89*100</f>
        <v>22.5609756097561</v>
      </c>
      <c r="E89" s="21">
        <f aca="true" t="shared" si="28" ref="E89:E97">$F$4</f>
        <v>82</v>
      </c>
      <c r="F89" s="22">
        <f aca="true" t="shared" si="29" ref="F89:F97">SUM(G89:L89)</f>
        <v>18.5</v>
      </c>
      <c r="G89" s="15">
        <v>10</v>
      </c>
      <c r="H89" s="9">
        <v>3</v>
      </c>
      <c r="I89" s="9">
        <v>1</v>
      </c>
      <c r="J89" s="9">
        <v>2</v>
      </c>
      <c r="K89" s="9">
        <v>2.5</v>
      </c>
      <c r="L89" s="9">
        <v>0</v>
      </c>
    </row>
    <row r="90" spans="1:12" ht="15.75" customHeight="1">
      <c r="A90" s="13" t="s">
        <v>83</v>
      </c>
      <c r="B90" s="5" t="str">
        <f>VLOOKUP(A90,'Рейтинг I-II этапы'!$A$5:$B$89,2,FALSE)</f>
        <v>68</v>
      </c>
      <c r="C90" s="5" t="str">
        <f aca="true" t="shared" si="30" ref="C90:C97">RANK(D90,$D$89:$D$97)&amp;IF(COUNTIF($D$89:$D$97,D90)&gt;1,"-"&amp;RANK(D90,$D$89:$D$97)+COUNTIF($D$89:$D$97,D90)-1,"")</f>
        <v>6</v>
      </c>
      <c r="D90" s="14">
        <f t="shared" si="27"/>
        <v>24.390243902439025</v>
      </c>
      <c r="E90" s="21">
        <f t="shared" si="28"/>
        <v>82</v>
      </c>
      <c r="F90" s="22">
        <f t="shared" si="29"/>
        <v>20</v>
      </c>
      <c r="G90" s="15">
        <v>9</v>
      </c>
      <c r="H90" s="9">
        <v>5</v>
      </c>
      <c r="I90" s="9">
        <v>4</v>
      </c>
      <c r="J90" s="9">
        <v>1</v>
      </c>
      <c r="K90" s="9">
        <v>1</v>
      </c>
      <c r="L90" s="9">
        <v>0</v>
      </c>
    </row>
    <row r="91" spans="1:12" ht="15.75" customHeight="1">
      <c r="A91" s="13" t="s">
        <v>84</v>
      </c>
      <c r="B91" s="5" t="str">
        <f>VLOOKUP(A91,'Рейтинг I-II этапы'!$A$5:$B$89,2,FALSE)</f>
        <v>52-56</v>
      </c>
      <c r="C91" s="5" t="str">
        <f t="shared" si="30"/>
        <v>4</v>
      </c>
      <c r="D91" s="14">
        <f t="shared" si="27"/>
        <v>31.70731707317073</v>
      </c>
      <c r="E91" s="21">
        <f t="shared" si="28"/>
        <v>82</v>
      </c>
      <c r="F91" s="22">
        <f t="shared" si="29"/>
        <v>26</v>
      </c>
      <c r="G91" s="15">
        <v>8</v>
      </c>
      <c r="H91" s="9">
        <v>5</v>
      </c>
      <c r="I91" s="9">
        <v>4</v>
      </c>
      <c r="J91" s="9">
        <v>4</v>
      </c>
      <c r="K91" s="9">
        <v>5</v>
      </c>
      <c r="L91" s="9">
        <v>0</v>
      </c>
    </row>
    <row r="92" spans="1:12" ht="15.75" customHeight="1">
      <c r="A92" s="13" t="s">
        <v>85</v>
      </c>
      <c r="B92" s="5" t="str">
        <f>VLOOKUP(A92,'Рейтинг I-II этапы'!$A$5:$B$89,2,FALSE)</f>
        <v>71</v>
      </c>
      <c r="C92" s="5" t="str">
        <f t="shared" si="30"/>
        <v>8</v>
      </c>
      <c r="D92" s="14">
        <f t="shared" si="27"/>
        <v>21.036585365853657</v>
      </c>
      <c r="E92" s="21">
        <f t="shared" si="28"/>
        <v>82</v>
      </c>
      <c r="F92" s="22">
        <f t="shared" si="29"/>
        <v>17.25</v>
      </c>
      <c r="G92" s="15">
        <v>4</v>
      </c>
      <c r="H92" s="9">
        <v>6.25</v>
      </c>
      <c r="I92" s="9">
        <v>3</v>
      </c>
      <c r="J92" s="9">
        <v>2</v>
      </c>
      <c r="K92" s="9">
        <v>2</v>
      </c>
      <c r="L92" s="9">
        <v>0</v>
      </c>
    </row>
    <row r="93" spans="1:12" ht="15.75" customHeight="1">
      <c r="A93" s="13" t="s">
        <v>86</v>
      </c>
      <c r="B93" s="5" t="str">
        <f>VLOOKUP(A93,'Рейтинг I-II этапы'!$A$5:$B$89,2,FALSE)</f>
        <v>37</v>
      </c>
      <c r="C93" s="5" t="str">
        <f t="shared" si="30"/>
        <v>3</v>
      </c>
      <c r="D93" s="14">
        <f t="shared" si="27"/>
        <v>42.68292682926829</v>
      </c>
      <c r="E93" s="21">
        <f t="shared" si="28"/>
        <v>82</v>
      </c>
      <c r="F93" s="22">
        <f t="shared" si="29"/>
        <v>35</v>
      </c>
      <c r="G93" s="15">
        <v>8</v>
      </c>
      <c r="H93" s="9">
        <v>13</v>
      </c>
      <c r="I93" s="9">
        <v>11</v>
      </c>
      <c r="J93" s="9">
        <v>1</v>
      </c>
      <c r="K93" s="9">
        <v>2</v>
      </c>
      <c r="L93" s="9">
        <v>0</v>
      </c>
    </row>
    <row r="94" spans="1:12" ht="15.75" customHeight="1">
      <c r="A94" s="13" t="s">
        <v>87</v>
      </c>
      <c r="B94" s="5" t="str">
        <f>VLOOKUP(A94,'Рейтинг I-II этапы'!$A$5:$B$89,2,FALSE)</f>
        <v>32</v>
      </c>
      <c r="C94" s="5" t="str">
        <f t="shared" si="30"/>
        <v>2</v>
      </c>
      <c r="D94" s="14">
        <f t="shared" si="27"/>
        <v>45.1219512195122</v>
      </c>
      <c r="E94" s="21">
        <f t="shared" si="28"/>
        <v>82</v>
      </c>
      <c r="F94" s="22">
        <f t="shared" si="29"/>
        <v>37</v>
      </c>
      <c r="G94" s="15">
        <v>10</v>
      </c>
      <c r="H94" s="9">
        <v>6</v>
      </c>
      <c r="I94" s="9">
        <v>10</v>
      </c>
      <c r="J94" s="9">
        <v>8</v>
      </c>
      <c r="K94" s="9">
        <v>2</v>
      </c>
      <c r="L94" s="9">
        <v>1</v>
      </c>
    </row>
    <row r="95" spans="1:12" ht="15.75" customHeight="1">
      <c r="A95" s="13" t="s">
        <v>88</v>
      </c>
      <c r="B95" s="5" t="str">
        <f>VLOOKUP(A95,'Рейтинг I-II этапы'!$A$5:$B$89,2,FALSE)</f>
        <v>17</v>
      </c>
      <c r="C95" s="5" t="str">
        <f t="shared" si="30"/>
        <v>1</v>
      </c>
      <c r="D95" s="14">
        <f t="shared" si="27"/>
        <v>58.536585365853654</v>
      </c>
      <c r="E95" s="21">
        <f t="shared" si="28"/>
        <v>82</v>
      </c>
      <c r="F95" s="22">
        <f t="shared" si="29"/>
        <v>48</v>
      </c>
      <c r="G95" s="15">
        <v>6</v>
      </c>
      <c r="H95" s="9">
        <v>21</v>
      </c>
      <c r="I95" s="9">
        <v>5</v>
      </c>
      <c r="J95" s="9">
        <v>5</v>
      </c>
      <c r="K95" s="9">
        <v>10</v>
      </c>
      <c r="L95" s="9">
        <v>1</v>
      </c>
    </row>
    <row r="96" spans="1:12" ht="15.75" customHeight="1">
      <c r="A96" s="13" t="s">
        <v>89</v>
      </c>
      <c r="B96" s="5" t="str">
        <f>VLOOKUP(A96,'Рейтинг I-II этапы'!$A$5:$B$89,2,FALSE)</f>
        <v>74</v>
      </c>
      <c r="C96" s="5" t="str">
        <f t="shared" si="30"/>
        <v>9</v>
      </c>
      <c r="D96" s="14">
        <f t="shared" si="27"/>
        <v>20.121951219512198</v>
      </c>
      <c r="E96" s="21">
        <f t="shared" si="28"/>
        <v>82</v>
      </c>
      <c r="F96" s="22">
        <f t="shared" si="29"/>
        <v>16.5</v>
      </c>
      <c r="G96" s="15">
        <v>8</v>
      </c>
      <c r="H96" s="9">
        <v>1</v>
      </c>
      <c r="I96" s="9">
        <v>6</v>
      </c>
      <c r="J96" s="9">
        <v>0.5</v>
      </c>
      <c r="K96" s="9">
        <v>1</v>
      </c>
      <c r="L96" s="9">
        <v>0</v>
      </c>
    </row>
    <row r="97" spans="1:12" ht="15.75" customHeight="1">
      <c r="A97" s="13" t="s">
        <v>90</v>
      </c>
      <c r="B97" s="5" t="str">
        <f>VLOOKUP(A97,'Рейтинг I-II этапы'!$A$5:$B$89,2,FALSE)</f>
        <v>62-63</v>
      </c>
      <c r="C97" s="5" t="str">
        <f t="shared" si="30"/>
        <v>5</v>
      </c>
      <c r="D97" s="14">
        <f t="shared" si="27"/>
        <v>26.21951219512195</v>
      </c>
      <c r="E97" s="21">
        <f t="shared" si="28"/>
        <v>82</v>
      </c>
      <c r="F97" s="22">
        <f t="shared" si="29"/>
        <v>21.5</v>
      </c>
      <c r="G97" s="15">
        <v>9</v>
      </c>
      <c r="H97" s="9">
        <v>6.5</v>
      </c>
      <c r="I97" s="9">
        <v>0</v>
      </c>
      <c r="J97" s="9">
        <v>5</v>
      </c>
      <c r="K97" s="9">
        <v>0</v>
      </c>
      <c r="L97" s="9">
        <v>1</v>
      </c>
    </row>
    <row r="98" spans="1:12" ht="15">
      <c r="A98" s="25" t="s">
        <v>99</v>
      </c>
      <c r="B98" s="26"/>
      <c r="C98" s="26"/>
      <c r="D98" s="26"/>
      <c r="E98" s="27"/>
      <c r="F98" s="26"/>
      <c r="G98" s="26"/>
      <c r="H98" s="27"/>
      <c r="I98" s="27"/>
      <c r="J98" s="27"/>
      <c r="K98" s="27"/>
      <c r="L98" s="27"/>
    </row>
    <row r="99" ht="15">
      <c r="L99" s="28"/>
    </row>
  </sheetData>
  <sheetProtection/>
  <autoFilter ref="A5:L5"/>
  <mergeCells count="8">
    <mergeCell ref="A1:L1"/>
    <mergeCell ref="A2:A3"/>
    <mergeCell ref="B2:B3"/>
    <mergeCell ref="C2:C3"/>
    <mergeCell ref="D2:D3"/>
    <mergeCell ref="E2:E3"/>
    <mergeCell ref="F2:F3"/>
    <mergeCell ref="H2:L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2" r:id="rId1"/>
  <headerFooter>
    <oddFooter>&amp;C&amp;A&amp;R&amp;P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mpak</dc:creator>
  <cp:keywords/>
  <dc:description/>
  <cp:lastModifiedBy>Жаглина Татьяна Юрьевна</cp:lastModifiedBy>
  <cp:lastPrinted>2016-08-08T15:19:45Z</cp:lastPrinted>
  <dcterms:created xsi:type="dcterms:W3CDTF">2014-04-04T07:37:35Z</dcterms:created>
  <dcterms:modified xsi:type="dcterms:W3CDTF">2016-08-09T08:02:16Z</dcterms:modified>
  <cp:category/>
  <cp:version/>
  <cp:contentType/>
  <cp:contentStatus/>
</cp:coreProperties>
</file>