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48" activeTab="0"/>
  </bookViews>
  <sheets>
    <sheet name="Рейтинг (Раздел 6)" sheetId="1" r:id="rId1"/>
    <sheet name="Оценка (Раздел 6)" sheetId="2" r:id="rId2"/>
    <sheet name="Методика (Раздел 6) " sheetId="3" r:id="rId3"/>
    <sheet name="Показатель  6.1" sheetId="4" r:id="rId4"/>
    <sheet name="Показатель  6.2" sheetId="5" r:id="rId5"/>
  </sheets>
  <externalReferences>
    <externalReference r:id="rId8"/>
  </externalReferences>
  <definedNames>
    <definedName name="_xlfn.RANK.EQ" hidden="1">#NAME?</definedName>
    <definedName name="Выбор_1.1">'[1]1.1'!$C$5:$C$8</definedName>
    <definedName name="_xlnm.Print_Titles" localSheetId="1">'Оценка (Раздел 6)'!$4:$4</definedName>
    <definedName name="_xlnm.Print_Titles" localSheetId="3">'Показатель  6.1'!$4:$7</definedName>
    <definedName name="_xlnm.Print_Titles" localSheetId="4">'Показатель  6.2'!$4:$7</definedName>
    <definedName name="_xlnm.Print_Titles" localSheetId="0">'Рейтинг (Раздел 6)'!$4:$4</definedName>
    <definedName name="_xlnm.Print_Area" localSheetId="2">'Методика (Раздел 6) '!$A$1:$F$15</definedName>
    <definedName name="_xlnm.Print_Area" localSheetId="1">'Оценка (Раздел 6)'!$A$1:$H$99</definedName>
    <definedName name="_xlnm.Print_Area" localSheetId="3">'Показатель  6.1'!$A$1:$E$102</definedName>
    <definedName name="_xlnm.Print_Area" localSheetId="4">'Показатель  6.2'!$A$1:$F$102</definedName>
    <definedName name="_xlnm.Print_Area" localSheetId="0">'Рейтинг (Раздел 6)'!$A$1:$G$91</definedName>
  </definedNames>
  <calcPr fullCalcOnLoad="1"/>
</workbook>
</file>

<file path=xl/sharedStrings.xml><?xml version="1.0" encoding="utf-8"?>
<sst xmlns="http://schemas.openxmlformats.org/spreadsheetml/2006/main" count="453" uniqueCount="140">
  <si>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</si>
  <si>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</si>
  <si>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</si>
  <si>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</si>
  <si>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</si>
  <si>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</si>
  <si>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</si>
  <si>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</si>
  <si>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</si>
  <si>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</si>
  <si>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</si>
  <si>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</si>
  <si>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</si>
  <si>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</si>
  <si>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</si>
  <si>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</si>
  <si>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</si>
  <si>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</si>
  <si>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</si>
  <si>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</si>
  <si>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</si>
  <si>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</si>
  <si>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</si>
  <si>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</si>
  <si>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</si>
  <si>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</si>
  <si>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</si>
  <si>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</si>
  <si>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</si>
  <si>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</si>
  <si>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</si>
  <si>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</si>
  <si>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</si>
  <si>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</si>
  <si>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</si>
  <si>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</si>
  <si>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</si>
  <si>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</si>
  <si>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</si>
  <si>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</si>
  <si>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</si>
  <si>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</si>
  <si>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</si>
  <si>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</si>
  <si>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</si>
  <si>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</si>
  <si>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</si>
  <si>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</si>
  <si>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</si>
  <si>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</si>
  <si>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</si>
  <si>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</si>
  <si>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</si>
  <si>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</si>
  <si>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</si>
  <si>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</si>
  <si>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</si>
  <si>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</si>
  <si>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</si>
  <si>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</si>
  <si>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</si>
  <si>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</si>
  <si>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</si>
  <si>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</si>
  <si>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</si>
  <si>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</si>
  <si>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</si>
  <si>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</si>
  <si>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</si>
  <si>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</si>
  <si>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</si>
  <si>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</si>
  <si>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</si>
  <si>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</si>
  <si>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</si>
  <si>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</si>
  <si>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</si>
  <si>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</si>
  <si>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</si>
  <si>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</si>
  <si>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</si>
  <si>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</si>
  <si>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</si>
  <si>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</si>
  <si>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</si>
  <si>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</si>
  <si>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</si>
  <si>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</si>
  <si>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</si>
  <si>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</si>
  <si>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</si>
  <si>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</si>
  <si>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</si>
  <si>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</si>
  <si>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</si>
  <si>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№ п/п</t>
  </si>
  <si>
    <t>Вопросы и варианты ответов</t>
  </si>
  <si>
    <t>Баллы</t>
  </si>
  <si>
    <t>Понижающие коэффициенты</t>
  </si>
  <si>
    <t xml:space="preserve">95% и более </t>
  </si>
  <si>
    <t xml:space="preserve">90% и более </t>
  </si>
  <si>
    <t xml:space="preserve">80% и более </t>
  </si>
  <si>
    <t>баллы</t>
  </si>
  <si>
    <t xml:space="preserve">менее 80 % </t>
  </si>
  <si>
    <t>Место по федеральному округу</t>
  </si>
  <si>
    <t>К1</t>
  </si>
  <si>
    <t xml:space="preserve">К2 </t>
  </si>
  <si>
    <t xml:space="preserve">К3 </t>
  </si>
  <si>
    <t>Максимальное количество баллов</t>
  </si>
  <si>
    <t>10 июня 2016 года</t>
  </si>
  <si>
    <r>
      <t xml:space="preserve">Рейтинг субъектов Российской Федерации по разделу 6 "Публичные сведения о фактических результатах деятельности государственных учреждений субъекта РФ" </t>
    </r>
    <r>
      <rPr>
        <sz val="10"/>
        <color indexed="8"/>
        <rFont val="Times New Roman"/>
        <family val="1"/>
      </rPr>
      <t>(группировка по федеральным округам)</t>
    </r>
  </si>
  <si>
    <t>Публичные сведения о фактических результатах деятельности государственных учреждений субъекта РФ</t>
  </si>
  <si>
    <t>6.1</t>
  </si>
  <si>
    <t>6.2</t>
  </si>
  <si>
    <t>Оценка показателя 6.1</t>
  </si>
  <si>
    <t>Количество государственных казенных, бюджетных и автономных учреждений субъекта Российской Федерации, опубликовавших на официальном сайте РФ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2015 год</t>
  </si>
  <si>
    <t>Исходные данные и оценка показателя 6.1 "Доля государственных казенных, бюджетных и автономных учреждений субъекта Российской Федерации, опубликовавших на официальном сайте РФ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2015 год"</t>
  </si>
  <si>
    <t>Исходные данные и оценка показателя 6.2 "Доля государственных казенных, бюджетных и автономных учреждений субъекта Российской, опубликовавших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2015 год"</t>
  </si>
  <si>
    <t>6.2. Доля государственных казенных, бюджетных и автономных учреждений субъекта Российской, опубликовавших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2015 год, в процентах от общего количества государственных казенных, бюджетных и автономных учреждений субъекта РФ</t>
  </si>
  <si>
    <t>Количество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баланс учреждения (форма 0503130)</t>
  </si>
  <si>
    <t>Количество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баланс учреждения (форма 0503730)</t>
  </si>
  <si>
    <t>% от максимального количества баллов по разделу 6</t>
  </si>
  <si>
    <t>Итого баллов по разделу 6</t>
  </si>
  <si>
    <t>6.2. Доля государственных казенных, бюджетных и автономных учреждений субъекта Российской, опубликовавших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2015 год, в процентах от общего количества государственных казенных, бюджетных и автономных учреждений субъекта РФ, баллов</t>
  </si>
  <si>
    <t>6.1. Доля государственных казенных, бюджетных и автономных учреждений субъекта Российской Федерации, опубликовавших на официальном сайте РФ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2015 год, в процентах от общего количества государственных казенных, бюджетных и автономных учреждений субъекта РФ, баллов</t>
  </si>
  <si>
    <t>6.1. Доля государственных казенных, бюджетных и автономных учреждений субъекта Российской Федерации, опубликовавших на официальном сайте РФ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2015 год, в процентах от общего количества государственных казенных, бюджетных и автономных учреждений субъекта РФ</t>
  </si>
  <si>
    <t>Количество государственных казенных, бюджетных и автономных учреждений субъекта РФ, всего</t>
  </si>
  <si>
    <t>АНКЕТА ДЛЯ СОСТАВЛЕНИЯ РЕЙТИНГА СУБЪЕКТОВ РОССИЙСКОЙ ФЕДЕРАЦИИ ПО УРОВНЮ ОТКРЫТОСТИ БЮДЖЕТНЫХ ДАННЫХ В 2016 ГОДУ *</t>
  </si>
  <si>
    <t>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
Оценка показателей раздела производится в отношении документов, характеризующих результаты деятельности государственных учреждений субъекта РФ за 2015 год. 
В целях расчета показателей обособленные структурные подразделения (филиалы, представительства) не учитываются.</t>
  </si>
  <si>
    <t>Доля государственных казенных, бюджетных и автономных учреждений субъекта Российской Федерации, опубликовавших на официальном сайте РФ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2015 год, в процентах от общего количества государственных казенных, бюджетных и автономных учреждений субъекта РФ</t>
  </si>
  <si>
    <t>Доля государственных казенных, бюджетных и автономных учреждений субъекта Российской, опубликовавших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2015 год, в процентах от общего количества государственных казенных, бюджетных и автономных учреждений субъекта РФ</t>
  </si>
  <si>
    <t>* Версия, уточненная по состоянию на 04.05.2016 г.</t>
  </si>
  <si>
    <t>Республика Крым *</t>
  </si>
  <si>
    <t>г.Севастополь *</t>
  </si>
  <si>
    <t>*</t>
  </si>
  <si>
    <t>г. Севастополь *</t>
  </si>
  <si>
    <t>* - с учетом постановления Правительства РФ от 10 сентября 2014 г. № 922 "Об особенностях исполнения бюджета Республики Крым, бюджета г. Севастополя и местных бюджетов на 2015 и 2016 годы" явление отсутствует (действует переходный период); произведена корректировка максимального количества баллов по субъекту РФ.</t>
  </si>
  <si>
    <t>Оценка показателя 6.2</t>
  </si>
  <si>
    <t xml:space="preserve">Рейтинг субъектов Российской Федерации по разделу 6 "Публичные сведения о фактических результатах деятельности государственных учреждений субъекта РФ" </t>
  </si>
  <si>
    <t>Место по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</si>
</sst>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>
        <color indexed="63"/>
      </bottom>
    </border>
    <border>
      <left style="thin">
        <color rgb="FFA6A6A6"/>
      </left>
      <right style="thin">
        <color rgb="FFA6A6A6"/>
      </right>
      <top>
        <color indexed="63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" fontId="58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 wrapText="1"/>
    </xf>
    <xf numFmtId="0" fontId="62" fillId="13" borderId="10" xfId="0" applyFont="1" applyFill="1" applyBorder="1" applyAlignment="1">
      <alignment vertical="center" wrapText="1"/>
    </xf>
    <xf numFmtId="0" fontId="63" fillId="13" borderId="10" xfId="0" applyFont="1" applyFill="1" applyBorder="1" applyAlignment="1">
      <alignment vertical="center" wrapText="1"/>
    </xf>
    <xf numFmtId="49" fontId="64" fillId="7" borderId="10" xfId="0" applyNumberFormat="1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172" fontId="58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173" fontId="5" fillId="33" borderId="11" xfId="0" applyNumberFormat="1" applyFont="1" applyFill="1" applyBorder="1" applyAlignment="1">
      <alignment horizontal="center" vertical="center" wrapText="1"/>
    </xf>
    <xf numFmtId="173" fontId="5" fillId="1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vertical="center" wrapText="1"/>
    </xf>
    <xf numFmtId="172" fontId="5" fillId="1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1" fontId="5" fillId="0" borderId="11" xfId="53" applyNumberFormat="1" applyFont="1" applyFill="1" applyBorder="1" applyAlignment="1">
      <alignment horizontal="center" vertical="center"/>
      <protection/>
    </xf>
    <xf numFmtId="3" fontId="7" fillId="13" borderId="11" xfId="0" applyNumberFormat="1" applyFont="1" applyFill="1" applyBorder="1" applyAlignment="1">
      <alignment horizontal="center" vertical="center" wrapText="1"/>
    </xf>
    <xf numFmtId="1" fontId="5" fillId="13" borderId="11" xfId="53" applyNumberFormat="1" applyFont="1" applyFill="1" applyBorder="1" applyAlignment="1">
      <alignment horizontal="center" vertical="center"/>
      <protection/>
    </xf>
    <xf numFmtId="0" fontId="5" fillId="13" borderId="11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73" fontId="9" fillId="33" borderId="11" xfId="0" applyNumberFormat="1" applyFont="1" applyFill="1" applyBorder="1" applyAlignment="1">
      <alignment horizontal="center" vertical="center" wrapText="1"/>
    </xf>
    <xf numFmtId="173" fontId="63" fillId="0" borderId="11" xfId="0" applyNumberFormat="1" applyFont="1" applyBorder="1" applyAlignment="1">
      <alignment horizontal="center" vertical="center" wrapText="1"/>
    </xf>
    <xf numFmtId="172" fontId="62" fillId="1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73" fontId="64" fillId="0" borderId="11" xfId="53" applyNumberFormat="1" applyFont="1" applyFill="1" applyBorder="1" applyAlignment="1">
      <alignment horizontal="center" vertical="center" wrapText="1"/>
      <protection/>
    </xf>
    <xf numFmtId="0" fontId="5" fillId="13" borderId="11" xfId="0" applyNumberFormat="1" applyFont="1" applyFill="1" applyBorder="1" applyAlignment="1">
      <alignment horizontal="center" vertical="center" wrapText="1"/>
    </xf>
    <xf numFmtId="173" fontId="64" fillId="13" borderId="11" xfId="53" applyNumberFormat="1" applyFont="1" applyFill="1" applyBorder="1" applyAlignment="1">
      <alignment horizontal="center" vertical="center" wrapText="1"/>
      <protection/>
    </xf>
    <xf numFmtId="49" fontId="5" fillId="13" borderId="11" xfId="0" applyNumberFormat="1" applyFont="1" applyFill="1" applyBorder="1" applyAlignment="1">
      <alignment vertical="center" wrapText="1"/>
    </xf>
    <xf numFmtId="2" fontId="7" fillId="0" borderId="11" xfId="60" applyNumberFormat="1" applyFont="1" applyBorder="1" applyAlignment="1">
      <alignment horizontal="center" vertical="center" wrapText="1"/>
    </xf>
    <xf numFmtId="2" fontId="7" fillId="13" borderId="11" xfId="6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3" fontId="58" fillId="0" borderId="0" xfId="0" applyNumberFormat="1" applyFont="1" applyAlignment="1">
      <alignment wrapText="1"/>
    </xf>
    <xf numFmtId="0" fontId="66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62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65" fillId="0" borderId="13" xfId="0" applyFont="1" applyBorder="1" applyAlignment="1">
      <alignment wrapText="1"/>
    </xf>
    <xf numFmtId="0" fontId="62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8" fillId="13" borderId="10" xfId="0" applyFont="1" applyFill="1" applyBorder="1" applyAlignment="1">
      <alignment horizontal="center" vertical="center" wrapText="1"/>
    </xf>
    <xf numFmtId="0" fontId="65" fillId="13" borderId="14" xfId="0" applyFont="1" applyFill="1" applyBorder="1" applyAlignment="1">
      <alignment/>
    </xf>
    <xf numFmtId="0" fontId="0" fillId="0" borderId="15" xfId="0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5" fillId="0" borderId="13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8.8515625" style="11" customWidth="1"/>
    <col min="2" max="2" width="14.7109375" style="11" customWidth="1"/>
    <col min="3" max="4" width="14.7109375" style="26" customWidth="1"/>
    <col min="5" max="5" width="14.7109375" style="11" customWidth="1"/>
    <col min="6" max="6" width="35.7109375" style="11" customWidth="1"/>
    <col min="7" max="7" width="34.7109375" style="11" customWidth="1"/>
    <col min="8" max="16384" width="9.140625" style="11" customWidth="1"/>
  </cols>
  <sheetData>
    <row r="1" spans="1:7" ht="21.75" customHeight="1">
      <c r="A1" s="57" t="s">
        <v>138</v>
      </c>
      <c r="B1" s="57"/>
      <c r="C1" s="57"/>
      <c r="D1" s="57"/>
      <c r="E1" s="57"/>
      <c r="F1" s="58"/>
      <c r="G1" s="58"/>
    </row>
    <row r="2" spans="1:7" ht="15" customHeight="1">
      <c r="A2" s="43" t="s">
        <v>92</v>
      </c>
      <c r="B2" s="59" t="s">
        <v>93</v>
      </c>
      <c r="C2" s="59"/>
      <c r="D2" s="59"/>
      <c r="E2" s="59"/>
      <c r="F2" s="59"/>
      <c r="G2" s="59"/>
    </row>
    <row r="3" spans="1:7" ht="15" customHeight="1">
      <c r="A3" s="43" t="s">
        <v>94</v>
      </c>
      <c r="B3" s="60" t="s">
        <v>109</v>
      </c>
      <c r="C3" s="61"/>
      <c r="D3" s="61"/>
      <c r="E3" s="61"/>
      <c r="F3" s="61"/>
      <c r="G3" s="61"/>
    </row>
    <row r="4" spans="1:7" ht="155.25" customHeight="1">
      <c r="A4" s="29" t="s">
        <v>90</v>
      </c>
      <c r="B4" s="55" t="s">
        <v>139</v>
      </c>
      <c r="C4" s="55" t="s">
        <v>121</v>
      </c>
      <c r="D4" s="55" t="s">
        <v>108</v>
      </c>
      <c r="E4" s="55" t="s">
        <v>122</v>
      </c>
      <c r="F4" s="29" t="s">
        <v>124</v>
      </c>
      <c r="G4" s="29" t="s">
        <v>123</v>
      </c>
    </row>
    <row r="5" spans="1:7" ht="15" customHeight="1">
      <c r="A5" s="44" t="s">
        <v>108</v>
      </c>
      <c r="B5" s="30"/>
      <c r="C5" s="30"/>
      <c r="D5" s="30"/>
      <c r="E5" s="45">
        <f>SUM(F5:G5)</f>
        <v>6</v>
      </c>
      <c r="F5" s="46">
        <v>3</v>
      </c>
      <c r="G5" s="46">
        <v>3</v>
      </c>
    </row>
    <row r="6" spans="1:7" ht="15" customHeight="1">
      <c r="A6" s="33" t="s">
        <v>3</v>
      </c>
      <c r="B6" s="48" t="str">
        <f>RANK(C6,$C$6:$C$88)&amp;IF(COUNTIF($C$6:$C$88,C6)&gt;1,"-"&amp;RANK(C6,$C$6:$C$88)+COUNTIF($C$6:$C$88,C6)-1,"")</f>
        <v>1-20</v>
      </c>
      <c r="C6" s="27">
        <f aca="true" t="shared" si="0" ref="C6:C37">E6/$E$5*100</f>
        <v>100</v>
      </c>
      <c r="D6" s="27">
        <f aca="true" t="shared" si="1" ref="D6:D37">$E$5</f>
        <v>6</v>
      </c>
      <c r="E6" s="27">
        <f aca="true" t="shared" si="2" ref="E6:E37">F6+G6</f>
        <v>6</v>
      </c>
      <c r="F6" s="49">
        <f>'Показатель  6.1'!E12</f>
        <v>3</v>
      </c>
      <c r="G6" s="49">
        <f>'Показатель  6.2'!F12</f>
        <v>3</v>
      </c>
    </row>
    <row r="7" spans="1:7" ht="15" customHeight="1">
      <c r="A7" s="33" t="s">
        <v>4</v>
      </c>
      <c r="B7" s="48" t="str">
        <f aca="true" t="shared" si="3" ref="B7:B70">RANK(C7,$C$6:$C$88)&amp;IF(COUNTIF($C$6:$C$88,C7)&gt;1,"-"&amp;RANK(C7,$C$6:$C$88)+COUNTIF($C$6:$C$88,C7)-1,"")</f>
        <v>1-20</v>
      </c>
      <c r="C7" s="27">
        <f t="shared" si="0"/>
        <v>100</v>
      </c>
      <c r="D7" s="27">
        <f t="shared" si="1"/>
        <v>6</v>
      </c>
      <c r="E7" s="27">
        <f t="shared" si="2"/>
        <v>6</v>
      </c>
      <c r="F7" s="49">
        <f>'Показатель  6.1'!E13</f>
        <v>3</v>
      </c>
      <c r="G7" s="49">
        <f>'Показатель  6.2'!F13</f>
        <v>3</v>
      </c>
    </row>
    <row r="8" spans="1:7" ht="15" customHeight="1">
      <c r="A8" s="33" t="s">
        <v>14</v>
      </c>
      <c r="B8" s="48" t="str">
        <f t="shared" si="3"/>
        <v>1-20</v>
      </c>
      <c r="C8" s="27">
        <f t="shared" si="0"/>
        <v>100</v>
      </c>
      <c r="D8" s="27">
        <f t="shared" si="1"/>
        <v>6</v>
      </c>
      <c r="E8" s="27">
        <f t="shared" si="2"/>
        <v>6</v>
      </c>
      <c r="F8" s="49">
        <f>'Показатель  6.1'!E23</f>
        <v>3</v>
      </c>
      <c r="G8" s="49">
        <f>'Показатель  6.2'!F23</f>
        <v>3</v>
      </c>
    </row>
    <row r="9" spans="1:7" ht="15" customHeight="1">
      <c r="A9" s="33" t="s">
        <v>21</v>
      </c>
      <c r="B9" s="48" t="str">
        <f t="shared" si="3"/>
        <v>1-20</v>
      </c>
      <c r="C9" s="27">
        <f t="shared" si="0"/>
        <v>100</v>
      </c>
      <c r="D9" s="27">
        <f t="shared" si="1"/>
        <v>6</v>
      </c>
      <c r="E9" s="27">
        <f t="shared" si="2"/>
        <v>6</v>
      </c>
      <c r="F9" s="49">
        <f>'Показатель  6.1'!E30</f>
        <v>3</v>
      </c>
      <c r="G9" s="49">
        <f>'Показатель  6.2'!F30</f>
        <v>3</v>
      </c>
    </row>
    <row r="10" spans="1:7" ht="15" customHeight="1">
      <c r="A10" s="33" t="s">
        <v>26</v>
      </c>
      <c r="B10" s="48" t="str">
        <f t="shared" si="3"/>
        <v>1-20</v>
      </c>
      <c r="C10" s="27">
        <f t="shared" si="0"/>
        <v>100</v>
      </c>
      <c r="D10" s="27">
        <f t="shared" si="1"/>
        <v>6</v>
      </c>
      <c r="E10" s="27">
        <f t="shared" si="2"/>
        <v>6</v>
      </c>
      <c r="F10" s="49">
        <f>'Показатель  6.1'!E35</f>
        <v>3</v>
      </c>
      <c r="G10" s="49">
        <f>'Показатель  6.2'!F35</f>
        <v>3</v>
      </c>
    </row>
    <row r="11" spans="1:7" ht="15" customHeight="1">
      <c r="A11" s="33" t="s">
        <v>32</v>
      </c>
      <c r="B11" s="48" t="str">
        <f t="shared" si="3"/>
        <v>1-20</v>
      </c>
      <c r="C11" s="27">
        <f t="shared" si="0"/>
        <v>100</v>
      </c>
      <c r="D11" s="27">
        <f t="shared" si="1"/>
        <v>6</v>
      </c>
      <c r="E11" s="27">
        <f t="shared" si="2"/>
        <v>6</v>
      </c>
      <c r="F11" s="49">
        <f>'Показатель  6.1'!E41</f>
        <v>3</v>
      </c>
      <c r="G11" s="49">
        <f>'Показатель  6.2'!F41</f>
        <v>3</v>
      </c>
    </row>
    <row r="12" spans="1:7" ht="15" customHeight="1">
      <c r="A12" s="33" t="s">
        <v>34</v>
      </c>
      <c r="B12" s="48" t="str">
        <f t="shared" si="3"/>
        <v>1-20</v>
      </c>
      <c r="C12" s="27">
        <f t="shared" si="0"/>
        <v>100</v>
      </c>
      <c r="D12" s="27">
        <f t="shared" si="1"/>
        <v>6</v>
      </c>
      <c r="E12" s="27">
        <f t="shared" si="2"/>
        <v>6</v>
      </c>
      <c r="F12" s="49">
        <f>'Показатель  6.1'!E44</f>
        <v>3</v>
      </c>
      <c r="G12" s="49">
        <f>'Показатель  6.2'!F44</f>
        <v>3</v>
      </c>
    </row>
    <row r="13" spans="1:7" ht="15" customHeight="1">
      <c r="A13" s="33" t="s">
        <v>47</v>
      </c>
      <c r="B13" s="48" t="str">
        <f t="shared" si="3"/>
        <v>1-20</v>
      </c>
      <c r="C13" s="27">
        <f t="shared" si="0"/>
        <v>100</v>
      </c>
      <c r="D13" s="27">
        <f t="shared" si="1"/>
        <v>6</v>
      </c>
      <c r="E13" s="27">
        <f t="shared" si="2"/>
        <v>6</v>
      </c>
      <c r="F13" s="49">
        <f>'Показатель  6.1'!E59</f>
        <v>3</v>
      </c>
      <c r="G13" s="49">
        <f>'Показатель  6.2'!F59</f>
        <v>3</v>
      </c>
    </row>
    <row r="14" spans="1:7" ht="15" customHeight="1">
      <c r="A14" s="33" t="s">
        <v>50</v>
      </c>
      <c r="B14" s="48" t="str">
        <f t="shared" si="3"/>
        <v>1-20</v>
      </c>
      <c r="C14" s="27">
        <f t="shared" si="0"/>
        <v>100</v>
      </c>
      <c r="D14" s="27">
        <f t="shared" si="1"/>
        <v>6</v>
      </c>
      <c r="E14" s="27">
        <f t="shared" si="2"/>
        <v>6</v>
      </c>
      <c r="F14" s="49">
        <f>'Показатель  6.1'!E62</f>
        <v>3</v>
      </c>
      <c r="G14" s="49">
        <f>'Показатель  6.2'!F62</f>
        <v>3</v>
      </c>
    </row>
    <row r="15" spans="1:7" ht="15" customHeight="1">
      <c r="A15" s="33" t="s">
        <v>51</v>
      </c>
      <c r="B15" s="48" t="str">
        <f t="shared" si="3"/>
        <v>1-20</v>
      </c>
      <c r="C15" s="27">
        <f t="shared" si="0"/>
        <v>100</v>
      </c>
      <c r="D15" s="27">
        <f t="shared" si="1"/>
        <v>6</v>
      </c>
      <c r="E15" s="27">
        <f t="shared" si="2"/>
        <v>6</v>
      </c>
      <c r="F15" s="49">
        <f>'Показатель  6.1'!E63</f>
        <v>3</v>
      </c>
      <c r="G15" s="49">
        <f>'Показатель  6.2'!F63</f>
        <v>3</v>
      </c>
    </row>
    <row r="16" spans="1:7" ht="15" customHeight="1">
      <c r="A16" s="33" t="s">
        <v>55</v>
      </c>
      <c r="B16" s="48" t="str">
        <f t="shared" si="3"/>
        <v>1-20</v>
      </c>
      <c r="C16" s="27">
        <f t="shared" si="0"/>
        <v>100</v>
      </c>
      <c r="D16" s="27">
        <f t="shared" si="1"/>
        <v>6</v>
      </c>
      <c r="E16" s="27">
        <f t="shared" si="2"/>
        <v>6</v>
      </c>
      <c r="F16" s="49">
        <f>'Показатель  6.1'!E67</f>
        <v>3</v>
      </c>
      <c r="G16" s="49">
        <f>'Показатель  6.2'!F67</f>
        <v>3</v>
      </c>
    </row>
    <row r="17" spans="1:7" ht="15" customHeight="1">
      <c r="A17" s="33" t="s">
        <v>57</v>
      </c>
      <c r="B17" s="48" t="str">
        <f t="shared" si="3"/>
        <v>1-20</v>
      </c>
      <c r="C17" s="27">
        <f t="shared" si="0"/>
        <v>100</v>
      </c>
      <c r="D17" s="27">
        <f t="shared" si="1"/>
        <v>6</v>
      </c>
      <c r="E17" s="27">
        <f t="shared" si="2"/>
        <v>6</v>
      </c>
      <c r="F17" s="49">
        <f>'Показатель  6.1'!E69</f>
        <v>3</v>
      </c>
      <c r="G17" s="49">
        <f>'Показатель  6.2'!F69</f>
        <v>3</v>
      </c>
    </row>
    <row r="18" spans="1:7" ht="15" customHeight="1">
      <c r="A18" s="33" t="s">
        <v>66</v>
      </c>
      <c r="B18" s="48" t="str">
        <f t="shared" si="3"/>
        <v>1-20</v>
      </c>
      <c r="C18" s="27">
        <f t="shared" si="0"/>
        <v>100</v>
      </c>
      <c r="D18" s="27">
        <f t="shared" si="1"/>
        <v>6</v>
      </c>
      <c r="E18" s="27">
        <f t="shared" si="2"/>
        <v>6</v>
      </c>
      <c r="F18" s="49">
        <f>'Показатель  6.1'!E78</f>
        <v>3</v>
      </c>
      <c r="G18" s="49">
        <f>'Показатель  6.2'!F78</f>
        <v>3</v>
      </c>
    </row>
    <row r="19" spans="1:7" ht="15" customHeight="1">
      <c r="A19" s="33" t="s">
        <v>72</v>
      </c>
      <c r="B19" s="48" t="str">
        <f t="shared" si="3"/>
        <v>1-20</v>
      </c>
      <c r="C19" s="27">
        <f t="shared" si="0"/>
        <v>100</v>
      </c>
      <c r="D19" s="27">
        <f t="shared" si="1"/>
        <v>6</v>
      </c>
      <c r="E19" s="27">
        <f t="shared" si="2"/>
        <v>6</v>
      </c>
      <c r="F19" s="49">
        <f>'Показатель  6.1'!E84</f>
        <v>3</v>
      </c>
      <c r="G19" s="49">
        <f>'Показатель  6.2'!F84</f>
        <v>3</v>
      </c>
    </row>
    <row r="20" spans="1:7" ht="15" customHeight="1">
      <c r="A20" s="33" t="s">
        <v>74</v>
      </c>
      <c r="B20" s="48" t="str">
        <f t="shared" si="3"/>
        <v>1-20</v>
      </c>
      <c r="C20" s="27">
        <f t="shared" si="0"/>
        <v>100</v>
      </c>
      <c r="D20" s="27">
        <f t="shared" si="1"/>
        <v>6</v>
      </c>
      <c r="E20" s="27">
        <f t="shared" si="2"/>
        <v>6</v>
      </c>
      <c r="F20" s="49">
        <f>'Показатель  6.1'!E86</f>
        <v>3</v>
      </c>
      <c r="G20" s="49">
        <f>'Показатель  6.2'!F86</f>
        <v>3</v>
      </c>
    </row>
    <row r="21" spans="1:7" ht="15" customHeight="1">
      <c r="A21" s="33" t="s">
        <v>77</v>
      </c>
      <c r="B21" s="48" t="str">
        <f t="shared" si="3"/>
        <v>1-20</v>
      </c>
      <c r="C21" s="27">
        <f t="shared" si="0"/>
        <v>100</v>
      </c>
      <c r="D21" s="27">
        <f t="shared" si="1"/>
        <v>6</v>
      </c>
      <c r="E21" s="27">
        <f t="shared" si="2"/>
        <v>6</v>
      </c>
      <c r="F21" s="49">
        <f>'Показатель  6.1'!E89</f>
        <v>3</v>
      </c>
      <c r="G21" s="49">
        <f>'Показатель  6.2'!F89</f>
        <v>3</v>
      </c>
    </row>
    <row r="22" spans="1:7" ht="15" customHeight="1">
      <c r="A22" s="33" t="s">
        <v>78</v>
      </c>
      <c r="B22" s="48" t="str">
        <f t="shared" si="3"/>
        <v>1-20</v>
      </c>
      <c r="C22" s="27">
        <f t="shared" si="0"/>
        <v>100</v>
      </c>
      <c r="D22" s="27">
        <f t="shared" si="1"/>
        <v>6</v>
      </c>
      <c r="E22" s="27">
        <f t="shared" si="2"/>
        <v>6</v>
      </c>
      <c r="F22" s="49">
        <f>'Показатель  6.1'!E90</f>
        <v>3</v>
      </c>
      <c r="G22" s="49">
        <f>'Показатель  6.2'!F90</f>
        <v>3</v>
      </c>
    </row>
    <row r="23" spans="1:7" ht="15" customHeight="1">
      <c r="A23" s="33" t="s">
        <v>85</v>
      </c>
      <c r="B23" s="48" t="str">
        <f t="shared" si="3"/>
        <v>1-20</v>
      </c>
      <c r="C23" s="27">
        <f t="shared" si="0"/>
        <v>100</v>
      </c>
      <c r="D23" s="27">
        <f t="shared" si="1"/>
        <v>6</v>
      </c>
      <c r="E23" s="27">
        <f t="shared" si="2"/>
        <v>6</v>
      </c>
      <c r="F23" s="49">
        <f>'Показатель  6.1'!E97</f>
        <v>3</v>
      </c>
      <c r="G23" s="49">
        <f>'Показатель  6.2'!F97</f>
        <v>3</v>
      </c>
    </row>
    <row r="24" spans="1:7" ht="15" customHeight="1">
      <c r="A24" s="33" t="s">
        <v>86</v>
      </c>
      <c r="B24" s="48" t="str">
        <f t="shared" si="3"/>
        <v>1-20</v>
      </c>
      <c r="C24" s="27">
        <f t="shared" si="0"/>
        <v>100</v>
      </c>
      <c r="D24" s="27">
        <f t="shared" si="1"/>
        <v>6</v>
      </c>
      <c r="E24" s="27">
        <f t="shared" si="2"/>
        <v>6</v>
      </c>
      <c r="F24" s="49">
        <f>'Показатель  6.1'!E98</f>
        <v>3</v>
      </c>
      <c r="G24" s="49">
        <f>'Показатель  6.2'!F98</f>
        <v>3</v>
      </c>
    </row>
    <row r="25" spans="1:7" ht="15" customHeight="1">
      <c r="A25" s="33" t="s">
        <v>88</v>
      </c>
      <c r="B25" s="48" t="str">
        <f t="shared" si="3"/>
        <v>1-20</v>
      </c>
      <c r="C25" s="27">
        <f t="shared" si="0"/>
        <v>100</v>
      </c>
      <c r="D25" s="27">
        <f t="shared" si="1"/>
        <v>6</v>
      </c>
      <c r="E25" s="27">
        <f t="shared" si="2"/>
        <v>6</v>
      </c>
      <c r="F25" s="49">
        <f>'Показатель  6.1'!E100</f>
        <v>3</v>
      </c>
      <c r="G25" s="49">
        <f>'Показатель  6.2'!F100</f>
        <v>3</v>
      </c>
    </row>
    <row r="26" spans="1:7" ht="15" customHeight="1">
      <c r="A26" s="33" t="s">
        <v>2</v>
      </c>
      <c r="B26" s="48" t="str">
        <f t="shared" si="3"/>
        <v>21-30</v>
      </c>
      <c r="C26" s="27">
        <f t="shared" si="0"/>
        <v>83.33333333333334</v>
      </c>
      <c r="D26" s="27">
        <f t="shared" si="1"/>
        <v>6</v>
      </c>
      <c r="E26" s="27">
        <f t="shared" si="2"/>
        <v>5</v>
      </c>
      <c r="F26" s="49">
        <f>'Показатель  6.1'!E11</f>
        <v>2</v>
      </c>
      <c r="G26" s="49">
        <f>'Показатель  6.2'!F11</f>
        <v>3</v>
      </c>
    </row>
    <row r="27" spans="1:7" ht="15" customHeight="1">
      <c r="A27" s="33" t="s">
        <v>16</v>
      </c>
      <c r="B27" s="48" t="str">
        <f t="shared" si="3"/>
        <v>21-30</v>
      </c>
      <c r="C27" s="27">
        <f t="shared" si="0"/>
        <v>83.33333333333334</v>
      </c>
      <c r="D27" s="27">
        <f t="shared" si="1"/>
        <v>6</v>
      </c>
      <c r="E27" s="27">
        <f t="shared" si="2"/>
        <v>5</v>
      </c>
      <c r="F27" s="49">
        <f>'Показатель  6.1'!E25</f>
        <v>2</v>
      </c>
      <c r="G27" s="49">
        <f>'Показатель  6.2'!F25</f>
        <v>3</v>
      </c>
    </row>
    <row r="28" spans="1:7" ht="15" customHeight="1">
      <c r="A28" s="33" t="s">
        <v>27</v>
      </c>
      <c r="B28" s="48" t="str">
        <f t="shared" si="3"/>
        <v>21-30</v>
      </c>
      <c r="C28" s="27">
        <f t="shared" si="0"/>
        <v>83.33333333333334</v>
      </c>
      <c r="D28" s="27">
        <f t="shared" si="1"/>
        <v>6</v>
      </c>
      <c r="E28" s="27">
        <f t="shared" si="2"/>
        <v>5</v>
      </c>
      <c r="F28" s="49">
        <f>'Показатель  6.1'!E36</f>
        <v>2</v>
      </c>
      <c r="G28" s="49">
        <f>'Показатель  6.2'!F36</f>
        <v>3</v>
      </c>
    </row>
    <row r="29" spans="1:7" ht="15" customHeight="1">
      <c r="A29" s="33" t="s">
        <v>29</v>
      </c>
      <c r="B29" s="48" t="str">
        <f t="shared" si="3"/>
        <v>21-30</v>
      </c>
      <c r="C29" s="27">
        <f t="shared" si="0"/>
        <v>83.33333333333334</v>
      </c>
      <c r="D29" s="27">
        <f t="shared" si="1"/>
        <v>6</v>
      </c>
      <c r="E29" s="27">
        <f t="shared" si="2"/>
        <v>5</v>
      </c>
      <c r="F29" s="49">
        <f>'Показатель  6.1'!E38</f>
        <v>2</v>
      </c>
      <c r="G29" s="49">
        <f>'Показатель  6.2'!F38</f>
        <v>3</v>
      </c>
    </row>
    <row r="30" spans="1:7" ht="15" customHeight="1">
      <c r="A30" s="33" t="s">
        <v>52</v>
      </c>
      <c r="B30" s="48" t="str">
        <f t="shared" si="3"/>
        <v>21-30</v>
      </c>
      <c r="C30" s="27">
        <f t="shared" si="0"/>
        <v>83.33333333333334</v>
      </c>
      <c r="D30" s="27">
        <f t="shared" si="1"/>
        <v>6</v>
      </c>
      <c r="E30" s="27">
        <f t="shared" si="2"/>
        <v>5</v>
      </c>
      <c r="F30" s="49">
        <f>'Показатель  6.1'!E64</f>
        <v>2</v>
      </c>
      <c r="G30" s="49">
        <f>'Показатель  6.2'!F64</f>
        <v>3</v>
      </c>
    </row>
    <row r="31" spans="1:7" ht="15" customHeight="1">
      <c r="A31" s="33" t="s">
        <v>53</v>
      </c>
      <c r="B31" s="48" t="str">
        <f t="shared" si="3"/>
        <v>21-30</v>
      </c>
      <c r="C31" s="27">
        <f t="shared" si="0"/>
        <v>83.33333333333334</v>
      </c>
      <c r="D31" s="27">
        <f t="shared" si="1"/>
        <v>6</v>
      </c>
      <c r="E31" s="27">
        <f t="shared" si="2"/>
        <v>5</v>
      </c>
      <c r="F31" s="49">
        <f>'Показатель  6.1'!E65</f>
        <v>3</v>
      </c>
      <c r="G31" s="49">
        <f>'Показатель  6.2'!F65</f>
        <v>2</v>
      </c>
    </row>
    <row r="32" spans="1:7" ht="15" customHeight="1">
      <c r="A32" s="33" t="s">
        <v>54</v>
      </c>
      <c r="B32" s="48" t="str">
        <f t="shared" si="3"/>
        <v>21-30</v>
      </c>
      <c r="C32" s="27">
        <f t="shared" si="0"/>
        <v>83.33333333333334</v>
      </c>
      <c r="D32" s="27">
        <f t="shared" si="1"/>
        <v>6</v>
      </c>
      <c r="E32" s="27">
        <f t="shared" si="2"/>
        <v>5</v>
      </c>
      <c r="F32" s="49">
        <f>'Показатель  6.1'!E66</f>
        <v>2</v>
      </c>
      <c r="G32" s="49">
        <f>'Показатель  6.2'!F66</f>
        <v>3</v>
      </c>
    </row>
    <row r="33" spans="1:7" ht="15" customHeight="1">
      <c r="A33" s="33" t="s">
        <v>58</v>
      </c>
      <c r="B33" s="48" t="str">
        <f t="shared" si="3"/>
        <v>21-30</v>
      </c>
      <c r="C33" s="27">
        <f t="shared" si="0"/>
        <v>83.33333333333334</v>
      </c>
      <c r="D33" s="27">
        <f t="shared" si="1"/>
        <v>6</v>
      </c>
      <c r="E33" s="27">
        <f t="shared" si="2"/>
        <v>5</v>
      </c>
      <c r="F33" s="49">
        <f>'Показатель  6.1'!E70</f>
        <v>2</v>
      </c>
      <c r="G33" s="49">
        <f>'Показатель  6.2'!F70</f>
        <v>3</v>
      </c>
    </row>
    <row r="34" spans="1:7" ht="15" customHeight="1">
      <c r="A34" s="33" t="s">
        <v>65</v>
      </c>
      <c r="B34" s="48" t="str">
        <f t="shared" si="3"/>
        <v>21-30</v>
      </c>
      <c r="C34" s="27">
        <f t="shared" si="0"/>
        <v>83.33333333333334</v>
      </c>
      <c r="D34" s="27">
        <f t="shared" si="1"/>
        <v>6</v>
      </c>
      <c r="E34" s="27">
        <f t="shared" si="2"/>
        <v>5</v>
      </c>
      <c r="F34" s="49">
        <f>'Показатель  6.1'!E77</f>
        <v>2</v>
      </c>
      <c r="G34" s="49">
        <f>'Показатель  6.2'!F77</f>
        <v>3</v>
      </c>
    </row>
    <row r="35" spans="1:7" ht="15" customHeight="1">
      <c r="A35" s="33" t="s">
        <v>75</v>
      </c>
      <c r="B35" s="48" t="str">
        <f t="shared" si="3"/>
        <v>21-30</v>
      </c>
      <c r="C35" s="27">
        <f t="shared" si="0"/>
        <v>83.33333333333334</v>
      </c>
      <c r="D35" s="27">
        <f t="shared" si="1"/>
        <v>6</v>
      </c>
      <c r="E35" s="27">
        <f t="shared" si="2"/>
        <v>5</v>
      </c>
      <c r="F35" s="49">
        <f>'Показатель  6.1'!E87</f>
        <v>2</v>
      </c>
      <c r="G35" s="49">
        <f>'Показатель  6.2'!F87</f>
        <v>3</v>
      </c>
    </row>
    <row r="36" spans="1:7" ht="15" customHeight="1">
      <c r="A36" s="33" t="s">
        <v>13</v>
      </c>
      <c r="B36" s="48" t="str">
        <f t="shared" si="3"/>
        <v>31-37</v>
      </c>
      <c r="C36" s="27">
        <f t="shared" si="0"/>
        <v>66.66666666666666</v>
      </c>
      <c r="D36" s="27">
        <f t="shared" si="1"/>
        <v>6</v>
      </c>
      <c r="E36" s="27">
        <f t="shared" si="2"/>
        <v>4</v>
      </c>
      <c r="F36" s="49">
        <f>'Показатель  6.1'!E22</f>
        <v>2</v>
      </c>
      <c r="G36" s="49">
        <f>'Показатель  6.2'!F22</f>
        <v>2</v>
      </c>
    </row>
    <row r="37" spans="1:7" ht="15" customHeight="1">
      <c r="A37" s="33" t="s">
        <v>23</v>
      </c>
      <c r="B37" s="48" t="str">
        <f t="shared" si="3"/>
        <v>31-37</v>
      </c>
      <c r="C37" s="27">
        <f t="shared" si="0"/>
        <v>66.66666666666666</v>
      </c>
      <c r="D37" s="27">
        <f t="shared" si="1"/>
        <v>6</v>
      </c>
      <c r="E37" s="27">
        <f t="shared" si="2"/>
        <v>4</v>
      </c>
      <c r="F37" s="49">
        <f>'Показатель  6.1'!E32</f>
        <v>2</v>
      </c>
      <c r="G37" s="49">
        <f>'Показатель  6.2'!F32</f>
        <v>2</v>
      </c>
    </row>
    <row r="38" spans="1:7" ht="15" customHeight="1">
      <c r="A38" s="33" t="s">
        <v>24</v>
      </c>
      <c r="B38" s="48" t="str">
        <f t="shared" si="3"/>
        <v>31-37</v>
      </c>
      <c r="C38" s="27">
        <f aca="true" t="shared" si="4" ref="C38:C69">E38/$E$5*100</f>
        <v>66.66666666666666</v>
      </c>
      <c r="D38" s="27">
        <f aca="true" t="shared" si="5" ref="D38:D69">$E$5</f>
        <v>6</v>
      </c>
      <c r="E38" s="27">
        <f aca="true" t="shared" si="6" ref="E38:E69">F38+G38</f>
        <v>4</v>
      </c>
      <c r="F38" s="49">
        <f>'Показатель  6.1'!E33</f>
        <v>2</v>
      </c>
      <c r="G38" s="49">
        <f>'Показатель  6.2'!F33</f>
        <v>2</v>
      </c>
    </row>
    <row r="39" spans="1:7" ht="15" customHeight="1">
      <c r="A39" s="33" t="s">
        <v>33</v>
      </c>
      <c r="B39" s="48" t="str">
        <f t="shared" si="3"/>
        <v>31-37</v>
      </c>
      <c r="C39" s="27">
        <f t="shared" si="4"/>
        <v>66.66666666666666</v>
      </c>
      <c r="D39" s="27">
        <f t="shared" si="5"/>
        <v>6</v>
      </c>
      <c r="E39" s="27">
        <f t="shared" si="6"/>
        <v>4</v>
      </c>
      <c r="F39" s="49">
        <f>'Показатель  6.1'!E42</f>
        <v>1</v>
      </c>
      <c r="G39" s="49">
        <f>'Показатель  6.2'!F42</f>
        <v>3</v>
      </c>
    </row>
    <row r="40" spans="1:7" ht="15" customHeight="1">
      <c r="A40" s="33" t="s">
        <v>56</v>
      </c>
      <c r="B40" s="48" t="str">
        <f t="shared" si="3"/>
        <v>31-37</v>
      </c>
      <c r="C40" s="27">
        <f t="shared" si="4"/>
        <v>66.66666666666666</v>
      </c>
      <c r="D40" s="27">
        <f t="shared" si="5"/>
        <v>6</v>
      </c>
      <c r="E40" s="27">
        <f t="shared" si="6"/>
        <v>4</v>
      </c>
      <c r="F40" s="49">
        <f>'Показатель  6.1'!E68</f>
        <v>2</v>
      </c>
      <c r="G40" s="49">
        <f>'Показатель  6.2'!F68</f>
        <v>2</v>
      </c>
    </row>
    <row r="41" spans="1:7" ht="15" customHeight="1">
      <c r="A41" s="33" t="s">
        <v>68</v>
      </c>
      <c r="B41" s="48" t="str">
        <f t="shared" si="3"/>
        <v>31-37</v>
      </c>
      <c r="C41" s="27">
        <f t="shared" si="4"/>
        <v>66.66666666666666</v>
      </c>
      <c r="D41" s="27">
        <f t="shared" si="5"/>
        <v>6</v>
      </c>
      <c r="E41" s="27">
        <f t="shared" si="6"/>
        <v>4</v>
      </c>
      <c r="F41" s="49">
        <f>'Показатель  6.1'!E80</f>
        <v>2</v>
      </c>
      <c r="G41" s="49">
        <f>'Показатель  6.2'!F80</f>
        <v>2</v>
      </c>
    </row>
    <row r="42" spans="1:7" ht="15" customHeight="1">
      <c r="A42" s="33" t="s">
        <v>87</v>
      </c>
      <c r="B42" s="48" t="str">
        <f t="shared" si="3"/>
        <v>31-37</v>
      </c>
      <c r="C42" s="27">
        <f t="shared" si="4"/>
        <v>66.66666666666666</v>
      </c>
      <c r="D42" s="27">
        <f t="shared" si="5"/>
        <v>6</v>
      </c>
      <c r="E42" s="27">
        <f t="shared" si="6"/>
        <v>4</v>
      </c>
      <c r="F42" s="49">
        <f>'Показатель  6.1'!E99</f>
        <v>2</v>
      </c>
      <c r="G42" s="49">
        <f>'Показатель  6.2'!F99</f>
        <v>2</v>
      </c>
    </row>
    <row r="43" spans="1:7" ht="15" customHeight="1">
      <c r="A43" s="33" t="s">
        <v>5</v>
      </c>
      <c r="B43" s="48" t="str">
        <f t="shared" si="3"/>
        <v>38-49</v>
      </c>
      <c r="C43" s="27">
        <f t="shared" si="4"/>
        <v>50</v>
      </c>
      <c r="D43" s="27">
        <f t="shared" si="5"/>
        <v>6</v>
      </c>
      <c r="E43" s="27">
        <f t="shared" si="6"/>
        <v>3</v>
      </c>
      <c r="F43" s="49">
        <f>'Показатель  6.1'!E14</f>
        <v>1</v>
      </c>
      <c r="G43" s="49">
        <f>'Показатель  6.2'!F14</f>
        <v>2</v>
      </c>
    </row>
    <row r="44" spans="1:7" ht="15" customHeight="1">
      <c r="A44" s="33" t="s">
        <v>8</v>
      </c>
      <c r="B44" s="48" t="str">
        <f t="shared" si="3"/>
        <v>38-49</v>
      </c>
      <c r="C44" s="27">
        <f t="shared" si="4"/>
        <v>50</v>
      </c>
      <c r="D44" s="27">
        <f t="shared" si="5"/>
        <v>6</v>
      </c>
      <c r="E44" s="27">
        <f t="shared" si="6"/>
        <v>3</v>
      </c>
      <c r="F44" s="49">
        <f>'Показатель  6.1'!E17</f>
        <v>1</v>
      </c>
      <c r="G44" s="49">
        <f>'Показатель  6.2'!F17</f>
        <v>2</v>
      </c>
    </row>
    <row r="45" spans="1:7" ht="15" customHeight="1">
      <c r="A45" s="33" t="s">
        <v>10</v>
      </c>
      <c r="B45" s="48" t="str">
        <f t="shared" si="3"/>
        <v>38-49</v>
      </c>
      <c r="C45" s="27">
        <f t="shared" si="4"/>
        <v>50</v>
      </c>
      <c r="D45" s="27">
        <f t="shared" si="5"/>
        <v>6</v>
      </c>
      <c r="E45" s="27">
        <f t="shared" si="6"/>
        <v>3</v>
      </c>
      <c r="F45" s="49">
        <f>'Показатель  6.1'!E19</f>
        <v>1</v>
      </c>
      <c r="G45" s="49">
        <f>'Показатель  6.2'!F19</f>
        <v>2</v>
      </c>
    </row>
    <row r="46" spans="1:7" ht="15" customHeight="1">
      <c r="A46" s="33" t="s">
        <v>17</v>
      </c>
      <c r="B46" s="48" t="str">
        <f t="shared" si="3"/>
        <v>38-49</v>
      </c>
      <c r="C46" s="27">
        <f t="shared" si="4"/>
        <v>50</v>
      </c>
      <c r="D46" s="27">
        <f t="shared" si="5"/>
        <v>6</v>
      </c>
      <c r="E46" s="27">
        <f t="shared" si="6"/>
        <v>3</v>
      </c>
      <c r="F46" s="49">
        <f>'Показатель  6.1'!E26</f>
        <v>0</v>
      </c>
      <c r="G46" s="49">
        <f>'Показатель  6.2'!F26</f>
        <v>3</v>
      </c>
    </row>
    <row r="47" spans="1:7" ht="15" customHeight="1">
      <c r="A47" s="33" t="s">
        <v>22</v>
      </c>
      <c r="B47" s="48" t="str">
        <f t="shared" si="3"/>
        <v>38-49</v>
      </c>
      <c r="C47" s="27">
        <f t="shared" si="4"/>
        <v>50</v>
      </c>
      <c r="D47" s="27">
        <f t="shared" si="5"/>
        <v>6</v>
      </c>
      <c r="E47" s="27">
        <f t="shared" si="6"/>
        <v>3</v>
      </c>
      <c r="F47" s="49">
        <f>'Показатель  6.1'!E31</f>
        <v>1</v>
      </c>
      <c r="G47" s="49">
        <f>'Показатель  6.2'!F31</f>
        <v>2</v>
      </c>
    </row>
    <row r="48" spans="1:7" ht="15" customHeight="1">
      <c r="A48" s="33" t="s">
        <v>35</v>
      </c>
      <c r="B48" s="48" t="str">
        <f t="shared" si="3"/>
        <v>38-49</v>
      </c>
      <c r="C48" s="27">
        <f t="shared" si="4"/>
        <v>50</v>
      </c>
      <c r="D48" s="27">
        <f t="shared" si="5"/>
        <v>6</v>
      </c>
      <c r="E48" s="27">
        <f t="shared" si="6"/>
        <v>3</v>
      </c>
      <c r="F48" s="49">
        <f>'Показатель  6.1'!E45</f>
        <v>1</v>
      </c>
      <c r="G48" s="49">
        <f>'Показатель  6.2'!F45</f>
        <v>2</v>
      </c>
    </row>
    <row r="49" spans="1:7" ht="15" customHeight="1">
      <c r="A49" s="33" t="s">
        <v>37</v>
      </c>
      <c r="B49" s="48" t="str">
        <f t="shared" si="3"/>
        <v>38-49</v>
      </c>
      <c r="C49" s="27">
        <f t="shared" si="4"/>
        <v>50</v>
      </c>
      <c r="D49" s="27">
        <f t="shared" si="5"/>
        <v>6</v>
      </c>
      <c r="E49" s="27">
        <f t="shared" si="6"/>
        <v>3</v>
      </c>
      <c r="F49" s="49">
        <f>'Показатель  6.1'!E47</f>
        <v>1</v>
      </c>
      <c r="G49" s="49">
        <f>'Показатель  6.2'!F47</f>
        <v>2</v>
      </c>
    </row>
    <row r="50" spans="1:7" ht="15" customHeight="1">
      <c r="A50" s="33" t="s">
        <v>41</v>
      </c>
      <c r="B50" s="48" t="str">
        <f t="shared" si="3"/>
        <v>38-49</v>
      </c>
      <c r="C50" s="27">
        <f t="shared" si="4"/>
        <v>50</v>
      </c>
      <c r="D50" s="27">
        <f t="shared" si="5"/>
        <v>6</v>
      </c>
      <c r="E50" s="27">
        <f t="shared" si="6"/>
        <v>3</v>
      </c>
      <c r="F50" s="49">
        <f>'Показатель  6.1'!E52</f>
        <v>1</v>
      </c>
      <c r="G50" s="49">
        <f>'Показатель  6.2'!F52</f>
        <v>2</v>
      </c>
    </row>
    <row r="51" spans="1:7" ht="15" customHeight="1">
      <c r="A51" s="33" t="s">
        <v>44</v>
      </c>
      <c r="B51" s="48" t="str">
        <f t="shared" si="3"/>
        <v>38-49</v>
      </c>
      <c r="C51" s="27">
        <f t="shared" si="4"/>
        <v>50</v>
      </c>
      <c r="D51" s="27">
        <f t="shared" si="5"/>
        <v>6</v>
      </c>
      <c r="E51" s="27">
        <f t="shared" si="6"/>
        <v>3</v>
      </c>
      <c r="F51" s="49">
        <f>'Показатель  6.1'!E56</f>
        <v>1</v>
      </c>
      <c r="G51" s="49">
        <f>'Показатель  6.2'!F56</f>
        <v>2</v>
      </c>
    </row>
    <row r="52" spans="1:7" ht="15" customHeight="1">
      <c r="A52" s="33" t="s">
        <v>59</v>
      </c>
      <c r="B52" s="48" t="str">
        <f t="shared" si="3"/>
        <v>38-49</v>
      </c>
      <c r="C52" s="27">
        <f t="shared" si="4"/>
        <v>50</v>
      </c>
      <c r="D52" s="27">
        <f t="shared" si="5"/>
        <v>6</v>
      </c>
      <c r="E52" s="27">
        <f t="shared" si="6"/>
        <v>3</v>
      </c>
      <c r="F52" s="49">
        <f>'Показатель  6.1'!E71</f>
        <v>1</v>
      </c>
      <c r="G52" s="49">
        <f>'Показатель  6.2'!F71</f>
        <v>2</v>
      </c>
    </row>
    <row r="53" spans="1:7" ht="15" customHeight="1">
      <c r="A53" s="33" t="s">
        <v>69</v>
      </c>
      <c r="B53" s="48" t="str">
        <f t="shared" si="3"/>
        <v>38-49</v>
      </c>
      <c r="C53" s="27">
        <f t="shared" si="4"/>
        <v>50</v>
      </c>
      <c r="D53" s="27">
        <f t="shared" si="5"/>
        <v>6</v>
      </c>
      <c r="E53" s="27">
        <f t="shared" si="6"/>
        <v>3</v>
      </c>
      <c r="F53" s="49">
        <f>'Показатель  6.1'!E81</f>
        <v>1</v>
      </c>
      <c r="G53" s="49">
        <f>'Показатель  6.2'!F81</f>
        <v>2</v>
      </c>
    </row>
    <row r="54" spans="1:7" ht="15" customHeight="1">
      <c r="A54" s="33" t="s">
        <v>83</v>
      </c>
      <c r="B54" s="48" t="str">
        <f t="shared" si="3"/>
        <v>38-49</v>
      </c>
      <c r="C54" s="27">
        <f t="shared" si="4"/>
        <v>50</v>
      </c>
      <c r="D54" s="27">
        <f t="shared" si="5"/>
        <v>6</v>
      </c>
      <c r="E54" s="27">
        <f t="shared" si="6"/>
        <v>3</v>
      </c>
      <c r="F54" s="49">
        <f>'Показатель  6.1'!E95</f>
        <v>1</v>
      </c>
      <c r="G54" s="49">
        <f>'Показатель  6.2'!F95</f>
        <v>2</v>
      </c>
    </row>
    <row r="55" spans="1:7" ht="15" customHeight="1">
      <c r="A55" s="33" t="s">
        <v>7</v>
      </c>
      <c r="B55" s="48" t="str">
        <f t="shared" si="3"/>
        <v>50-53</v>
      </c>
      <c r="C55" s="27">
        <f t="shared" si="4"/>
        <v>33.33333333333333</v>
      </c>
      <c r="D55" s="27">
        <f t="shared" si="5"/>
        <v>6</v>
      </c>
      <c r="E55" s="27">
        <f t="shared" si="6"/>
        <v>2</v>
      </c>
      <c r="F55" s="49">
        <f>'Показатель  6.1'!E16</f>
        <v>1</v>
      </c>
      <c r="G55" s="49">
        <f>'Показатель  6.2'!F16</f>
        <v>1</v>
      </c>
    </row>
    <row r="56" spans="1:7" ht="15" customHeight="1">
      <c r="A56" s="33" t="s">
        <v>63</v>
      </c>
      <c r="B56" s="48" t="str">
        <f t="shared" si="3"/>
        <v>50-53</v>
      </c>
      <c r="C56" s="27">
        <f t="shared" si="4"/>
        <v>33.33333333333333</v>
      </c>
      <c r="D56" s="27">
        <f t="shared" si="5"/>
        <v>6</v>
      </c>
      <c r="E56" s="27">
        <f t="shared" si="6"/>
        <v>2</v>
      </c>
      <c r="F56" s="49">
        <f>'Показатель  6.1'!E75</f>
        <v>1</v>
      </c>
      <c r="G56" s="49">
        <f>'Показатель  6.2'!F75</f>
        <v>1</v>
      </c>
    </row>
    <row r="57" spans="1:7" ht="15" customHeight="1">
      <c r="A57" s="33" t="s">
        <v>79</v>
      </c>
      <c r="B57" s="48" t="str">
        <f t="shared" si="3"/>
        <v>50-53</v>
      </c>
      <c r="C57" s="27">
        <f t="shared" si="4"/>
        <v>33.33333333333333</v>
      </c>
      <c r="D57" s="27">
        <f t="shared" si="5"/>
        <v>6</v>
      </c>
      <c r="E57" s="27">
        <f t="shared" si="6"/>
        <v>2</v>
      </c>
      <c r="F57" s="49">
        <f>'Показатель  6.1'!E91</f>
        <v>1</v>
      </c>
      <c r="G57" s="49">
        <f>'Показатель  6.2'!F91</f>
        <v>1</v>
      </c>
    </row>
    <row r="58" spans="1:7" ht="15" customHeight="1">
      <c r="A58" s="33" t="s">
        <v>84</v>
      </c>
      <c r="B58" s="48" t="str">
        <f t="shared" si="3"/>
        <v>50-53</v>
      </c>
      <c r="C58" s="27">
        <f t="shared" si="4"/>
        <v>33.33333333333333</v>
      </c>
      <c r="D58" s="27">
        <f t="shared" si="5"/>
        <v>6</v>
      </c>
      <c r="E58" s="27">
        <f t="shared" si="6"/>
        <v>2</v>
      </c>
      <c r="F58" s="49">
        <f>'Показатель  6.1'!E96</f>
        <v>1</v>
      </c>
      <c r="G58" s="49">
        <f>'Показатель  6.2'!F96</f>
        <v>1</v>
      </c>
    </row>
    <row r="59" spans="1:7" ht="15" customHeight="1">
      <c r="A59" s="33" t="s">
        <v>1</v>
      </c>
      <c r="B59" s="48" t="str">
        <f t="shared" si="3"/>
        <v>54-65</v>
      </c>
      <c r="C59" s="27">
        <f t="shared" si="4"/>
        <v>16.666666666666664</v>
      </c>
      <c r="D59" s="27">
        <f t="shared" si="5"/>
        <v>6</v>
      </c>
      <c r="E59" s="27">
        <f t="shared" si="6"/>
        <v>1</v>
      </c>
      <c r="F59" s="49">
        <f>'Показатель  6.1'!E10</f>
        <v>0</v>
      </c>
      <c r="G59" s="49">
        <f>'Показатель  6.2'!F10</f>
        <v>1</v>
      </c>
    </row>
    <row r="60" spans="1:7" ht="15" customHeight="1">
      <c r="A60" s="33" t="s">
        <v>12</v>
      </c>
      <c r="B60" s="48" t="str">
        <f t="shared" si="3"/>
        <v>54-65</v>
      </c>
      <c r="C60" s="27">
        <f t="shared" si="4"/>
        <v>16.666666666666664</v>
      </c>
      <c r="D60" s="27">
        <f t="shared" si="5"/>
        <v>6</v>
      </c>
      <c r="E60" s="27">
        <f t="shared" si="6"/>
        <v>1</v>
      </c>
      <c r="F60" s="49">
        <f>'Показатель  6.1'!E21</f>
        <v>0</v>
      </c>
      <c r="G60" s="49">
        <f>'Показатель  6.2'!F21</f>
        <v>1</v>
      </c>
    </row>
    <row r="61" spans="1:7" ht="15" customHeight="1">
      <c r="A61" s="33" t="s">
        <v>18</v>
      </c>
      <c r="B61" s="48" t="str">
        <f t="shared" si="3"/>
        <v>54-65</v>
      </c>
      <c r="C61" s="27">
        <f t="shared" si="4"/>
        <v>16.666666666666664</v>
      </c>
      <c r="D61" s="27">
        <f t="shared" si="5"/>
        <v>6</v>
      </c>
      <c r="E61" s="27">
        <f t="shared" si="6"/>
        <v>1</v>
      </c>
      <c r="F61" s="49">
        <f>'Показатель  6.1'!E27</f>
        <v>0</v>
      </c>
      <c r="G61" s="49">
        <f>'Показатель  6.2'!F27</f>
        <v>1</v>
      </c>
    </row>
    <row r="62" spans="1:7" ht="15" customHeight="1">
      <c r="A62" s="33" t="s">
        <v>20</v>
      </c>
      <c r="B62" s="48" t="str">
        <f t="shared" si="3"/>
        <v>54-65</v>
      </c>
      <c r="C62" s="27">
        <f t="shared" si="4"/>
        <v>16.666666666666664</v>
      </c>
      <c r="D62" s="27">
        <f t="shared" si="5"/>
        <v>6</v>
      </c>
      <c r="E62" s="27">
        <f t="shared" si="6"/>
        <v>1</v>
      </c>
      <c r="F62" s="49">
        <f>'Показатель  6.1'!E29</f>
        <v>0</v>
      </c>
      <c r="G62" s="49">
        <f>'Показатель  6.2'!F29</f>
        <v>1</v>
      </c>
    </row>
    <row r="63" spans="1:7" ht="15" customHeight="1">
      <c r="A63" s="33" t="s">
        <v>25</v>
      </c>
      <c r="B63" s="48" t="str">
        <f t="shared" si="3"/>
        <v>54-65</v>
      </c>
      <c r="C63" s="27">
        <f t="shared" si="4"/>
        <v>16.666666666666664</v>
      </c>
      <c r="D63" s="27">
        <f t="shared" si="5"/>
        <v>6</v>
      </c>
      <c r="E63" s="27">
        <f t="shared" si="6"/>
        <v>1</v>
      </c>
      <c r="F63" s="49">
        <f>'Показатель  6.1'!E34</f>
        <v>0</v>
      </c>
      <c r="G63" s="49">
        <f>'Показатель  6.2'!F34</f>
        <v>1</v>
      </c>
    </row>
    <row r="64" spans="1:7" ht="15" customHeight="1">
      <c r="A64" s="33" t="s">
        <v>36</v>
      </c>
      <c r="B64" s="48" t="str">
        <f t="shared" si="3"/>
        <v>54-65</v>
      </c>
      <c r="C64" s="27">
        <f t="shared" si="4"/>
        <v>16.666666666666664</v>
      </c>
      <c r="D64" s="27">
        <f t="shared" si="5"/>
        <v>6</v>
      </c>
      <c r="E64" s="27">
        <f t="shared" si="6"/>
        <v>1</v>
      </c>
      <c r="F64" s="49">
        <f>'Показатель  6.1'!E46</f>
        <v>0</v>
      </c>
      <c r="G64" s="49">
        <f>'Показатель  6.2'!F46</f>
        <v>1</v>
      </c>
    </row>
    <row r="65" spans="1:7" ht="15" customHeight="1">
      <c r="A65" s="33" t="s">
        <v>46</v>
      </c>
      <c r="B65" s="48" t="str">
        <f t="shared" si="3"/>
        <v>54-65</v>
      </c>
      <c r="C65" s="27">
        <f t="shared" si="4"/>
        <v>16.666666666666664</v>
      </c>
      <c r="D65" s="27">
        <f t="shared" si="5"/>
        <v>6</v>
      </c>
      <c r="E65" s="27">
        <f t="shared" si="6"/>
        <v>1</v>
      </c>
      <c r="F65" s="49">
        <f>'Показатель  6.1'!E58</f>
        <v>0</v>
      </c>
      <c r="G65" s="49">
        <f>'Показатель  6.2'!F58</f>
        <v>1</v>
      </c>
    </row>
    <row r="66" spans="1:7" ht="15" customHeight="1">
      <c r="A66" s="33" t="s">
        <v>61</v>
      </c>
      <c r="B66" s="48" t="str">
        <f t="shared" si="3"/>
        <v>54-65</v>
      </c>
      <c r="C66" s="27">
        <f t="shared" si="4"/>
        <v>16.666666666666664</v>
      </c>
      <c r="D66" s="27">
        <f t="shared" si="5"/>
        <v>6</v>
      </c>
      <c r="E66" s="27">
        <f t="shared" si="6"/>
        <v>1</v>
      </c>
      <c r="F66" s="49">
        <f>'Показатель  6.1'!E73</f>
        <v>0</v>
      </c>
      <c r="G66" s="49">
        <f>'Показатель  6.2'!F73</f>
        <v>1</v>
      </c>
    </row>
    <row r="67" spans="1:7" ht="15" customHeight="1">
      <c r="A67" s="33" t="s">
        <v>62</v>
      </c>
      <c r="B67" s="48" t="str">
        <f t="shared" si="3"/>
        <v>54-65</v>
      </c>
      <c r="C67" s="27">
        <f t="shared" si="4"/>
        <v>16.666666666666664</v>
      </c>
      <c r="D67" s="27">
        <f t="shared" si="5"/>
        <v>6</v>
      </c>
      <c r="E67" s="27">
        <f t="shared" si="6"/>
        <v>1</v>
      </c>
      <c r="F67" s="49">
        <f>'Показатель  6.1'!E74</f>
        <v>0</v>
      </c>
      <c r="G67" s="49">
        <f>'Показатель  6.2'!F74</f>
        <v>1</v>
      </c>
    </row>
    <row r="68" spans="1:7" ht="15" customHeight="1">
      <c r="A68" s="33" t="s">
        <v>70</v>
      </c>
      <c r="B68" s="48" t="str">
        <f t="shared" si="3"/>
        <v>54-65</v>
      </c>
      <c r="C68" s="27">
        <f t="shared" si="4"/>
        <v>16.666666666666664</v>
      </c>
      <c r="D68" s="27">
        <f t="shared" si="5"/>
        <v>6</v>
      </c>
      <c r="E68" s="27">
        <f t="shared" si="6"/>
        <v>1</v>
      </c>
      <c r="F68" s="49">
        <f>'Показатель  6.1'!E82</f>
        <v>0</v>
      </c>
      <c r="G68" s="49">
        <f>'Показатель  6.2'!F82</f>
        <v>1</v>
      </c>
    </row>
    <row r="69" spans="1:7" ht="15" customHeight="1">
      <c r="A69" s="33" t="s">
        <v>76</v>
      </c>
      <c r="B69" s="48" t="str">
        <f t="shared" si="3"/>
        <v>54-65</v>
      </c>
      <c r="C69" s="27">
        <f t="shared" si="4"/>
        <v>16.666666666666664</v>
      </c>
      <c r="D69" s="27">
        <f t="shared" si="5"/>
        <v>6</v>
      </c>
      <c r="E69" s="27">
        <f t="shared" si="6"/>
        <v>1</v>
      </c>
      <c r="F69" s="49">
        <f>'Показатель  6.1'!E88</f>
        <v>0</v>
      </c>
      <c r="G69" s="49">
        <f>'Показатель  6.2'!F88</f>
        <v>1</v>
      </c>
    </row>
    <row r="70" spans="1:7" ht="15" customHeight="1">
      <c r="A70" s="33" t="s">
        <v>81</v>
      </c>
      <c r="B70" s="48" t="str">
        <f t="shared" si="3"/>
        <v>54-65</v>
      </c>
      <c r="C70" s="27">
        <f aca="true" t="shared" si="7" ref="C70:C88">E70/$E$5*100</f>
        <v>16.666666666666664</v>
      </c>
      <c r="D70" s="27">
        <f aca="true" t="shared" si="8" ref="D70:D88">$E$5</f>
        <v>6</v>
      </c>
      <c r="E70" s="27">
        <f aca="true" t="shared" si="9" ref="E70:E88">F70+G70</f>
        <v>1</v>
      </c>
      <c r="F70" s="49">
        <f>'Показатель  6.1'!E93</f>
        <v>0</v>
      </c>
      <c r="G70" s="49">
        <f>'Показатель  6.2'!F93</f>
        <v>1</v>
      </c>
    </row>
    <row r="71" spans="1:7" ht="15" customHeight="1">
      <c r="A71" s="33" t="s">
        <v>6</v>
      </c>
      <c r="B71" s="48" t="str">
        <f aca="true" t="shared" si="10" ref="B71:B88">RANK(C71,$C$6:$C$88)&amp;IF(COUNTIF($C$6:$C$88,C71)&gt;1,"-"&amp;RANK(C71,$C$6:$C$88)+COUNTIF($C$6:$C$88,C71)-1,"")</f>
        <v>66-83</v>
      </c>
      <c r="C71" s="27">
        <f t="shared" si="7"/>
        <v>0</v>
      </c>
      <c r="D71" s="27">
        <f t="shared" si="8"/>
        <v>6</v>
      </c>
      <c r="E71" s="27">
        <f t="shared" si="9"/>
        <v>0</v>
      </c>
      <c r="F71" s="49">
        <f>'Показатель  6.1'!E15</f>
        <v>0</v>
      </c>
      <c r="G71" s="49">
        <f>'Показатель  6.2'!F15</f>
        <v>0</v>
      </c>
    </row>
    <row r="72" spans="1:7" ht="15" customHeight="1">
      <c r="A72" s="33" t="s">
        <v>9</v>
      </c>
      <c r="B72" s="48" t="str">
        <f t="shared" si="10"/>
        <v>66-83</v>
      </c>
      <c r="C72" s="27">
        <f t="shared" si="7"/>
        <v>0</v>
      </c>
      <c r="D72" s="27">
        <f t="shared" si="8"/>
        <v>6</v>
      </c>
      <c r="E72" s="27">
        <f t="shared" si="9"/>
        <v>0</v>
      </c>
      <c r="F72" s="49">
        <f>'Показатель  6.1'!E18</f>
        <v>0</v>
      </c>
      <c r="G72" s="49">
        <f>'Показатель  6.2'!F18</f>
        <v>0</v>
      </c>
    </row>
    <row r="73" spans="1:7" ht="15" customHeight="1">
      <c r="A73" s="33" t="s">
        <v>11</v>
      </c>
      <c r="B73" s="48" t="str">
        <f t="shared" si="10"/>
        <v>66-83</v>
      </c>
      <c r="C73" s="27">
        <f t="shared" si="7"/>
        <v>0</v>
      </c>
      <c r="D73" s="27">
        <f t="shared" si="8"/>
        <v>6</v>
      </c>
      <c r="E73" s="27">
        <f t="shared" si="9"/>
        <v>0</v>
      </c>
      <c r="F73" s="49">
        <f>'Показатель  6.1'!E20</f>
        <v>0</v>
      </c>
      <c r="G73" s="49">
        <f>'Показатель  6.2'!F20</f>
        <v>0</v>
      </c>
    </row>
    <row r="74" spans="1:7" ht="15" customHeight="1">
      <c r="A74" s="33" t="s">
        <v>15</v>
      </c>
      <c r="B74" s="48" t="str">
        <f t="shared" si="10"/>
        <v>66-83</v>
      </c>
      <c r="C74" s="27">
        <f t="shared" si="7"/>
        <v>0</v>
      </c>
      <c r="D74" s="27">
        <f t="shared" si="8"/>
        <v>6</v>
      </c>
      <c r="E74" s="27">
        <f t="shared" si="9"/>
        <v>0</v>
      </c>
      <c r="F74" s="49">
        <f>'Показатель  6.1'!E24</f>
        <v>0</v>
      </c>
      <c r="G74" s="49">
        <f>'Показатель  6.2'!F24</f>
        <v>0</v>
      </c>
    </row>
    <row r="75" spans="1:7" ht="15" customHeight="1">
      <c r="A75" s="33" t="s">
        <v>28</v>
      </c>
      <c r="B75" s="48" t="str">
        <f t="shared" si="10"/>
        <v>66-83</v>
      </c>
      <c r="C75" s="27">
        <f t="shared" si="7"/>
        <v>0</v>
      </c>
      <c r="D75" s="27">
        <f t="shared" si="8"/>
        <v>6</v>
      </c>
      <c r="E75" s="27">
        <f t="shared" si="9"/>
        <v>0</v>
      </c>
      <c r="F75" s="49">
        <f>'Показатель  6.1'!E37</f>
        <v>0</v>
      </c>
      <c r="G75" s="49">
        <f>'Показатель  6.2'!F37</f>
        <v>0</v>
      </c>
    </row>
    <row r="76" spans="1:7" ht="15" customHeight="1">
      <c r="A76" s="33" t="s">
        <v>30</v>
      </c>
      <c r="B76" s="48" t="str">
        <f t="shared" si="10"/>
        <v>66-83</v>
      </c>
      <c r="C76" s="27">
        <f t="shared" si="7"/>
        <v>0</v>
      </c>
      <c r="D76" s="27">
        <f t="shared" si="8"/>
        <v>6</v>
      </c>
      <c r="E76" s="27">
        <f t="shared" si="9"/>
        <v>0</v>
      </c>
      <c r="F76" s="49">
        <f>'Показатель  6.1'!E39</f>
        <v>0</v>
      </c>
      <c r="G76" s="49">
        <f>'Показатель  6.2'!F39</f>
        <v>0</v>
      </c>
    </row>
    <row r="77" spans="1:7" ht="15" customHeight="1">
      <c r="A77" s="33" t="s">
        <v>39</v>
      </c>
      <c r="B77" s="48" t="str">
        <f t="shared" si="10"/>
        <v>66-83</v>
      </c>
      <c r="C77" s="27">
        <f t="shared" si="7"/>
        <v>0</v>
      </c>
      <c r="D77" s="27">
        <f t="shared" si="8"/>
        <v>6</v>
      </c>
      <c r="E77" s="27">
        <f t="shared" si="9"/>
        <v>0</v>
      </c>
      <c r="F77" s="49">
        <f>'Показатель  6.1'!E50</f>
        <v>0</v>
      </c>
      <c r="G77" s="49">
        <f>'Показатель  6.2'!F50</f>
        <v>0</v>
      </c>
    </row>
    <row r="78" spans="1:7" ht="15" customHeight="1">
      <c r="A78" s="33" t="s">
        <v>40</v>
      </c>
      <c r="B78" s="48" t="str">
        <f t="shared" si="10"/>
        <v>66-83</v>
      </c>
      <c r="C78" s="27">
        <f t="shared" si="7"/>
        <v>0</v>
      </c>
      <c r="D78" s="27">
        <f t="shared" si="8"/>
        <v>6</v>
      </c>
      <c r="E78" s="27">
        <f t="shared" si="9"/>
        <v>0</v>
      </c>
      <c r="F78" s="49">
        <f>'Показатель  6.1'!E51</f>
        <v>0</v>
      </c>
      <c r="G78" s="49">
        <f>'Показатель  6.2'!F51</f>
        <v>0</v>
      </c>
    </row>
    <row r="79" spans="1:7" ht="15" customHeight="1">
      <c r="A79" s="33" t="s">
        <v>42</v>
      </c>
      <c r="B79" s="48" t="str">
        <f t="shared" si="10"/>
        <v>66-83</v>
      </c>
      <c r="C79" s="27">
        <f t="shared" si="7"/>
        <v>0</v>
      </c>
      <c r="D79" s="27">
        <f t="shared" si="8"/>
        <v>6</v>
      </c>
      <c r="E79" s="27">
        <f t="shared" si="9"/>
        <v>0</v>
      </c>
      <c r="F79" s="49">
        <f>'Показатель  6.1'!E53</f>
        <v>0</v>
      </c>
      <c r="G79" s="49">
        <f>'Показатель  6.2'!F53</f>
        <v>0</v>
      </c>
    </row>
    <row r="80" spans="1:7" ht="15" customHeight="1">
      <c r="A80" s="33" t="s">
        <v>91</v>
      </c>
      <c r="B80" s="48" t="str">
        <f t="shared" si="10"/>
        <v>66-83</v>
      </c>
      <c r="C80" s="27">
        <f t="shared" si="7"/>
        <v>0</v>
      </c>
      <c r="D80" s="27">
        <f t="shared" si="8"/>
        <v>6</v>
      </c>
      <c r="E80" s="27">
        <f t="shared" si="9"/>
        <v>0</v>
      </c>
      <c r="F80" s="49">
        <f>'Показатель  6.1'!E54</f>
        <v>0</v>
      </c>
      <c r="G80" s="49">
        <f>'Показатель  6.2'!F54</f>
        <v>0</v>
      </c>
    </row>
    <row r="81" spans="1:7" ht="15" customHeight="1">
      <c r="A81" s="33" t="s">
        <v>43</v>
      </c>
      <c r="B81" s="48" t="str">
        <f t="shared" si="10"/>
        <v>66-83</v>
      </c>
      <c r="C81" s="27">
        <f t="shared" si="7"/>
        <v>0</v>
      </c>
      <c r="D81" s="27">
        <f t="shared" si="8"/>
        <v>6</v>
      </c>
      <c r="E81" s="27">
        <f t="shared" si="9"/>
        <v>0</v>
      </c>
      <c r="F81" s="49">
        <f>'Показатель  6.1'!E55</f>
        <v>0</v>
      </c>
      <c r="G81" s="49">
        <f>'Показатель  6.2'!F55</f>
        <v>0</v>
      </c>
    </row>
    <row r="82" spans="1:7" ht="15" customHeight="1">
      <c r="A82" s="33" t="s">
        <v>48</v>
      </c>
      <c r="B82" s="48" t="str">
        <f t="shared" si="10"/>
        <v>66-83</v>
      </c>
      <c r="C82" s="27">
        <f t="shared" si="7"/>
        <v>0</v>
      </c>
      <c r="D82" s="27">
        <f t="shared" si="8"/>
        <v>6</v>
      </c>
      <c r="E82" s="27">
        <f t="shared" si="9"/>
        <v>0</v>
      </c>
      <c r="F82" s="49">
        <f>'Показатель  6.1'!E60</f>
        <v>0</v>
      </c>
      <c r="G82" s="49">
        <f>'Показатель  6.2'!F60</f>
        <v>0</v>
      </c>
    </row>
    <row r="83" spans="1:7" ht="15" customHeight="1">
      <c r="A83" s="33" t="s">
        <v>49</v>
      </c>
      <c r="B83" s="48" t="str">
        <f t="shared" si="10"/>
        <v>66-83</v>
      </c>
      <c r="C83" s="27">
        <f t="shared" si="7"/>
        <v>0</v>
      </c>
      <c r="D83" s="27">
        <f t="shared" si="8"/>
        <v>6</v>
      </c>
      <c r="E83" s="27">
        <f t="shared" si="9"/>
        <v>0</v>
      </c>
      <c r="F83" s="49">
        <f>'Показатель  6.1'!E61</f>
        <v>0</v>
      </c>
      <c r="G83" s="49">
        <f>'Показатель  6.2'!F61</f>
        <v>0</v>
      </c>
    </row>
    <row r="84" spans="1:7" ht="15" customHeight="1">
      <c r="A84" s="33" t="s">
        <v>64</v>
      </c>
      <c r="B84" s="48" t="str">
        <f t="shared" si="10"/>
        <v>66-83</v>
      </c>
      <c r="C84" s="27">
        <f t="shared" si="7"/>
        <v>0</v>
      </c>
      <c r="D84" s="27">
        <f t="shared" si="8"/>
        <v>6</v>
      </c>
      <c r="E84" s="27">
        <f t="shared" si="9"/>
        <v>0</v>
      </c>
      <c r="F84" s="49">
        <f>'Показатель  6.1'!E76</f>
        <v>0</v>
      </c>
      <c r="G84" s="49">
        <f>'Показатель  6.2'!F76</f>
        <v>0</v>
      </c>
    </row>
    <row r="85" spans="1:7" ht="15" customHeight="1">
      <c r="A85" s="33" t="s">
        <v>71</v>
      </c>
      <c r="B85" s="48" t="str">
        <f t="shared" si="10"/>
        <v>66-83</v>
      </c>
      <c r="C85" s="27">
        <f t="shared" si="7"/>
        <v>0</v>
      </c>
      <c r="D85" s="27">
        <f t="shared" si="8"/>
        <v>6</v>
      </c>
      <c r="E85" s="27">
        <f t="shared" si="9"/>
        <v>0</v>
      </c>
      <c r="F85" s="49">
        <f>'Показатель  6.1'!E83</f>
        <v>0</v>
      </c>
      <c r="G85" s="49">
        <f>'Показатель  6.2'!F83</f>
        <v>0</v>
      </c>
    </row>
    <row r="86" spans="1:7" ht="15" customHeight="1">
      <c r="A86" s="33" t="s">
        <v>73</v>
      </c>
      <c r="B86" s="48" t="str">
        <f t="shared" si="10"/>
        <v>66-83</v>
      </c>
      <c r="C86" s="27">
        <f t="shared" si="7"/>
        <v>0</v>
      </c>
      <c r="D86" s="27">
        <f t="shared" si="8"/>
        <v>6</v>
      </c>
      <c r="E86" s="27">
        <f t="shared" si="9"/>
        <v>0</v>
      </c>
      <c r="F86" s="49">
        <f>'Показатель  6.1'!E85</f>
        <v>0</v>
      </c>
      <c r="G86" s="49">
        <f>'Показатель  6.2'!F85</f>
        <v>0</v>
      </c>
    </row>
    <row r="87" spans="1:7" ht="15" customHeight="1">
      <c r="A87" s="33" t="s">
        <v>82</v>
      </c>
      <c r="B87" s="48" t="str">
        <f t="shared" si="10"/>
        <v>66-83</v>
      </c>
      <c r="C87" s="27">
        <f t="shared" si="7"/>
        <v>0</v>
      </c>
      <c r="D87" s="27">
        <f t="shared" si="8"/>
        <v>6</v>
      </c>
      <c r="E87" s="27">
        <f t="shared" si="9"/>
        <v>0</v>
      </c>
      <c r="F87" s="49">
        <f>'Показатель  6.1'!E94</f>
        <v>0</v>
      </c>
      <c r="G87" s="49">
        <f>'Показатель  6.2'!F94</f>
        <v>0</v>
      </c>
    </row>
    <row r="88" spans="1:7" ht="15" customHeight="1">
      <c r="A88" s="33" t="s">
        <v>89</v>
      </c>
      <c r="B88" s="48" t="str">
        <f t="shared" si="10"/>
        <v>66-83</v>
      </c>
      <c r="C88" s="27">
        <f t="shared" si="7"/>
        <v>0</v>
      </c>
      <c r="D88" s="27">
        <f t="shared" si="8"/>
        <v>6</v>
      </c>
      <c r="E88" s="27">
        <f t="shared" si="9"/>
        <v>0</v>
      </c>
      <c r="F88" s="49">
        <f>'Показатель  6.1'!E101</f>
        <v>0</v>
      </c>
      <c r="G88" s="49">
        <f>'Показатель  6.2'!F101</f>
        <v>0</v>
      </c>
    </row>
    <row r="89" spans="1:7" ht="15" customHeight="1">
      <c r="A89" s="33" t="s">
        <v>132</v>
      </c>
      <c r="B89" s="48" t="s">
        <v>134</v>
      </c>
      <c r="C89" s="27"/>
      <c r="D89" s="27">
        <f>$E$5-F5-G5</f>
        <v>0</v>
      </c>
      <c r="E89" s="27" t="s">
        <v>134</v>
      </c>
      <c r="F89" s="49" t="str">
        <f>'Показатель  6.1'!E43</f>
        <v>*</v>
      </c>
      <c r="G89" s="49" t="str">
        <f>'Показатель  6.2'!F43</f>
        <v>*</v>
      </c>
    </row>
    <row r="90" spans="1:7" ht="15" customHeight="1">
      <c r="A90" s="33" t="s">
        <v>135</v>
      </c>
      <c r="B90" s="48" t="s">
        <v>134</v>
      </c>
      <c r="C90" s="27"/>
      <c r="D90" s="27">
        <f>$E$5-$F$5-$G$5</f>
        <v>0</v>
      </c>
      <c r="E90" s="27" t="s">
        <v>134</v>
      </c>
      <c r="F90" s="49" t="str">
        <f>'Показатель  6.1'!E48</f>
        <v>*</v>
      </c>
      <c r="G90" s="49" t="str">
        <f>'Показатель  6.2'!F48</f>
        <v>*</v>
      </c>
    </row>
    <row r="91" spans="1:7" ht="27.75" customHeight="1">
      <c r="A91" s="62" t="s">
        <v>136</v>
      </c>
      <c r="B91" s="62"/>
      <c r="C91" s="62"/>
      <c r="D91" s="62"/>
      <c r="E91" s="62"/>
      <c r="F91" s="62"/>
      <c r="G91" s="62"/>
    </row>
    <row r="93" ht="12.75">
      <c r="E93" s="56"/>
    </row>
  </sheetData>
  <sheetProtection/>
  <mergeCells count="4">
    <mergeCell ref="A1:G1"/>
    <mergeCell ref="B2:G2"/>
    <mergeCell ref="B3:G3"/>
    <mergeCell ref="A91:G9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&amp;C&amp;A&amp;R&amp;N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38.8515625" style="11" customWidth="1"/>
    <col min="2" max="2" width="14.7109375" style="11" customWidth="1"/>
    <col min="3" max="5" width="14.7109375" style="26" customWidth="1"/>
    <col min="6" max="6" width="14.7109375" style="11" customWidth="1"/>
    <col min="7" max="7" width="35.7109375" style="11" customWidth="1"/>
    <col min="8" max="8" width="34.7109375" style="11" customWidth="1"/>
    <col min="9" max="16384" width="9.140625" style="11" customWidth="1"/>
  </cols>
  <sheetData>
    <row r="1" spans="1:8" ht="32.25" customHeight="1">
      <c r="A1" s="57" t="s">
        <v>110</v>
      </c>
      <c r="B1" s="57"/>
      <c r="C1" s="57"/>
      <c r="D1" s="57"/>
      <c r="E1" s="57"/>
      <c r="F1" s="57"/>
      <c r="G1" s="58"/>
      <c r="H1" s="58"/>
    </row>
    <row r="2" spans="1:8" ht="15" customHeight="1">
      <c r="A2" s="43" t="s">
        <v>92</v>
      </c>
      <c r="B2" s="59" t="s">
        <v>93</v>
      </c>
      <c r="C2" s="59"/>
      <c r="D2" s="59"/>
      <c r="E2" s="59"/>
      <c r="F2" s="59"/>
      <c r="G2" s="59"/>
      <c r="H2" s="59"/>
    </row>
    <row r="3" spans="1:8" ht="15" customHeight="1">
      <c r="A3" s="43" t="s">
        <v>94</v>
      </c>
      <c r="B3" s="60" t="s">
        <v>109</v>
      </c>
      <c r="C3" s="60"/>
      <c r="D3" s="61"/>
      <c r="E3" s="61"/>
      <c r="F3" s="61"/>
      <c r="G3" s="61"/>
      <c r="H3" s="61"/>
    </row>
    <row r="4" spans="1:8" ht="149.25" customHeight="1">
      <c r="A4" s="29" t="s">
        <v>90</v>
      </c>
      <c r="B4" s="41" t="s">
        <v>139</v>
      </c>
      <c r="C4" s="41" t="s">
        <v>104</v>
      </c>
      <c r="D4" s="41" t="s">
        <v>121</v>
      </c>
      <c r="E4" s="55" t="s">
        <v>108</v>
      </c>
      <c r="F4" s="41" t="s">
        <v>122</v>
      </c>
      <c r="G4" s="29" t="s">
        <v>124</v>
      </c>
      <c r="H4" s="29" t="s">
        <v>123</v>
      </c>
    </row>
    <row r="5" spans="1:8" ht="15" customHeight="1">
      <c r="A5" s="44" t="s">
        <v>108</v>
      </c>
      <c r="B5" s="30"/>
      <c r="C5" s="30"/>
      <c r="D5" s="30"/>
      <c r="E5" s="30"/>
      <c r="F5" s="45">
        <f>SUM(G5:H5)</f>
        <v>6</v>
      </c>
      <c r="G5" s="46">
        <v>3</v>
      </c>
      <c r="H5" s="46">
        <v>3</v>
      </c>
    </row>
    <row r="6" spans="1:8" ht="15" customHeight="1">
      <c r="A6" s="31" t="s">
        <v>0</v>
      </c>
      <c r="B6" s="31"/>
      <c r="C6" s="31"/>
      <c r="D6" s="31"/>
      <c r="E6" s="31"/>
      <c r="F6" s="31"/>
      <c r="G6" s="47"/>
      <c r="H6" s="47"/>
    </row>
    <row r="7" spans="1:8" ht="15" customHeight="1">
      <c r="A7" s="33" t="s">
        <v>1</v>
      </c>
      <c r="B7" s="48" t="str">
        <f>VLOOKUP(A7,'Рейтинг (Раздел 6)'!$A$6:$B$90,2,FALSE)</f>
        <v>54-65</v>
      </c>
      <c r="C7" s="41" t="str">
        <f>RANK(D7,$D$7:$D$24)&amp;IF(COUNTIF($D$7:$D$24,D7)&gt;1,"-"&amp;RANK(D7,$D$7:$D$24)+COUNTIF($D$7:$D$24,D7)-1,"")</f>
        <v>12-14</v>
      </c>
      <c r="D7" s="27">
        <f>F7/$F$5*100</f>
        <v>16.666666666666664</v>
      </c>
      <c r="E7" s="27">
        <f>$F$5</f>
        <v>6</v>
      </c>
      <c r="F7" s="27">
        <f>G7+H7</f>
        <v>1</v>
      </c>
      <c r="G7" s="49">
        <f>'Показатель  6.1'!E10</f>
        <v>0</v>
      </c>
      <c r="H7" s="49">
        <f>'Показатель  6.2'!F10</f>
        <v>1</v>
      </c>
    </row>
    <row r="8" spans="1:8" ht="15" customHeight="1">
      <c r="A8" s="33" t="s">
        <v>2</v>
      </c>
      <c r="B8" s="48" t="str">
        <f>VLOOKUP(A8,'Рейтинг (Раздел 6)'!$A$6:$B$90,2,FALSE)</f>
        <v>21-30</v>
      </c>
      <c r="C8" s="41" t="str">
        <f aca="true" t="shared" si="0" ref="C8:C24">RANK(D8,$D$7:$D$24)&amp;IF(COUNTIF($D$7:$D$24,D8)&gt;1,"-"&amp;RANK(D8,$D$7:$D$24)+COUNTIF($D$7:$D$24,D8)-1,"")</f>
        <v>4-5</v>
      </c>
      <c r="D8" s="27">
        <f aca="true" t="shared" si="1" ref="D8:D73">F8/$F$5*100</f>
        <v>83.33333333333334</v>
      </c>
      <c r="E8" s="27">
        <f aca="true" t="shared" si="2" ref="E8:E71">$F$5</f>
        <v>6</v>
      </c>
      <c r="F8" s="27">
        <f aca="true" t="shared" si="3" ref="F8:F73">G8+H8</f>
        <v>5</v>
      </c>
      <c r="G8" s="49">
        <f>'Показатель  6.1'!E11</f>
        <v>2</v>
      </c>
      <c r="H8" s="49">
        <f>'Показатель  6.2'!F11</f>
        <v>3</v>
      </c>
    </row>
    <row r="9" spans="1:8" ht="15" customHeight="1">
      <c r="A9" s="33" t="s">
        <v>3</v>
      </c>
      <c r="B9" s="48" t="str">
        <f>VLOOKUP(A9,'Рейтинг (Раздел 6)'!$A$6:$B$90,2,FALSE)</f>
        <v>1-20</v>
      </c>
      <c r="C9" s="41" t="str">
        <f t="shared" si="0"/>
        <v>1-3</v>
      </c>
      <c r="D9" s="27">
        <f t="shared" si="1"/>
        <v>100</v>
      </c>
      <c r="E9" s="27">
        <f t="shared" si="2"/>
        <v>6</v>
      </c>
      <c r="F9" s="27">
        <f t="shared" si="3"/>
        <v>6</v>
      </c>
      <c r="G9" s="49">
        <f>'Показатель  6.1'!E12</f>
        <v>3</v>
      </c>
      <c r="H9" s="49">
        <f>'Показатель  6.2'!F12</f>
        <v>3</v>
      </c>
    </row>
    <row r="10" spans="1:8" ht="15" customHeight="1">
      <c r="A10" s="33" t="s">
        <v>4</v>
      </c>
      <c r="B10" s="48" t="str">
        <f>VLOOKUP(A10,'Рейтинг (Раздел 6)'!$A$6:$B$90,2,FALSE)</f>
        <v>1-20</v>
      </c>
      <c r="C10" s="41" t="str">
        <f t="shared" si="0"/>
        <v>1-3</v>
      </c>
      <c r="D10" s="27">
        <f t="shared" si="1"/>
        <v>100</v>
      </c>
      <c r="E10" s="27">
        <f t="shared" si="2"/>
        <v>6</v>
      </c>
      <c r="F10" s="27">
        <f t="shared" si="3"/>
        <v>6</v>
      </c>
      <c r="G10" s="49">
        <f>'Показатель  6.1'!E13</f>
        <v>3</v>
      </c>
      <c r="H10" s="49">
        <f>'Показатель  6.2'!F13</f>
        <v>3</v>
      </c>
    </row>
    <row r="11" spans="1:8" ht="15" customHeight="1">
      <c r="A11" s="33" t="s">
        <v>5</v>
      </c>
      <c r="B11" s="48" t="str">
        <f>VLOOKUP(A11,'Рейтинг (Раздел 6)'!$A$6:$B$90,2,FALSE)</f>
        <v>38-49</v>
      </c>
      <c r="C11" s="41" t="str">
        <f t="shared" si="0"/>
        <v>7-10</v>
      </c>
      <c r="D11" s="27">
        <f t="shared" si="1"/>
        <v>50</v>
      </c>
      <c r="E11" s="27">
        <f t="shared" si="2"/>
        <v>6</v>
      </c>
      <c r="F11" s="27">
        <f t="shared" si="3"/>
        <v>3</v>
      </c>
      <c r="G11" s="49">
        <f>'Показатель  6.1'!E14</f>
        <v>1</v>
      </c>
      <c r="H11" s="49">
        <f>'Показатель  6.2'!F14</f>
        <v>2</v>
      </c>
    </row>
    <row r="12" spans="1:8" ht="15" customHeight="1">
      <c r="A12" s="33" t="s">
        <v>6</v>
      </c>
      <c r="B12" s="48" t="str">
        <f>VLOOKUP(A12,'Рейтинг (Раздел 6)'!$A$6:$B$90,2,FALSE)</f>
        <v>66-83</v>
      </c>
      <c r="C12" s="41" t="str">
        <f t="shared" si="0"/>
        <v>15-18</v>
      </c>
      <c r="D12" s="27">
        <f t="shared" si="1"/>
        <v>0</v>
      </c>
      <c r="E12" s="27">
        <f t="shared" si="2"/>
        <v>6</v>
      </c>
      <c r="F12" s="27">
        <f t="shared" si="3"/>
        <v>0</v>
      </c>
      <c r="G12" s="49">
        <f>'Показатель  6.1'!E15</f>
        <v>0</v>
      </c>
      <c r="H12" s="49">
        <f>'Показатель  6.2'!F15</f>
        <v>0</v>
      </c>
    </row>
    <row r="13" spans="1:8" ht="15" customHeight="1">
      <c r="A13" s="33" t="s">
        <v>7</v>
      </c>
      <c r="B13" s="48" t="str">
        <f>VLOOKUP(A13,'Рейтинг (Раздел 6)'!$A$6:$B$90,2,FALSE)</f>
        <v>50-53</v>
      </c>
      <c r="C13" s="41" t="str">
        <f t="shared" si="0"/>
        <v>11</v>
      </c>
      <c r="D13" s="27">
        <f t="shared" si="1"/>
        <v>33.33333333333333</v>
      </c>
      <c r="E13" s="27">
        <f t="shared" si="2"/>
        <v>6</v>
      </c>
      <c r="F13" s="27">
        <f t="shared" si="3"/>
        <v>2</v>
      </c>
      <c r="G13" s="49">
        <f>'Показатель  6.1'!E16</f>
        <v>1</v>
      </c>
      <c r="H13" s="49">
        <f>'Показатель  6.2'!F16</f>
        <v>1</v>
      </c>
    </row>
    <row r="14" spans="1:8" ht="15" customHeight="1">
      <c r="A14" s="33" t="s">
        <v>8</v>
      </c>
      <c r="B14" s="48" t="str">
        <f>VLOOKUP(A14,'Рейтинг (Раздел 6)'!$A$6:$B$90,2,FALSE)</f>
        <v>38-49</v>
      </c>
      <c r="C14" s="41" t="str">
        <f t="shared" si="0"/>
        <v>7-10</v>
      </c>
      <c r="D14" s="27">
        <f t="shared" si="1"/>
        <v>50</v>
      </c>
      <c r="E14" s="27">
        <f t="shared" si="2"/>
        <v>6</v>
      </c>
      <c r="F14" s="27">
        <f t="shared" si="3"/>
        <v>3</v>
      </c>
      <c r="G14" s="49">
        <f>'Показатель  6.1'!E17</f>
        <v>1</v>
      </c>
      <c r="H14" s="49">
        <f>'Показатель  6.2'!F17</f>
        <v>2</v>
      </c>
    </row>
    <row r="15" spans="1:8" ht="15" customHeight="1">
      <c r="A15" s="33" t="s">
        <v>9</v>
      </c>
      <c r="B15" s="48" t="str">
        <f>VLOOKUP(A15,'Рейтинг (Раздел 6)'!$A$6:$B$90,2,FALSE)</f>
        <v>66-83</v>
      </c>
      <c r="C15" s="41" t="str">
        <f t="shared" si="0"/>
        <v>15-18</v>
      </c>
      <c r="D15" s="27">
        <f t="shared" si="1"/>
        <v>0</v>
      </c>
      <c r="E15" s="27">
        <f t="shared" si="2"/>
        <v>6</v>
      </c>
      <c r="F15" s="27">
        <f t="shared" si="3"/>
        <v>0</v>
      </c>
      <c r="G15" s="49">
        <f>'Показатель  6.1'!E18</f>
        <v>0</v>
      </c>
      <c r="H15" s="49">
        <f>'Показатель  6.2'!F18</f>
        <v>0</v>
      </c>
    </row>
    <row r="16" spans="1:8" ht="15" customHeight="1">
      <c r="A16" s="33" t="s">
        <v>10</v>
      </c>
      <c r="B16" s="48" t="str">
        <f>VLOOKUP(A16,'Рейтинг (Раздел 6)'!$A$6:$B$90,2,FALSE)</f>
        <v>38-49</v>
      </c>
      <c r="C16" s="41" t="str">
        <f t="shared" si="0"/>
        <v>7-10</v>
      </c>
      <c r="D16" s="27">
        <f t="shared" si="1"/>
        <v>50</v>
      </c>
      <c r="E16" s="27">
        <f t="shared" si="2"/>
        <v>6</v>
      </c>
      <c r="F16" s="27">
        <f t="shared" si="3"/>
        <v>3</v>
      </c>
      <c r="G16" s="49">
        <f>'Показатель  6.1'!E19</f>
        <v>1</v>
      </c>
      <c r="H16" s="49">
        <f>'Показатель  6.2'!F19</f>
        <v>2</v>
      </c>
    </row>
    <row r="17" spans="1:8" ht="15" customHeight="1">
      <c r="A17" s="33" t="s">
        <v>11</v>
      </c>
      <c r="B17" s="48" t="str">
        <f>VLOOKUP(A17,'Рейтинг (Раздел 6)'!$A$6:$B$90,2,FALSE)</f>
        <v>66-83</v>
      </c>
      <c r="C17" s="41" t="str">
        <f t="shared" si="0"/>
        <v>15-18</v>
      </c>
      <c r="D17" s="27">
        <f t="shared" si="1"/>
        <v>0</v>
      </c>
      <c r="E17" s="27">
        <f t="shared" si="2"/>
        <v>6</v>
      </c>
      <c r="F17" s="27">
        <f t="shared" si="3"/>
        <v>0</v>
      </c>
      <c r="G17" s="49">
        <f>'Показатель  6.1'!E20</f>
        <v>0</v>
      </c>
      <c r="H17" s="49">
        <f>'Показатель  6.2'!F20</f>
        <v>0</v>
      </c>
    </row>
    <row r="18" spans="1:8" ht="15" customHeight="1">
      <c r="A18" s="33" t="s">
        <v>12</v>
      </c>
      <c r="B18" s="48" t="str">
        <f>VLOOKUP(A18,'Рейтинг (Раздел 6)'!$A$6:$B$90,2,FALSE)</f>
        <v>54-65</v>
      </c>
      <c r="C18" s="41" t="str">
        <f t="shared" si="0"/>
        <v>12-14</v>
      </c>
      <c r="D18" s="27">
        <f t="shared" si="1"/>
        <v>16.666666666666664</v>
      </c>
      <c r="E18" s="27">
        <f t="shared" si="2"/>
        <v>6</v>
      </c>
      <c r="F18" s="27">
        <f t="shared" si="3"/>
        <v>1</v>
      </c>
      <c r="G18" s="49">
        <f>'Показатель  6.1'!E21</f>
        <v>0</v>
      </c>
      <c r="H18" s="49">
        <f>'Показатель  6.2'!F21</f>
        <v>1</v>
      </c>
    </row>
    <row r="19" spans="1:8" ht="15" customHeight="1">
      <c r="A19" s="33" t="s">
        <v>13</v>
      </c>
      <c r="B19" s="48" t="str">
        <f>VLOOKUP(A19,'Рейтинг (Раздел 6)'!$A$6:$B$90,2,FALSE)</f>
        <v>31-37</v>
      </c>
      <c r="C19" s="41" t="str">
        <f t="shared" si="0"/>
        <v>6</v>
      </c>
      <c r="D19" s="27">
        <f t="shared" si="1"/>
        <v>66.66666666666666</v>
      </c>
      <c r="E19" s="27">
        <f t="shared" si="2"/>
        <v>6</v>
      </c>
      <c r="F19" s="27">
        <f t="shared" si="3"/>
        <v>4</v>
      </c>
      <c r="G19" s="49">
        <f>'Показатель  6.1'!E22</f>
        <v>2</v>
      </c>
      <c r="H19" s="49">
        <f>'Показатель  6.2'!F22</f>
        <v>2</v>
      </c>
    </row>
    <row r="20" spans="1:8" ht="15" customHeight="1">
      <c r="A20" s="33" t="s">
        <v>14</v>
      </c>
      <c r="B20" s="48" t="str">
        <f>VLOOKUP(A20,'Рейтинг (Раздел 6)'!$A$6:$B$90,2,FALSE)</f>
        <v>1-20</v>
      </c>
      <c r="C20" s="41" t="str">
        <f t="shared" si="0"/>
        <v>1-3</v>
      </c>
      <c r="D20" s="27">
        <f t="shared" si="1"/>
        <v>100</v>
      </c>
      <c r="E20" s="27">
        <f t="shared" si="2"/>
        <v>6</v>
      </c>
      <c r="F20" s="27">
        <f t="shared" si="3"/>
        <v>6</v>
      </c>
      <c r="G20" s="49">
        <f>'Показатель  6.1'!E23</f>
        <v>3</v>
      </c>
      <c r="H20" s="49">
        <f>'Показатель  6.2'!F23</f>
        <v>3</v>
      </c>
    </row>
    <row r="21" spans="1:8" ht="15" customHeight="1">
      <c r="A21" s="33" t="s">
        <v>15</v>
      </c>
      <c r="B21" s="48" t="str">
        <f>VLOOKUP(A21,'Рейтинг (Раздел 6)'!$A$6:$B$90,2,FALSE)</f>
        <v>66-83</v>
      </c>
      <c r="C21" s="41" t="str">
        <f t="shared" si="0"/>
        <v>15-18</v>
      </c>
      <c r="D21" s="27">
        <f t="shared" si="1"/>
        <v>0</v>
      </c>
      <c r="E21" s="27">
        <f t="shared" si="2"/>
        <v>6</v>
      </c>
      <c r="F21" s="27">
        <f t="shared" si="3"/>
        <v>0</v>
      </c>
      <c r="G21" s="49">
        <f>'Показатель  6.1'!E24</f>
        <v>0</v>
      </c>
      <c r="H21" s="49">
        <f>'Показатель  6.2'!F24</f>
        <v>0</v>
      </c>
    </row>
    <row r="22" spans="1:8" ht="15" customHeight="1">
      <c r="A22" s="33" t="s">
        <v>16</v>
      </c>
      <c r="B22" s="48" t="str">
        <f>VLOOKUP(A22,'Рейтинг (Раздел 6)'!$A$6:$B$90,2,FALSE)</f>
        <v>21-30</v>
      </c>
      <c r="C22" s="41" t="str">
        <f t="shared" si="0"/>
        <v>4-5</v>
      </c>
      <c r="D22" s="27">
        <f t="shared" si="1"/>
        <v>83.33333333333334</v>
      </c>
      <c r="E22" s="27">
        <f t="shared" si="2"/>
        <v>6</v>
      </c>
      <c r="F22" s="27">
        <f t="shared" si="3"/>
        <v>5</v>
      </c>
      <c r="G22" s="49">
        <f>'Показатель  6.1'!E25</f>
        <v>2</v>
      </c>
      <c r="H22" s="49">
        <f>'Показатель  6.2'!F25</f>
        <v>3</v>
      </c>
    </row>
    <row r="23" spans="1:8" ht="15" customHeight="1">
      <c r="A23" s="33" t="s">
        <v>17</v>
      </c>
      <c r="B23" s="48" t="str">
        <f>VLOOKUP(A23,'Рейтинг (Раздел 6)'!$A$6:$B$90,2,FALSE)</f>
        <v>38-49</v>
      </c>
      <c r="C23" s="41" t="str">
        <f t="shared" si="0"/>
        <v>7-10</v>
      </c>
      <c r="D23" s="27">
        <f t="shared" si="1"/>
        <v>50</v>
      </c>
      <c r="E23" s="27">
        <f t="shared" si="2"/>
        <v>6</v>
      </c>
      <c r="F23" s="27">
        <f t="shared" si="3"/>
        <v>3</v>
      </c>
      <c r="G23" s="49">
        <f>'Показатель  6.1'!E26</f>
        <v>0</v>
      </c>
      <c r="H23" s="49">
        <f>'Показатель  6.2'!F26</f>
        <v>3</v>
      </c>
    </row>
    <row r="24" spans="1:8" ht="15" customHeight="1">
      <c r="A24" s="33" t="s">
        <v>18</v>
      </c>
      <c r="B24" s="48" t="str">
        <f>VLOOKUP(A24,'Рейтинг (Раздел 6)'!$A$6:$B$90,2,FALSE)</f>
        <v>54-65</v>
      </c>
      <c r="C24" s="41" t="str">
        <f t="shared" si="0"/>
        <v>12-14</v>
      </c>
      <c r="D24" s="27">
        <f t="shared" si="1"/>
        <v>16.666666666666664</v>
      </c>
      <c r="E24" s="27">
        <f t="shared" si="2"/>
        <v>6</v>
      </c>
      <c r="F24" s="27">
        <f t="shared" si="3"/>
        <v>1</v>
      </c>
      <c r="G24" s="49">
        <f>'Показатель  6.1'!E27</f>
        <v>0</v>
      </c>
      <c r="H24" s="49">
        <f>'Показатель  6.2'!F27</f>
        <v>1</v>
      </c>
    </row>
    <row r="25" spans="1:8" ht="15" customHeight="1">
      <c r="A25" s="31" t="s">
        <v>19</v>
      </c>
      <c r="B25" s="50"/>
      <c r="C25" s="31"/>
      <c r="D25" s="28"/>
      <c r="E25" s="28"/>
      <c r="F25" s="28"/>
      <c r="G25" s="28"/>
      <c r="H25" s="51"/>
    </row>
    <row r="26" spans="1:8" ht="15" customHeight="1">
      <c r="A26" s="33" t="s">
        <v>20</v>
      </c>
      <c r="B26" s="48" t="str">
        <f>VLOOKUP(A26,'Рейтинг (Раздел 6)'!$A$6:$B$90,2,FALSE)</f>
        <v>54-65</v>
      </c>
      <c r="C26" s="48" t="str">
        <f>RANK(D26,$D$26:$D$36)&amp;IF(COUNTIF($D$26:$D$36,D26)&gt;1,"-"&amp;RANK(D26,$D$26:$D$36)+COUNTIF($D$26:$D$36,D26)-1,"")</f>
        <v>8-9</v>
      </c>
      <c r="D26" s="27">
        <f t="shared" si="1"/>
        <v>16.666666666666664</v>
      </c>
      <c r="E26" s="27">
        <f t="shared" si="2"/>
        <v>6</v>
      </c>
      <c r="F26" s="27">
        <f t="shared" si="3"/>
        <v>1</v>
      </c>
      <c r="G26" s="49">
        <f>'Показатель  6.1'!E29</f>
        <v>0</v>
      </c>
      <c r="H26" s="49">
        <f>'Показатель  6.2'!F29</f>
        <v>1</v>
      </c>
    </row>
    <row r="27" spans="1:8" ht="15" customHeight="1">
      <c r="A27" s="33" t="s">
        <v>21</v>
      </c>
      <c r="B27" s="48" t="str">
        <f>VLOOKUP(A27,'Рейтинг (Раздел 6)'!$A$6:$B$90,2,FALSE)</f>
        <v>1-20</v>
      </c>
      <c r="C27" s="48" t="str">
        <f aca="true" t="shared" si="4" ref="C27:C36">RANK(D27,$D$26:$D$36)&amp;IF(COUNTIF($D$26:$D$36,D27)&gt;1,"-"&amp;RANK(D27,$D$26:$D$36)+COUNTIF($D$26:$D$36,D27)-1,"")</f>
        <v>1-2</v>
      </c>
      <c r="D27" s="27">
        <f t="shared" si="1"/>
        <v>100</v>
      </c>
      <c r="E27" s="27">
        <f t="shared" si="2"/>
        <v>6</v>
      </c>
      <c r="F27" s="27">
        <f t="shared" si="3"/>
        <v>6</v>
      </c>
      <c r="G27" s="49">
        <f>'Показатель  6.1'!E30</f>
        <v>3</v>
      </c>
      <c r="H27" s="49">
        <f>'Показатель  6.2'!F30</f>
        <v>3</v>
      </c>
    </row>
    <row r="28" spans="1:8" ht="15" customHeight="1">
      <c r="A28" s="33" t="s">
        <v>22</v>
      </c>
      <c r="B28" s="48" t="str">
        <f>VLOOKUP(A28,'Рейтинг (Раздел 6)'!$A$6:$B$90,2,FALSE)</f>
        <v>38-49</v>
      </c>
      <c r="C28" s="48" t="str">
        <f t="shared" si="4"/>
        <v>7</v>
      </c>
      <c r="D28" s="27">
        <f t="shared" si="1"/>
        <v>50</v>
      </c>
      <c r="E28" s="27">
        <f t="shared" si="2"/>
        <v>6</v>
      </c>
      <c r="F28" s="27">
        <f t="shared" si="3"/>
        <v>3</v>
      </c>
      <c r="G28" s="49">
        <f>'Показатель  6.1'!E31</f>
        <v>1</v>
      </c>
      <c r="H28" s="49">
        <f>'Показатель  6.2'!F31</f>
        <v>2</v>
      </c>
    </row>
    <row r="29" spans="1:8" ht="15" customHeight="1">
      <c r="A29" s="33" t="s">
        <v>23</v>
      </c>
      <c r="B29" s="48" t="str">
        <f>VLOOKUP(A29,'Рейтинг (Раздел 6)'!$A$6:$B$90,2,FALSE)</f>
        <v>31-37</v>
      </c>
      <c r="C29" s="48" t="str">
        <f t="shared" si="4"/>
        <v>5-6</v>
      </c>
      <c r="D29" s="27">
        <f t="shared" si="1"/>
        <v>66.66666666666666</v>
      </c>
      <c r="E29" s="27">
        <f t="shared" si="2"/>
        <v>6</v>
      </c>
      <c r="F29" s="27">
        <f t="shared" si="3"/>
        <v>4</v>
      </c>
      <c r="G29" s="49">
        <f>'Показатель  6.1'!E32</f>
        <v>2</v>
      </c>
      <c r="H29" s="49">
        <f>'Показатель  6.2'!F32</f>
        <v>2</v>
      </c>
    </row>
    <row r="30" spans="1:8" ht="15" customHeight="1">
      <c r="A30" s="33" t="s">
        <v>24</v>
      </c>
      <c r="B30" s="48" t="str">
        <f>VLOOKUP(A30,'Рейтинг (Раздел 6)'!$A$6:$B$90,2,FALSE)</f>
        <v>31-37</v>
      </c>
      <c r="C30" s="48" t="str">
        <f t="shared" si="4"/>
        <v>5-6</v>
      </c>
      <c r="D30" s="27">
        <f t="shared" si="1"/>
        <v>66.66666666666666</v>
      </c>
      <c r="E30" s="27">
        <f t="shared" si="2"/>
        <v>6</v>
      </c>
      <c r="F30" s="27">
        <f t="shared" si="3"/>
        <v>4</v>
      </c>
      <c r="G30" s="49">
        <f>'Показатель  6.1'!E33</f>
        <v>2</v>
      </c>
      <c r="H30" s="49">
        <f>'Показатель  6.2'!F33</f>
        <v>2</v>
      </c>
    </row>
    <row r="31" spans="1:8" ht="15" customHeight="1">
      <c r="A31" s="33" t="s">
        <v>25</v>
      </c>
      <c r="B31" s="48" t="str">
        <f>VLOOKUP(A31,'Рейтинг (Раздел 6)'!$A$6:$B$90,2,FALSE)</f>
        <v>54-65</v>
      </c>
      <c r="C31" s="48" t="str">
        <f t="shared" si="4"/>
        <v>8-9</v>
      </c>
      <c r="D31" s="27">
        <f t="shared" si="1"/>
        <v>16.666666666666664</v>
      </c>
      <c r="E31" s="27">
        <f t="shared" si="2"/>
        <v>6</v>
      </c>
      <c r="F31" s="27">
        <f t="shared" si="3"/>
        <v>1</v>
      </c>
      <c r="G31" s="49">
        <f>'Показатель  6.1'!E34</f>
        <v>0</v>
      </c>
      <c r="H31" s="49">
        <f>'Показатель  6.2'!F34</f>
        <v>1</v>
      </c>
    </row>
    <row r="32" spans="1:8" ht="15" customHeight="1">
      <c r="A32" s="33" t="s">
        <v>26</v>
      </c>
      <c r="B32" s="48" t="str">
        <f>VLOOKUP(A32,'Рейтинг (Раздел 6)'!$A$6:$B$90,2,FALSE)</f>
        <v>1-20</v>
      </c>
      <c r="C32" s="48" t="str">
        <f t="shared" si="4"/>
        <v>1-2</v>
      </c>
      <c r="D32" s="27">
        <f t="shared" si="1"/>
        <v>100</v>
      </c>
      <c r="E32" s="27">
        <f t="shared" si="2"/>
        <v>6</v>
      </c>
      <c r="F32" s="27">
        <f t="shared" si="3"/>
        <v>6</v>
      </c>
      <c r="G32" s="49">
        <f>'Показатель  6.1'!E35</f>
        <v>3</v>
      </c>
      <c r="H32" s="49">
        <f>'Показатель  6.2'!F35</f>
        <v>3</v>
      </c>
    </row>
    <row r="33" spans="1:8" ht="15" customHeight="1">
      <c r="A33" s="33" t="s">
        <v>27</v>
      </c>
      <c r="B33" s="48" t="str">
        <f>VLOOKUP(A33,'Рейтинг (Раздел 6)'!$A$6:$B$90,2,FALSE)</f>
        <v>21-30</v>
      </c>
      <c r="C33" s="48" t="str">
        <f t="shared" si="4"/>
        <v>3-4</v>
      </c>
      <c r="D33" s="27">
        <f t="shared" si="1"/>
        <v>83.33333333333334</v>
      </c>
      <c r="E33" s="27">
        <f t="shared" si="2"/>
        <v>6</v>
      </c>
      <c r="F33" s="27">
        <f t="shared" si="3"/>
        <v>5</v>
      </c>
      <c r="G33" s="49">
        <f>'Показатель  6.1'!E36</f>
        <v>2</v>
      </c>
      <c r="H33" s="49">
        <f>'Показатель  6.2'!F36</f>
        <v>3</v>
      </c>
    </row>
    <row r="34" spans="1:8" ht="15" customHeight="1">
      <c r="A34" s="33" t="s">
        <v>28</v>
      </c>
      <c r="B34" s="48" t="str">
        <f>VLOOKUP(A34,'Рейтинг (Раздел 6)'!$A$6:$B$90,2,FALSE)</f>
        <v>66-83</v>
      </c>
      <c r="C34" s="48" t="str">
        <f t="shared" si="4"/>
        <v>10-11</v>
      </c>
      <c r="D34" s="27">
        <f t="shared" si="1"/>
        <v>0</v>
      </c>
      <c r="E34" s="27">
        <f t="shared" si="2"/>
        <v>6</v>
      </c>
      <c r="F34" s="27">
        <f t="shared" si="3"/>
        <v>0</v>
      </c>
      <c r="G34" s="49">
        <f>'Показатель  6.1'!E37</f>
        <v>0</v>
      </c>
      <c r="H34" s="49">
        <f>'Показатель  6.2'!F37</f>
        <v>0</v>
      </c>
    </row>
    <row r="35" spans="1:8" ht="15" customHeight="1">
      <c r="A35" s="33" t="s">
        <v>29</v>
      </c>
      <c r="B35" s="48" t="str">
        <f>VLOOKUP(A35,'Рейтинг (Раздел 6)'!$A$6:$B$90,2,FALSE)</f>
        <v>21-30</v>
      </c>
      <c r="C35" s="48" t="str">
        <f t="shared" si="4"/>
        <v>3-4</v>
      </c>
      <c r="D35" s="27">
        <f t="shared" si="1"/>
        <v>83.33333333333334</v>
      </c>
      <c r="E35" s="27">
        <f t="shared" si="2"/>
        <v>6</v>
      </c>
      <c r="F35" s="27">
        <f t="shared" si="3"/>
        <v>5</v>
      </c>
      <c r="G35" s="49">
        <f>'Показатель  6.1'!E38</f>
        <v>2</v>
      </c>
      <c r="H35" s="49">
        <f>'Показатель  6.2'!F38</f>
        <v>3</v>
      </c>
    </row>
    <row r="36" spans="1:8" ht="15" customHeight="1">
      <c r="A36" s="33" t="s">
        <v>30</v>
      </c>
      <c r="B36" s="48" t="str">
        <f>VLOOKUP(A36,'Рейтинг (Раздел 6)'!$A$6:$B$90,2,FALSE)</f>
        <v>66-83</v>
      </c>
      <c r="C36" s="48" t="str">
        <f t="shared" si="4"/>
        <v>10-11</v>
      </c>
      <c r="D36" s="27">
        <f t="shared" si="1"/>
        <v>0</v>
      </c>
      <c r="E36" s="27">
        <f t="shared" si="2"/>
        <v>6</v>
      </c>
      <c r="F36" s="27">
        <f t="shared" si="3"/>
        <v>0</v>
      </c>
      <c r="G36" s="49">
        <f>'Показатель  6.1'!E39</f>
        <v>0</v>
      </c>
      <c r="H36" s="49">
        <f>'Показатель  6.2'!F39</f>
        <v>0</v>
      </c>
    </row>
    <row r="37" spans="1:8" ht="15" customHeight="1">
      <c r="A37" s="31" t="s">
        <v>31</v>
      </c>
      <c r="B37" s="50"/>
      <c r="C37" s="31"/>
      <c r="D37" s="28"/>
      <c r="E37" s="28"/>
      <c r="F37" s="28"/>
      <c r="G37" s="28"/>
      <c r="H37" s="51"/>
    </row>
    <row r="38" spans="1:8" ht="15" customHeight="1">
      <c r="A38" s="33" t="s">
        <v>32</v>
      </c>
      <c r="B38" s="48" t="str">
        <f>VLOOKUP(A38,'Рейтинг (Раздел 6)'!$A$6:$B$90,2,FALSE)</f>
        <v>1-20</v>
      </c>
      <c r="C38" s="48" t="str">
        <f>RANK(D38,$D$38:$D$45)&amp;IF(COUNTIF($D$38:$D$45,D38)&gt;1,"-"&amp;RANK(D38,$D$38:$D$45)+COUNTIF($D$38:$D$45,D38)-1,"")</f>
        <v>1-2</v>
      </c>
      <c r="D38" s="27">
        <f t="shared" si="1"/>
        <v>100</v>
      </c>
      <c r="E38" s="27">
        <f t="shared" si="2"/>
        <v>6</v>
      </c>
      <c r="F38" s="27">
        <f t="shared" si="3"/>
        <v>6</v>
      </c>
      <c r="G38" s="49">
        <f>'Показатель  6.1'!E41</f>
        <v>3</v>
      </c>
      <c r="H38" s="49">
        <f>'Показатель  6.2'!F41</f>
        <v>3</v>
      </c>
    </row>
    <row r="39" spans="1:8" ht="15" customHeight="1">
      <c r="A39" s="33" t="s">
        <v>33</v>
      </c>
      <c r="B39" s="48" t="str">
        <f>VLOOKUP(A39,'Рейтинг (Раздел 6)'!$A$6:$B$90,2,FALSE)</f>
        <v>31-37</v>
      </c>
      <c r="C39" s="48" t="str">
        <f aca="true" t="shared" si="5" ref="C39:C44">RANK(D39,$D$38:$D$45)&amp;IF(COUNTIF($D$38:$D$45,D39)&gt;1,"-"&amp;RANK(D39,$D$38:$D$45)+COUNTIF($D$38:$D$45,D39)-1,"")</f>
        <v>3</v>
      </c>
      <c r="D39" s="27">
        <f t="shared" si="1"/>
        <v>66.66666666666666</v>
      </c>
      <c r="E39" s="27">
        <f t="shared" si="2"/>
        <v>6</v>
      </c>
      <c r="F39" s="27">
        <f t="shared" si="3"/>
        <v>4</v>
      </c>
      <c r="G39" s="49">
        <f>'Показатель  6.1'!E42</f>
        <v>1</v>
      </c>
      <c r="H39" s="49">
        <f>'Показатель  6.2'!F42</f>
        <v>3</v>
      </c>
    </row>
    <row r="40" spans="1:8" ht="15" customHeight="1">
      <c r="A40" s="33" t="s">
        <v>132</v>
      </c>
      <c r="B40" s="48" t="str">
        <f>VLOOKUP(A40,'Рейтинг (Раздел 6)'!$A$6:$B$90,2,FALSE)</f>
        <v>*</v>
      </c>
      <c r="C40" s="48" t="s">
        <v>134</v>
      </c>
      <c r="D40" s="27"/>
      <c r="E40" s="27">
        <f>$F$5-$G$5-$H$5</f>
        <v>0</v>
      </c>
      <c r="F40" s="27" t="s">
        <v>134</v>
      </c>
      <c r="G40" s="49" t="str">
        <f>'Показатель  6.1'!E43</f>
        <v>*</v>
      </c>
      <c r="H40" s="49" t="str">
        <f>'Показатель  6.2'!F43</f>
        <v>*</v>
      </c>
    </row>
    <row r="41" spans="1:8" ht="15" customHeight="1">
      <c r="A41" s="33" t="s">
        <v>34</v>
      </c>
      <c r="B41" s="48" t="str">
        <f>VLOOKUP(A41,'Рейтинг (Раздел 6)'!$A$6:$B$90,2,FALSE)</f>
        <v>1-20</v>
      </c>
      <c r="C41" s="48" t="str">
        <f t="shared" si="5"/>
        <v>1-2</v>
      </c>
      <c r="D41" s="27">
        <f t="shared" si="1"/>
        <v>100</v>
      </c>
      <c r="E41" s="27">
        <f t="shared" si="2"/>
        <v>6</v>
      </c>
      <c r="F41" s="27">
        <f t="shared" si="3"/>
        <v>6</v>
      </c>
      <c r="G41" s="49">
        <f>'Показатель  6.1'!E44</f>
        <v>3</v>
      </c>
      <c r="H41" s="49">
        <f>'Показатель  6.2'!F44</f>
        <v>3</v>
      </c>
    </row>
    <row r="42" spans="1:8" ht="15" customHeight="1">
      <c r="A42" s="33" t="s">
        <v>35</v>
      </c>
      <c r="B42" s="48" t="str">
        <f>VLOOKUP(A42,'Рейтинг (Раздел 6)'!$A$6:$B$90,2,FALSE)</f>
        <v>38-49</v>
      </c>
      <c r="C42" s="48" t="str">
        <f t="shared" si="5"/>
        <v>4-5</v>
      </c>
      <c r="D42" s="27">
        <f t="shared" si="1"/>
        <v>50</v>
      </c>
      <c r="E42" s="27">
        <f t="shared" si="2"/>
        <v>6</v>
      </c>
      <c r="F42" s="27">
        <f t="shared" si="3"/>
        <v>3</v>
      </c>
      <c r="G42" s="49">
        <f>'Показатель  6.1'!E45</f>
        <v>1</v>
      </c>
      <c r="H42" s="49">
        <f>'Показатель  6.2'!F45</f>
        <v>2</v>
      </c>
    </row>
    <row r="43" spans="1:8" ht="15" customHeight="1">
      <c r="A43" s="33" t="s">
        <v>36</v>
      </c>
      <c r="B43" s="48" t="str">
        <f>VLOOKUP(A43,'Рейтинг (Раздел 6)'!$A$6:$B$90,2,FALSE)</f>
        <v>54-65</v>
      </c>
      <c r="C43" s="48" t="str">
        <f t="shared" si="5"/>
        <v>6</v>
      </c>
      <c r="D43" s="27">
        <f t="shared" si="1"/>
        <v>16.666666666666664</v>
      </c>
      <c r="E43" s="27">
        <f t="shared" si="2"/>
        <v>6</v>
      </c>
      <c r="F43" s="27">
        <f t="shared" si="3"/>
        <v>1</v>
      </c>
      <c r="G43" s="49">
        <f>'Показатель  6.1'!E46</f>
        <v>0</v>
      </c>
      <c r="H43" s="49">
        <f>'Показатель  6.2'!F46</f>
        <v>1</v>
      </c>
    </row>
    <row r="44" spans="1:8" ht="15" customHeight="1">
      <c r="A44" s="33" t="s">
        <v>37</v>
      </c>
      <c r="B44" s="48" t="str">
        <f>VLOOKUP(A44,'Рейтинг (Раздел 6)'!$A$6:$B$90,2,FALSE)</f>
        <v>38-49</v>
      </c>
      <c r="C44" s="48" t="str">
        <f t="shared" si="5"/>
        <v>4-5</v>
      </c>
      <c r="D44" s="27">
        <f t="shared" si="1"/>
        <v>50</v>
      </c>
      <c r="E44" s="27">
        <f t="shared" si="2"/>
        <v>6</v>
      </c>
      <c r="F44" s="27">
        <f t="shared" si="3"/>
        <v>3</v>
      </c>
      <c r="G44" s="49">
        <f>'Показатель  6.1'!E47</f>
        <v>1</v>
      </c>
      <c r="H44" s="49">
        <f>'Показатель  6.2'!F47</f>
        <v>2</v>
      </c>
    </row>
    <row r="45" spans="1:8" ht="15" customHeight="1">
      <c r="A45" s="33" t="s">
        <v>135</v>
      </c>
      <c r="B45" s="48" t="str">
        <f>VLOOKUP(A45,'Рейтинг (Раздел 6)'!$A$6:$B$90,2,FALSE)</f>
        <v>*</v>
      </c>
      <c r="C45" s="48" t="s">
        <v>134</v>
      </c>
      <c r="D45" s="27"/>
      <c r="E45" s="27">
        <f>$F$5-$G$5-$H$5</f>
        <v>0</v>
      </c>
      <c r="F45" s="27" t="s">
        <v>134</v>
      </c>
      <c r="G45" s="49" t="str">
        <f>'Показатель  6.1'!E48</f>
        <v>*</v>
      </c>
      <c r="H45" s="49" t="str">
        <f>'Показатель  6.2'!F48</f>
        <v>*</v>
      </c>
    </row>
    <row r="46" spans="1:8" ht="15" customHeight="1">
      <c r="A46" s="31" t="s">
        <v>38</v>
      </c>
      <c r="B46" s="50"/>
      <c r="C46" s="31"/>
      <c r="D46" s="28"/>
      <c r="E46" s="28"/>
      <c r="F46" s="28"/>
      <c r="G46" s="28"/>
      <c r="H46" s="51"/>
    </row>
    <row r="47" spans="1:8" ht="15" customHeight="1">
      <c r="A47" s="33" t="s">
        <v>39</v>
      </c>
      <c r="B47" s="48" t="str">
        <f>VLOOKUP(A47,'Рейтинг (Раздел 6)'!$A$6:$B$90,2,FALSE)</f>
        <v>66-83</v>
      </c>
      <c r="C47" s="48" t="str">
        <f>RANK(D47,$D$47:$D$53)&amp;IF(COUNTIF($D$47:$D$53,D47)&gt;1,"-"&amp;RANK(D47,$D$47:$D$53)+COUNTIF($D$47:$D$53,D47)-1,"")</f>
        <v>3-7</v>
      </c>
      <c r="D47" s="27">
        <f t="shared" si="1"/>
        <v>0</v>
      </c>
      <c r="E47" s="27">
        <f t="shared" si="2"/>
        <v>6</v>
      </c>
      <c r="F47" s="27">
        <f t="shared" si="3"/>
        <v>0</v>
      </c>
      <c r="G47" s="49">
        <f>'Показатель  6.1'!E50</f>
        <v>0</v>
      </c>
      <c r="H47" s="49">
        <f>'Показатель  6.2'!F50</f>
        <v>0</v>
      </c>
    </row>
    <row r="48" spans="1:8" ht="15" customHeight="1">
      <c r="A48" s="33" t="s">
        <v>40</v>
      </c>
      <c r="B48" s="48" t="str">
        <f>VLOOKUP(A48,'Рейтинг (Раздел 6)'!$A$6:$B$90,2,FALSE)</f>
        <v>66-83</v>
      </c>
      <c r="C48" s="48" t="str">
        <f aca="true" t="shared" si="6" ref="C48:C53">RANK(D48,$D$47:$D$53)&amp;IF(COUNTIF($D$47:$D$53,D48)&gt;1,"-"&amp;RANK(D48,$D$47:$D$53)+COUNTIF($D$47:$D$53,D48)-1,"")</f>
        <v>3-7</v>
      </c>
      <c r="D48" s="27">
        <f t="shared" si="1"/>
        <v>0</v>
      </c>
      <c r="E48" s="27">
        <f t="shared" si="2"/>
        <v>6</v>
      </c>
      <c r="F48" s="27">
        <f t="shared" si="3"/>
        <v>0</v>
      </c>
      <c r="G48" s="49">
        <f>'Показатель  6.1'!E51</f>
        <v>0</v>
      </c>
      <c r="H48" s="49">
        <f>'Показатель  6.2'!F51</f>
        <v>0</v>
      </c>
    </row>
    <row r="49" spans="1:8" ht="15" customHeight="1">
      <c r="A49" s="33" t="s">
        <v>41</v>
      </c>
      <c r="B49" s="48" t="str">
        <f>VLOOKUP(A49,'Рейтинг (Раздел 6)'!$A$6:$B$90,2,FALSE)</f>
        <v>38-49</v>
      </c>
      <c r="C49" s="48" t="str">
        <f t="shared" si="6"/>
        <v>1-2</v>
      </c>
      <c r="D49" s="27">
        <f t="shared" si="1"/>
        <v>50</v>
      </c>
      <c r="E49" s="27">
        <f t="shared" si="2"/>
        <v>6</v>
      </c>
      <c r="F49" s="27">
        <f t="shared" si="3"/>
        <v>3</v>
      </c>
      <c r="G49" s="49">
        <f>'Показатель  6.1'!E52</f>
        <v>1</v>
      </c>
      <c r="H49" s="49">
        <f>'Показатель  6.2'!F52</f>
        <v>2</v>
      </c>
    </row>
    <row r="50" spans="1:8" ht="15" customHeight="1">
      <c r="A50" s="33" t="s">
        <v>42</v>
      </c>
      <c r="B50" s="48" t="str">
        <f>VLOOKUP(A50,'Рейтинг (Раздел 6)'!$A$6:$B$90,2,FALSE)</f>
        <v>66-83</v>
      </c>
      <c r="C50" s="48" t="str">
        <f t="shared" si="6"/>
        <v>3-7</v>
      </c>
      <c r="D50" s="27">
        <f t="shared" si="1"/>
        <v>0</v>
      </c>
      <c r="E50" s="27">
        <f t="shared" si="2"/>
        <v>6</v>
      </c>
      <c r="F50" s="27">
        <f t="shared" si="3"/>
        <v>0</v>
      </c>
      <c r="G50" s="49">
        <f>'Показатель  6.1'!E53</f>
        <v>0</v>
      </c>
      <c r="H50" s="49">
        <f>'Показатель  6.2'!F53</f>
        <v>0</v>
      </c>
    </row>
    <row r="51" spans="1:8" ht="15" customHeight="1">
      <c r="A51" s="33" t="s">
        <v>91</v>
      </c>
      <c r="B51" s="48" t="str">
        <f>VLOOKUP(A51,'Рейтинг (Раздел 6)'!$A$6:$B$90,2,FALSE)</f>
        <v>66-83</v>
      </c>
      <c r="C51" s="48" t="str">
        <f t="shared" si="6"/>
        <v>3-7</v>
      </c>
      <c r="D51" s="27">
        <f t="shared" si="1"/>
        <v>0</v>
      </c>
      <c r="E51" s="27">
        <f t="shared" si="2"/>
        <v>6</v>
      </c>
      <c r="F51" s="27">
        <f t="shared" si="3"/>
        <v>0</v>
      </c>
      <c r="G51" s="49">
        <f>'Показатель  6.1'!E54</f>
        <v>0</v>
      </c>
      <c r="H51" s="49">
        <f>'Показатель  6.2'!F54</f>
        <v>0</v>
      </c>
    </row>
    <row r="52" spans="1:8" ht="15" customHeight="1">
      <c r="A52" s="33" t="s">
        <v>43</v>
      </c>
      <c r="B52" s="48" t="str">
        <f>VLOOKUP(A52,'Рейтинг (Раздел 6)'!$A$6:$B$90,2,FALSE)</f>
        <v>66-83</v>
      </c>
      <c r="C52" s="48" t="str">
        <f t="shared" si="6"/>
        <v>3-7</v>
      </c>
      <c r="D52" s="27">
        <f t="shared" si="1"/>
        <v>0</v>
      </c>
      <c r="E52" s="27">
        <f t="shared" si="2"/>
        <v>6</v>
      </c>
      <c r="F52" s="27">
        <f t="shared" si="3"/>
        <v>0</v>
      </c>
      <c r="G52" s="49">
        <f>'Показатель  6.1'!E55</f>
        <v>0</v>
      </c>
      <c r="H52" s="49">
        <f>'Показатель  6.2'!F55</f>
        <v>0</v>
      </c>
    </row>
    <row r="53" spans="1:8" ht="15" customHeight="1">
      <c r="A53" s="33" t="s">
        <v>44</v>
      </c>
      <c r="B53" s="48" t="str">
        <f>VLOOKUP(A53,'Рейтинг (Раздел 6)'!$A$6:$B$90,2,FALSE)</f>
        <v>38-49</v>
      </c>
      <c r="C53" s="48" t="str">
        <f t="shared" si="6"/>
        <v>1-2</v>
      </c>
      <c r="D53" s="27">
        <f t="shared" si="1"/>
        <v>50</v>
      </c>
      <c r="E53" s="27">
        <f t="shared" si="2"/>
        <v>6</v>
      </c>
      <c r="F53" s="27">
        <f t="shared" si="3"/>
        <v>3</v>
      </c>
      <c r="G53" s="49">
        <f>'Показатель  6.1'!E56</f>
        <v>1</v>
      </c>
      <c r="H53" s="49">
        <f>'Показатель  6.2'!F56</f>
        <v>2</v>
      </c>
    </row>
    <row r="54" spans="1:8" ht="15" customHeight="1">
      <c r="A54" s="31" t="s">
        <v>45</v>
      </c>
      <c r="B54" s="50"/>
      <c r="C54" s="52"/>
      <c r="D54" s="28"/>
      <c r="E54" s="28"/>
      <c r="F54" s="28"/>
      <c r="G54" s="28"/>
      <c r="H54" s="51"/>
    </row>
    <row r="55" spans="1:8" ht="15" customHeight="1">
      <c r="A55" s="33" t="s">
        <v>46</v>
      </c>
      <c r="B55" s="48" t="str">
        <f>VLOOKUP(A55,'Рейтинг (Раздел 6)'!$A$6:$B$90,2,FALSE)</f>
        <v>54-65</v>
      </c>
      <c r="C55" s="48" t="str">
        <f>RANK(D55,$D$55:$D$68)&amp;IF(COUNTIF($D$55:$D$68,D55)&gt;1,"-"&amp;RANK(D55,$D$55:$D$68)+COUNTIF($D$55:$D$68,D55)-1,"")</f>
        <v>12</v>
      </c>
      <c r="D55" s="27">
        <f t="shared" si="1"/>
        <v>16.666666666666664</v>
      </c>
      <c r="E55" s="27">
        <f t="shared" si="2"/>
        <v>6</v>
      </c>
      <c r="F55" s="27">
        <f t="shared" si="3"/>
        <v>1</v>
      </c>
      <c r="G55" s="49">
        <f>'Показатель  6.1'!E58</f>
        <v>0</v>
      </c>
      <c r="H55" s="49">
        <f>'Показатель  6.2'!F58</f>
        <v>1</v>
      </c>
    </row>
    <row r="56" spans="1:8" ht="15" customHeight="1">
      <c r="A56" s="33" t="s">
        <v>47</v>
      </c>
      <c r="B56" s="48" t="str">
        <f>VLOOKUP(A56,'Рейтинг (Раздел 6)'!$A$6:$B$90,2,FALSE)</f>
        <v>1-20</v>
      </c>
      <c r="C56" s="48" t="str">
        <f aca="true" t="shared" si="7" ref="C56:C68">RANK(D56,$D$55:$D$68)&amp;IF(COUNTIF($D$55:$D$68,D56)&gt;1,"-"&amp;RANK(D56,$D$55:$D$68)+COUNTIF($D$55:$D$68,D56)-1,"")</f>
        <v>1-5</v>
      </c>
      <c r="D56" s="27">
        <f t="shared" si="1"/>
        <v>100</v>
      </c>
      <c r="E56" s="27">
        <f t="shared" si="2"/>
        <v>6</v>
      </c>
      <c r="F56" s="27">
        <f t="shared" si="3"/>
        <v>6</v>
      </c>
      <c r="G56" s="49">
        <f>'Показатель  6.1'!E59</f>
        <v>3</v>
      </c>
      <c r="H56" s="49">
        <f>'Показатель  6.2'!F59</f>
        <v>3</v>
      </c>
    </row>
    <row r="57" spans="1:8" ht="15" customHeight="1">
      <c r="A57" s="33" t="s">
        <v>48</v>
      </c>
      <c r="B57" s="48" t="str">
        <f>VLOOKUP(A57,'Рейтинг (Раздел 6)'!$A$6:$B$90,2,FALSE)</f>
        <v>66-83</v>
      </c>
      <c r="C57" s="48" t="str">
        <f t="shared" si="7"/>
        <v>13-14</v>
      </c>
      <c r="D57" s="27">
        <f t="shared" si="1"/>
        <v>0</v>
      </c>
      <c r="E57" s="27">
        <f t="shared" si="2"/>
        <v>6</v>
      </c>
      <c r="F57" s="27">
        <f t="shared" si="3"/>
        <v>0</v>
      </c>
      <c r="G57" s="49">
        <f>'Показатель  6.1'!E60</f>
        <v>0</v>
      </c>
      <c r="H57" s="49">
        <f>'Показатель  6.2'!F60</f>
        <v>0</v>
      </c>
    </row>
    <row r="58" spans="1:8" ht="15" customHeight="1">
      <c r="A58" s="33" t="s">
        <v>49</v>
      </c>
      <c r="B58" s="48" t="str">
        <f>VLOOKUP(A58,'Рейтинг (Раздел 6)'!$A$6:$B$90,2,FALSE)</f>
        <v>66-83</v>
      </c>
      <c r="C58" s="48" t="str">
        <f t="shared" si="7"/>
        <v>13-14</v>
      </c>
      <c r="D58" s="27">
        <f t="shared" si="1"/>
        <v>0</v>
      </c>
      <c r="E58" s="27">
        <f t="shared" si="2"/>
        <v>6</v>
      </c>
      <c r="F58" s="27">
        <f t="shared" si="3"/>
        <v>0</v>
      </c>
      <c r="G58" s="49">
        <f>'Показатель  6.1'!E61</f>
        <v>0</v>
      </c>
      <c r="H58" s="49">
        <f>'Показатель  6.2'!F61</f>
        <v>0</v>
      </c>
    </row>
    <row r="59" spans="1:8" ht="15" customHeight="1">
      <c r="A59" s="33" t="s">
        <v>50</v>
      </c>
      <c r="B59" s="48" t="str">
        <f>VLOOKUP(A59,'Рейтинг (Раздел 6)'!$A$6:$B$90,2,FALSE)</f>
        <v>1-20</v>
      </c>
      <c r="C59" s="48" t="str">
        <f t="shared" si="7"/>
        <v>1-5</v>
      </c>
      <c r="D59" s="27">
        <f t="shared" si="1"/>
        <v>100</v>
      </c>
      <c r="E59" s="27">
        <f t="shared" si="2"/>
        <v>6</v>
      </c>
      <c r="F59" s="27">
        <f t="shared" si="3"/>
        <v>6</v>
      </c>
      <c r="G59" s="49">
        <f>'Показатель  6.1'!E62</f>
        <v>3</v>
      </c>
      <c r="H59" s="49">
        <f>'Показатель  6.2'!F62</f>
        <v>3</v>
      </c>
    </row>
    <row r="60" spans="1:8" ht="15" customHeight="1">
      <c r="A60" s="33" t="s">
        <v>51</v>
      </c>
      <c r="B60" s="48" t="str">
        <f>VLOOKUP(A60,'Рейтинг (Раздел 6)'!$A$6:$B$90,2,FALSE)</f>
        <v>1-20</v>
      </c>
      <c r="C60" s="48" t="str">
        <f t="shared" si="7"/>
        <v>1-5</v>
      </c>
      <c r="D60" s="27">
        <f t="shared" si="1"/>
        <v>100</v>
      </c>
      <c r="E60" s="27">
        <f t="shared" si="2"/>
        <v>6</v>
      </c>
      <c r="F60" s="27">
        <f t="shared" si="3"/>
        <v>6</v>
      </c>
      <c r="G60" s="49">
        <f>'Показатель  6.1'!E63</f>
        <v>3</v>
      </c>
      <c r="H60" s="49">
        <f>'Показатель  6.2'!F63</f>
        <v>3</v>
      </c>
    </row>
    <row r="61" spans="1:8" ht="15" customHeight="1">
      <c r="A61" s="33" t="s">
        <v>52</v>
      </c>
      <c r="B61" s="48" t="str">
        <f>VLOOKUP(A61,'Рейтинг (Раздел 6)'!$A$6:$B$90,2,FALSE)</f>
        <v>21-30</v>
      </c>
      <c r="C61" s="48" t="str">
        <f t="shared" si="7"/>
        <v>6-9</v>
      </c>
      <c r="D61" s="27">
        <f t="shared" si="1"/>
        <v>83.33333333333334</v>
      </c>
      <c r="E61" s="27">
        <f t="shared" si="2"/>
        <v>6</v>
      </c>
      <c r="F61" s="27">
        <f t="shared" si="3"/>
        <v>5</v>
      </c>
      <c r="G61" s="49">
        <f>'Показатель  6.1'!E64</f>
        <v>2</v>
      </c>
      <c r="H61" s="49">
        <f>'Показатель  6.2'!F64</f>
        <v>3</v>
      </c>
    </row>
    <row r="62" spans="1:8" ht="15" customHeight="1">
      <c r="A62" s="33" t="s">
        <v>53</v>
      </c>
      <c r="B62" s="48" t="str">
        <f>VLOOKUP(A62,'Рейтинг (Раздел 6)'!$A$6:$B$90,2,FALSE)</f>
        <v>21-30</v>
      </c>
      <c r="C62" s="48" t="str">
        <f t="shared" si="7"/>
        <v>6-9</v>
      </c>
      <c r="D62" s="27">
        <f t="shared" si="1"/>
        <v>83.33333333333334</v>
      </c>
      <c r="E62" s="27">
        <f t="shared" si="2"/>
        <v>6</v>
      </c>
      <c r="F62" s="27">
        <f t="shared" si="3"/>
        <v>5</v>
      </c>
      <c r="G62" s="49">
        <f>'Показатель  6.1'!E65</f>
        <v>3</v>
      </c>
      <c r="H62" s="49">
        <f>'Показатель  6.2'!F65</f>
        <v>2</v>
      </c>
    </row>
    <row r="63" spans="1:8" ht="15" customHeight="1">
      <c r="A63" s="33" t="s">
        <v>54</v>
      </c>
      <c r="B63" s="48" t="str">
        <f>VLOOKUP(A63,'Рейтинг (Раздел 6)'!$A$6:$B$90,2,FALSE)</f>
        <v>21-30</v>
      </c>
      <c r="C63" s="48" t="str">
        <f t="shared" si="7"/>
        <v>6-9</v>
      </c>
      <c r="D63" s="27">
        <f t="shared" si="1"/>
        <v>83.33333333333334</v>
      </c>
      <c r="E63" s="27">
        <f t="shared" si="2"/>
        <v>6</v>
      </c>
      <c r="F63" s="27">
        <f t="shared" si="3"/>
        <v>5</v>
      </c>
      <c r="G63" s="49">
        <f>'Показатель  6.1'!E66</f>
        <v>2</v>
      </c>
      <c r="H63" s="49">
        <f>'Показатель  6.2'!F66</f>
        <v>3</v>
      </c>
    </row>
    <row r="64" spans="1:8" ht="15" customHeight="1">
      <c r="A64" s="33" t="s">
        <v>55</v>
      </c>
      <c r="B64" s="48" t="str">
        <f>VLOOKUP(A64,'Рейтинг (Раздел 6)'!$A$6:$B$90,2,FALSE)</f>
        <v>1-20</v>
      </c>
      <c r="C64" s="48" t="str">
        <f t="shared" si="7"/>
        <v>1-5</v>
      </c>
      <c r="D64" s="27">
        <f t="shared" si="1"/>
        <v>100</v>
      </c>
      <c r="E64" s="27">
        <f t="shared" si="2"/>
        <v>6</v>
      </c>
      <c r="F64" s="27">
        <f t="shared" si="3"/>
        <v>6</v>
      </c>
      <c r="G64" s="49">
        <f>'Показатель  6.1'!E67</f>
        <v>3</v>
      </c>
      <c r="H64" s="49">
        <f>'Показатель  6.2'!F67</f>
        <v>3</v>
      </c>
    </row>
    <row r="65" spans="1:8" ht="15" customHeight="1">
      <c r="A65" s="33" t="s">
        <v>56</v>
      </c>
      <c r="B65" s="48" t="str">
        <f>VLOOKUP(A65,'Рейтинг (Раздел 6)'!$A$6:$B$90,2,FALSE)</f>
        <v>31-37</v>
      </c>
      <c r="C65" s="48" t="str">
        <f t="shared" si="7"/>
        <v>10</v>
      </c>
      <c r="D65" s="27">
        <f t="shared" si="1"/>
        <v>66.66666666666666</v>
      </c>
      <c r="E65" s="27">
        <f t="shared" si="2"/>
        <v>6</v>
      </c>
      <c r="F65" s="27">
        <f t="shared" si="3"/>
        <v>4</v>
      </c>
      <c r="G65" s="49">
        <f>'Показатель  6.1'!E68</f>
        <v>2</v>
      </c>
      <c r="H65" s="49">
        <f>'Показатель  6.2'!F68</f>
        <v>2</v>
      </c>
    </row>
    <row r="66" spans="1:8" ht="15" customHeight="1">
      <c r="A66" s="33" t="s">
        <v>57</v>
      </c>
      <c r="B66" s="48" t="str">
        <f>VLOOKUP(A66,'Рейтинг (Раздел 6)'!$A$6:$B$90,2,FALSE)</f>
        <v>1-20</v>
      </c>
      <c r="C66" s="48" t="str">
        <f t="shared" si="7"/>
        <v>1-5</v>
      </c>
      <c r="D66" s="27">
        <f t="shared" si="1"/>
        <v>100</v>
      </c>
      <c r="E66" s="27">
        <f t="shared" si="2"/>
        <v>6</v>
      </c>
      <c r="F66" s="27">
        <f t="shared" si="3"/>
        <v>6</v>
      </c>
      <c r="G66" s="49">
        <f>'Показатель  6.1'!E69</f>
        <v>3</v>
      </c>
      <c r="H66" s="49">
        <f>'Показатель  6.2'!F69</f>
        <v>3</v>
      </c>
    </row>
    <row r="67" spans="1:8" ht="15" customHeight="1">
      <c r="A67" s="33" t="s">
        <v>58</v>
      </c>
      <c r="B67" s="48" t="str">
        <f>VLOOKUP(A67,'Рейтинг (Раздел 6)'!$A$6:$B$90,2,FALSE)</f>
        <v>21-30</v>
      </c>
      <c r="C67" s="48" t="str">
        <f t="shared" si="7"/>
        <v>6-9</v>
      </c>
      <c r="D67" s="27">
        <f t="shared" si="1"/>
        <v>83.33333333333334</v>
      </c>
      <c r="E67" s="27">
        <f t="shared" si="2"/>
        <v>6</v>
      </c>
      <c r="F67" s="27">
        <f t="shared" si="3"/>
        <v>5</v>
      </c>
      <c r="G67" s="49">
        <f>'Показатель  6.1'!E70</f>
        <v>2</v>
      </c>
      <c r="H67" s="49">
        <f>'Показатель  6.2'!F70</f>
        <v>3</v>
      </c>
    </row>
    <row r="68" spans="1:8" ht="15" customHeight="1">
      <c r="A68" s="33" t="s">
        <v>59</v>
      </c>
      <c r="B68" s="48" t="str">
        <f>VLOOKUP(A68,'Рейтинг (Раздел 6)'!$A$6:$B$90,2,FALSE)</f>
        <v>38-49</v>
      </c>
      <c r="C68" s="48" t="str">
        <f t="shared" si="7"/>
        <v>11</v>
      </c>
      <c r="D68" s="27">
        <f t="shared" si="1"/>
        <v>50</v>
      </c>
      <c r="E68" s="27">
        <f t="shared" si="2"/>
        <v>6</v>
      </c>
      <c r="F68" s="27">
        <f t="shared" si="3"/>
        <v>3</v>
      </c>
      <c r="G68" s="49">
        <f>'Показатель  6.1'!E71</f>
        <v>1</v>
      </c>
      <c r="H68" s="49">
        <f>'Показатель  6.2'!F71</f>
        <v>2</v>
      </c>
    </row>
    <row r="69" spans="1:8" ht="15" customHeight="1">
      <c r="A69" s="31" t="s">
        <v>60</v>
      </c>
      <c r="B69" s="50"/>
      <c r="C69" s="52"/>
      <c r="D69" s="28"/>
      <c r="E69" s="28"/>
      <c r="F69" s="28"/>
      <c r="G69" s="28"/>
      <c r="H69" s="51"/>
    </row>
    <row r="70" spans="1:8" ht="15" customHeight="1">
      <c r="A70" s="33" t="s">
        <v>61</v>
      </c>
      <c r="B70" s="48" t="str">
        <f>VLOOKUP(A70,'Рейтинг (Раздел 6)'!$A$6:$B$90,2,FALSE)</f>
        <v>54-65</v>
      </c>
      <c r="C70" s="48" t="str">
        <f aca="true" t="shared" si="8" ref="C70:C75">RANK(D70,$D$70:$D$75)&amp;IF(COUNTIF($D$70:$D$75,D70)&gt;1,"-"&amp;RANK(D70,$D$70:$D$75)+COUNTIF($D$70:$D$75,D70)-1,"")</f>
        <v>4-5</v>
      </c>
      <c r="D70" s="27">
        <f t="shared" si="1"/>
        <v>16.666666666666664</v>
      </c>
      <c r="E70" s="27">
        <f t="shared" si="2"/>
        <v>6</v>
      </c>
      <c r="F70" s="27">
        <f t="shared" si="3"/>
        <v>1</v>
      </c>
      <c r="G70" s="49">
        <f>'Показатель  6.1'!E73</f>
        <v>0</v>
      </c>
      <c r="H70" s="49">
        <f>'Показатель  6.2'!F73</f>
        <v>1</v>
      </c>
    </row>
    <row r="71" spans="1:8" ht="15" customHeight="1">
      <c r="A71" s="33" t="s">
        <v>62</v>
      </c>
      <c r="B71" s="48" t="str">
        <f>VLOOKUP(A71,'Рейтинг (Раздел 6)'!$A$6:$B$90,2,FALSE)</f>
        <v>54-65</v>
      </c>
      <c r="C71" s="48" t="str">
        <f t="shared" si="8"/>
        <v>4-5</v>
      </c>
      <c r="D71" s="27">
        <f t="shared" si="1"/>
        <v>16.666666666666664</v>
      </c>
      <c r="E71" s="27">
        <f t="shared" si="2"/>
        <v>6</v>
      </c>
      <c r="F71" s="27">
        <f t="shared" si="3"/>
        <v>1</v>
      </c>
      <c r="G71" s="49">
        <f>'Показатель  6.1'!E74</f>
        <v>0</v>
      </c>
      <c r="H71" s="49">
        <f>'Показатель  6.2'!F74</f>
        <v>1</v>
      </c>
    </row>
    <row r="72" spans="1:8" ht="15" customHeight="1">
      <c r="A72" s="33" t="s">
        <v>63</v>
      </c>
      <c r="B72" s="48" t="str">
        <f>VLOOKUP(A72,'Рейтинг (Раздел 6)'!$A$6:$B$90,2,FALSE)</f>
        <v>50-53</v>
      </c>
      <c r="C72" s="48" t="str">
        <f t="shared" si="8"/>
        <v>3</v>
      </c>
      <c r="D72" s="27">
        <f t="shared" si="1"/>
        <v>33.33333333333333</v>
      </c>
      <c r="E72" s="27">
        <f aca="true" t="shared" si="9" ref="E72:E98">$F$5</f>
        <v>6</v>
      </c>
      <c r="F72" s="27">
        <f t="shared" si="3"/>
        <v>2</v>
      </c>
      <c r="G72" s="49">
        <f>'Показатель  6.1'!E75</f>
        <v>1</v>
      </c>
      <c r="H72" s="49">
        <f>'Показатель  6.2'!F75</f>
        <v>1</v>
      </c>
    </row>
    <row r="73" spans="1:8" ht="15" customHeight="1">
      <c r="A73" s="33" t="s">
        <v>64</v>
      </c>
      <c r="B73" s="48" t="str">
        <f>VLOOKUP(A73,'Рейтинг (Раздел 6)'!$A$6:$B$90,2,FALSE)</f>
        <v>66-83</v>
      </c>
      <c r="C73" s="48" t="str">
        <f t="shared" si="8"/>
        <v>6</v>
      </c>
      <c r="D73" s="27">
        <f t="shared" si="1"/>
        <v>0</v>
      </c>
      <c r="E73" s="27">
        <f t="shared" si="9"/>
        <v>6</v>
      </c>
      <c r="F73" s="27">
        <f t="shared" si="3"/>
        <v>0</v>
      </c>
      <c r="G73" s="49">
        <f>'Показатель  6.1'!E76</f>
        <v>0</v>
      </c>
      <c r="H73" s="49">
        <f>'Показатель  6.2'!F76</f>
        <v>0</v>
      </c>
    </row>
    <row r="74" spans="1:8" ht="15" customHeight="1">
      <c r="A74" s="33" t="s">
        <v>65</v>
      </c>
      <c r="B74" s="48" t="str">
        <f>VLOOKUP(A74,'Рейтинг (Раздел 6)'!$A$6:$B$90,2,FALSE)</f>
        <v>21-30</v>
      </c>
      <c r="C74" s="48" t="str">
        <f t="shared" si="8"/>
        <v>2</v>
      </c>
      <c r="D74" s="27">
        <f aca="true" t="shared" si="10" ref="D74:D98">F74/$F$5*100</f>
        <v>83.33333333333334</v>
      </c>
      <c r="E74" s="27">
        <f t="shared" si="9"/>
        <v>6</v>
      </c>
      <c r="F74" s="27">
        <f>G74+H74</f>
        <v>5</v>
      </c>
      <c r="G74" s="49">
        <f>'Показатель  6.1'!E77</f>
        <v>2</v>
      </c>
      <c r="H74" s="49">
        <f>'Показатель  6.2'!F77</f>
        <v>3</v>
      </c>
    </row>
    <row r="75" spans="1:8" ht="15" customHeight="1">
      <c r="A75" s="33" t="s">
        <v>66</v>
      </c>
      <c r="B75" s="48" t="str">
        <f>VLOOKUP(A75,'Рейтинг (Раздел 6)'!$A$6:$B$90,2,FALSE)</f>
        <v>1-20</v>
      </c>
      <c r="C75" s="48" t="str">
        <f t="shared" si="8"/>
        <v>1</v>
      </c>
      <c r="D75" s="27">
        <f t="shared" si="10"/>
        <v>100</v>
      </c>
      <c r="E75" s="27">
        <f t="shared" si="9"/>
        <v>6</v>
      </c>
      <c r="F75" s="27">
        <f>G75+H75</f>
        <v>6</v>
      </c>
      <c r="G75" s="49">
        <f>'Показатель  6.1'!E78</f>
        <v>3</v>
      </c>
      <c r="H75" s="49">
        <f>'Показатель  6.2'!F78</f>
        <v>3</v>
      </c>
    </row>
    <row r="76" spans="1:8" ht="15" customHeight="1">
      <c r="A76" s="31" t="s">
        <v>67</v>
      </c>
      <c r="B76" s="50"/>
      <c r="C76" s="52"/>
      <c r="D76" s="28"/>
      <c r="E76" s="28"/>
      <c r="F76" s="28"/>
      <c r="G76" s="28"/>
      <c r="H76" s="51"/>
    </row>
    <row r="77" spans="1:8" ht="15" customHeight="1">
      <c r="A77" s="33" t="s">
        <v>68</v>
      </c>
      <c r="B77" s="48" t="str">
        <f>VLOOKUP(A77,'Рейтинг (Раздел 6)'!$A$6:$B$90,2,FALSE)</f>
        <v>31-37</v>
      </c>
      <c r="C77" s="48" t="str">
        <f>RANK(D77,$D$77:$D$88)&amp;IF(COUNTIF($D$77:$D$88,D77)&gt;1,"-"&amp;RANK(D77,$D$77:$D$88)+COUNTIF($D$77:$D$88,D77)-1,"")</f>
        <v>6</v>
      </c>
      <c r="D77" s="27">
        <f t="shared" si="10"/>
        <v>66.66666666666666</v>
      </c>
      <c r="E77" s="27">
        <f t="shared" si="9"/>
        <v>6</v>
      </c>
      <c r="F77" s="27">
        <f aca="true" t="shared" si="11" ref="F77:F88">G77+H77</f>
        <v>4</v>
      </c>
      <c r="G77" s="49">
        <f>'Показатель  6.1'!E80</f>
        <v>2</v>
      </c>
      <c r="H77" s="49">
        <f>'Показатель  6.2'!F80</f>
        <v>2</v>
      </c>
    </row>
    <row r="78" spans="1:8" ht="15" customHeight="1">
      <c r="A78" s="33" t="s">
        <v>69</v>
      </c>
      <c r="B78" s="48" t="str">
        <f>VLOOKUP(A78,'Рейтинг (Раздел 6)'!$A$6:$B$90,2,FALSE)</f>
        <v>38-49</v>
      </c>
      <c r="C78" s="48" t="str">
        <f aca="true" t="shared" si="12" ref="C78:C88">RANK(D78,$D$77:$D$88)&amp;IF(COUNTIF($D$77:$D$88,D78)&gt;1,"-"&amp;RANK(D78,$D$77:$D$88)+COUNTIF($D$77:$D$88,D78)-1,"")</f>
        <v>7</v>
      </c>
      <c r="D78" s="27">
        <f t="shared" si="10"/>
        <v>50</v>
      </c>
      <c r="E78" s="27">
        <f t="shared" si="9"/>
        <v>6</v>
      </c>
      <c r="F78" s="27">
        <f t="shared" si="11"/>
        <v>3</v>
      </c>
      <c r="G78" s="49">
        <f>'Показатель  6.1'!E81</f>
        <v>1</v>
      </c>
      <c r="H78" s="49">
        <f>'Показатель  6.2'!F81</f>
        <v>2</v>
      </c>
    </row>
    <row r="79" spans="1:8" ht="15" customHeight="1">
      <c r="A79" s="33" t="s">
        <v>70</v>
      </c>
      <c r="B79" s="48" t="str">
        <f>VLOOKUP(A79,'Рейтинг (Раздел 6)'!$A$6:$B$90,2,FALSE)</f>
        <v>54-65</v>
      </c>
      <c r="C79" s="48" t="str">
        <f t="shared" si="12"/>
        <v>9-10</v>
      </c>
      <c r="D79" s="27">
        <f t="shared" si="10"/>
        <v>16.666666666666664</v>
      </c>
      <c r="E79" s="27">
        <f t="shared" si="9"/>
        <v>6</v>
      </c>
      <c r="F79" s="27">
        <f t="shared" si="11"/>
        <v>1</v>
      </c>
      <c r="G79" s="49">
        <f>'Показатель  6.1'!E82</f>
        <v>0</v>
      </c>
      <c r="H79" s="49">
        <f>'Показатель  6.2'!F82</f>
        <v>1</v>
      </c>
    </row>
    <row r="80" spans="1:8" ht="15" customHeight="1">
      <c r="A80" s="33" t="s">
        <v>71</v>
      </c>
      <c r="B80" s="48" t="str">
        <f>VLOOKUP(A80,'Рейтинг (Раздел 6)'!$A$6:$B$90,2,FALSE)</f>
        <v>66-83</v>
      </c>
      <c r="C80" s="48" t="str">
        <f t="shared" si="12"/>
        <v>11-12</v>
      </c>
      <c r="D80" s="27">
        <f t="shared" si="10"/>
        <v>0</v>
      </c>
      <c r="E80" s="27">
        <f t="shared" si="9"/>
        <v>6</v>
      </c>
      <c r="F80" s="27">
        <f t="shared" si="11"/>
        <v>0</v>
      </c>
      <c r="G80" s="49">
        <f>'Показатель  6.1'!E83</f>
        <v>0</v>
      </c>
      <c r="H80" s="49">
        <f>'Показатель  6.2'!F83</f>
        <v>0</v>
      </c>
    </row>
    <row r="81" spans="1:8" ht="15" customHeight="1">
      <c r="A81" s="33" t="s">
        <v>72</v>
      </c>
      <c r="B81" s="48" t="str">
        <f>VLOOKUP(A81,'Рейтинг (Раздел 6)'!$A$6:$B$90,2,FALSE)</f>
        <v>1-20</v>
      </c>
      <c r="C81" s="48" t="str">
        <f t="shared" si="12"/>
        <v>1-4</v>
      </c>
      <c r="D81" s="27">
        <f t="shared" si="10"/>
        <v>100</v>
      </c>
      <c r="E81" s="27">
        <f t="shared" si="9"/>
        <v>6</v>
      </c>
      <c r="F81" s="27">
        <f t="shared" si="11"/>
        <v>6</v>
      </c>
      <c r="G81" s="49">
        <f>'Показатель  6.1'!E84</f>
        <v>3</v>
      </c>
      <c r="H81" s="49">
        <f>'Показатель  6.2'!F84</f>
        <v>3</v>
      </c>
    </row>
    <row r="82" spans="1:8" ht="15" customHeight="1">
      <c r="A82" s="33" t="s">
        <v>73</v>
      </c>
      <c r="B82" s="48" t="str">
        <f>VLOOKUP(A82,'Рейтинг (Раздел 6)'!$A$6:$B$90,2,FALSE)</f>
        <v>66-83</v>
      </c>
      <c r="C82" s="48" t="str">
        <f t="shared" si="12"/>
        <v>11-12</v>
      </c>
      <c r="D82" s="27">
        <f t="shared" si="10"/>
        <v>0</v>
      </c>
      <c r="E82" s="27">
        <f t="shared" si="9"/>
        <v>6</v>
      </c>
      <c r="F82" s="27">
        <f t="shared" si="11"/>
        <v>0</v>
      </c>
      <c r="G82" s="49">
        <f>'Показатель  6.1'!E85</f>
        <v>0</v>
      </c>
      <c r="H82" s="49">
        <f>'Показатель  6.2'!F85</f>
        <v>0</v>
      </c>
    </row>
    <row r="83" spans="1:8" ht="15" customHeight="1">
      <c r="A83" s="33" t="s">
        <v>74</v>
      </c>
      <c r="B83" s="48" t="str">
        <f>VLOOKUP(A83,'Рейтинг (Раздел 6)'!$A$6:$B$90,2,FALSE)</f>
        <v>1-20</v>
      </c>
      <c r="C83" s="48" t="str">
        <f t="shared" si="12"/>
        <v>1-4</v>
      </c>
      <c r="D83" s="27">
        <f t="shared" si="10"/>
        <v>100</v>
      </c>
      <c r="E83" s="27">
        <f t="shared" si="9"/>
        <v>6</v>
      </c>
      <c r="F83" s="27">
        <f t="shared" si="11"/>
        <v>6</v>
      </c>
      <c r="G83" s="49">
        <f>'Показатель  6.1'!E86</f>
        <v>3</v>
      </c>
      <c r="H83" s="49">
        <f>'Показатель  6.2'!F86</f>
        <v>3</v>
      </c>
    </row>
    <row r="84" spans="1:8" ht="15" customHeight="1">
      <c r="A84" s="33" t="s">
        <v>75</v>
      </c>
      <c r="B84" s="48" t="str">
        <f>VLOOKUP(A84,'Рейтинг (Раздел 6)'!$A$6:$B$90,2,FALSE)</f>
        <v>21-30</v>
      </c>
      <c r="C84" s="48" t="str">
        <f t="shared" si="12"/>
        <v>5</v>
      </c>
      <c r="D84" s="27">
        <f t="shared" si="10"/>
        <v>83.33333333333334</v>
      </c>
      <c r="E84" s="27">
        <f t="shared" si="9"/>
        <v>6</v>
      </c>
      <c r="F84" s="27">
        <f t="shared" si="11"/>
        <v>5</v>
      </c>
      <c r="G84" s="49">
        <f>'Показатель  6.1'!E87</f>
        <v>2</v>
      </c>
      <c r="H84" s="49">
        <f>'Показатель  6.2'!F87</f>
        <v>3</v>
      </c>
    </row>
    <row r="85" spans="1:8" ht="15" customHeight="1">
      <c r="A85" s="33" t="s">
        <v>76</v>
      </c>
      <c r="B85" s="48" t="str">
        <f>VLOOKUP(A85,'Рейтинг (Раздел 6)'!$A$6:$B$90,2,FALSE)</f>
        <v>54-65</v>
      </c>
      <c r="C85" s="48" t="str">
        <f t="shared" si="12"/>
        <v>9-10</v>
      </c>
      <c r="D85" s="27">
        <f t="shared" si="10"/>
        <v>16.666666666666664</v>
      </c>
      <c r="E85" s="27">
        <f t="shared" si="9"/>
        <v>6</v>
      </c>
      <c r="F85" s="27">
        <f t="shared" si="11"/>
        <v>1</v>
      </c>
      <c r="G85" s="49">
        <f>'Показатель  6.1'!E88</f>
        <v>0</v>
      </c>
      <c r="H85" s="49">
        <f>'Показатель  6.2'!F88</f>
        <v>1</v>
      </c>
    </row>
    <row r="86" spans="1:8" ht="15" customHeight="1">
      <c r="A86" s="33" t="s">
        <v>77</v>
      </c>
      <c r="B86" s="48" t="str">
        <f>VLOOKUP(A86,'Рейтинг (Раздел 6)'!$A$6:$B$90,2,FALSE)</f>
        <v>1-20</v>
      </c>
      <c r="C86" s="48" t="str">
        <f t="shared" si="12"/>
        <v>1-4</v>
      </c>
      <c r="D86" s="27">
        <f t="shared" si="10"/>
        <v>100</v>
      </c>
      <c r="E86" s="27">
        <f t="shared" si="9"/>
        <v>6</v>
      </c>
      <c r="F86" s="27">
        <f t="shared" si="11"/>
        <v>6</v>
      </c>
      <c r="G86" s="49">
        <f>'Показатель  6.1'!E89</f>
        <v>3</v>
      </c>
      <c r="H86" s="49">
        <f>'Показатель  6.2'!F89</f>
        <v>3</v>
      </c>
    </row>
    <row r="87" spans="1:8" ht="15" customHeight="1">
      <c r="A87" s="33" t="s">
        <v>78</v>
      </c>
      <c r="B87" s="48" t="str">
        <f>VLOOKUP(A87,'Рейтинг (Раздел 6)'!$A$6:$B$90,2,FALSE)</f>
        <v>1-20</v>
      </c>
      <c r="C87" s="48" t="str">
        <f t="shared" si="12"/>
        <v>1-4</v>
      </c>
      <c r="D87" s="27">
        <f t="shared" si="10"/>
        <v>100</v>
      </c>
      <c r="E87" s="27">
        <f t="shared" si="9"/>
        <v>6</v>
      </c>
      <c r="F87" s="27">
        <f t="shared" si="11"/>
        <v>6</v>
      </c>
      <c r="G87" s="49">
        <f>'Показатель  6.1'!E90</f>
        <v>3</v>
      </c>
      <c r="H87" s="49">
        <f>'Показатель  6.2'!F90</f>
        <v>3</v>
      </c>
    </row>
    <row r="88" spans="1:8" ht="15" customHeight="1">
      <c r="A88" s="33" t="s">
        <v>79</v>
      </c>
      <c r="B88" s="48" t="str">
        <f>VLOOKUP(A88,'Рейтинг (Раздел 6)'!$A$6:$B$90,2,FALSE)</f>
        <v>50-53</v>
      </c>
      <c r="C88" s="48" t="str">
        <f t="shared" si="12"/>
        <v>8</v>
      </c>
      <c r="D88" s="27">
        <f t="shared" si="10"/>
        <v>33.33333333333333</v>
      </c>
      <c r="E88" s="27">
        <f t="shared" si="9"/>
        <v>6</v>
      </c>
      <c r="F88" s="27">
        <f t="shared" si="11"/>
        <v>2</v>
      </c>
      <c r="G88" s="49">
        <f>'Показатель  6.1'!E91</f>
        <v>1</v>
      </c>
      <c r="H88" s="49">
        <f>'Показатель  6.2'!F91</f>
        <v>1</v>
      </c>
    </row>
    <row r="89" spans="1:8" ht="15" customHeight="1">
      <c r="A89" s="31" t="s">
        <v>80</v>
      </c>
      <c r="B89" s="50"/>
      <c r="C89" s="52"/>
      <c r="D89" s="28"/>
      <c r="E89" s="28"/>
      <c r="F89" s="28"/>
      <c r="G89" s="28"/>
      <c r="H89" s="51"/>
    </row>
    <row r="90" spans="1:8" ht="15" customHeight="1">
      <c r="A90" s="33" t="s">
        <v>81</v>
      </c>
      <c r="B90" s="48" t="str">
        <f>VLOOKUP(A90,'Рейтинг (Раздел 6)'!$A$6:$B$90,2,FALSE)</f>
        <v>54-65</v>
      </c>
      <c r="C90" s="48" t="str">
        <f>RANK(D90,$D$90:$D$98)&amp;IF(COUNTIF($D$90:$D$98,D90)&gt;1,"-"&amp;RANK(D90,$D$90:$D$98)+COUNTIF($D$90:$D$98,D90)-1,"")</f>
        <v>7</v>
      </c>
      <c r="D90" s="27">
        <f t="shared" si="10"/>
        <v>16.666666666666664</v>
      </c>
      <c r="E90" s="27">
        <f t="shared" si="9"/>
        <v>6</v>
      </c>
      <c r="F90" s="27">
        <f aca="true" t="shared" si="13" ref="F90:F98">G90+H90</f>
        <v>1</v>
      </c>
      <c r="G90" s="49">
        <f>'Показатель  6.1'!E93</f>
        <v>0</v>
      </c>
      <c r="H90" s="49">
        <f>'Показатель  6.2'!F93</f>
        <v>1</v>
      </c>
    </row>
    <row r="91" spans="1:8" ht="15" customHeight="1">
      <c r="A91" s="33" t="s">
        <v>82</v>
      </c>
      <c r="B91" s="48" t="str">
        <f>VLOOKUP(A91,'Рейтинг (Раздел 6)'!$A$6:$B$90,2,FALSE)</f>
        <v>66-83</v>
      </c>
      <c r="C91" s="48" t="str">
        <f aca="true" t="shared" si="14" ref="C91:C98">RANK(D91,$D$90:$D$98)&amp;IF(COUNTIF($D$90:$D$98,D91)&gt;1,"-"&amp;RANK(D91,$D$90:$D$98)+COUNTIF($D$90:$D$98,D91)-1,"")</f>
        <v>8-9</v>
      </c>
      <c r="D91" s="27">
        <f t="shared" si="10"/>
        <v>0</v>
      </c>
      <c r="E91" s="27">
        <f t="shared" si="9"/>
        <v>6</v>
      </c>
      <c r="F91" s="27">
        <f t="shared" si="13"/>
        <v>0</v>
      </c>
      <c r="G91" s="49">
        <f>'Показатель  6.1'!E94</f>
        <v>0</v>
      </c>
      <c r="H91" s="49">
        <f>'Показатель  6.2'!F94</f>
        <v>0</v>
      </c>
    </row>
    <row r="92" spans="1:8" ht="15" customHeight="1">
      <c r="A92" s="33" t="s">
        <v>83</v>
      </c>
      <c r="B92" s="48" t="str">
        <f>VLOOKUP(A92,'Рейтинг (Раздел 6)'!$A$6:$B$90,2,FALSE)</f>
        <v>38-49</v>
      </c>
      <c r="C92" s="48" t="str">
        <f t="shared" si="14"/>
        <v>5</v>
      </c>
      <c r="D92" s="27">
        <f t="shared" si="10"/>
        <v>50</v>
      </c>
      <c r="E92" s="27">
        <f t="shared" si="9"/>
        <v>6</v>
      </c>
      <c r="F92" s="27">
        <f t="shared" si="13"/>
        <v>3</v>
      </c>
      <c r="G92" s="49">
        <f>'Показатель  6.1'!E95</f>
        <v>1</v>
      </c>
      <c r="H92" s="49">
        <f>'Показатель  6.2'!F95</f>
        <v>2</v>
      </c>
    </row>
    <row r="93" spans="1:8" ht="15" customHeight="1">
      <c r="A93" s="33" t="s">
        <v>84</v>
      </c>
      <c r="B93" s="48" t="str">
        <f>VLOOKUP(A93,'Рейтинг (Раздел 6)'!$A$6:$B$90,2,FALSE)</f>
        <v>50-53</v>
      </c>
      <c r="C93" s="48" t="str">
        <f t="shared" si="14"/>
        <v>6</v>
      </c>
      <c r="D93" s="27">
        <f t="shared" si="10"/>
        <v>33.33333333333333</v>
      </c>
      <c r="E93" s="27">
        <f t="shared" si="9"/>
        <v>6</v>
      </c>
      <c r="F93" s="27">
        <f t="shared" si="13"/>
        <v>2</v>
      </c>
      <c r="G93" s="49">
        <f>'Показатель  6.1'!E96</f>
        <v>1</v>
      </c>
      <c r="H93" s="49">
        <f>'Показатель  6.2'!F96</f>
        <v>1</v>
      </c>
    </row>
    <row r="94" spans="1:8" ht="15" customHeight="1">
      <c r="A94" s="33" t="s">
        <v>85</v>
      </c>
      <c r="B94" s="48" t="str">
        <f>VLOOKUP(A94,'Рейтинг (Раздел 6)'!$A$6:$B$90,2,FALSE)</f>
        <v>1-20</v>
      </c>
      <c r="C94" s="48" t="str">
        <f t="shared" si="14"/>
        <v>1-3</v>
      </c>
      <c r="D94" s="27">
        <f t="shared" si="10"/>
        <v>100</v>
      </c>
      <c r="E94" s="27">
        <f t="shared" si="9"/>
        <v>6</v>
      </c>
      <c r="F94" s="27">
        <f t="shared" si="13"/>
        <v>6</v>
      </c>
      <c r="G94" s="49">
        <f>'Показатель  6.1'!E97</f>
        <v>3</v>
      </c>
      <c r="H94" s="49">
        <f>'Показатель  6.2'!F97</f>
        <v>3</v>
      </c>
    </row>
    <row r="95" spans="1:8" ht="15" customHeight="1">
      <c r="A95" s="33" t="s">
        <v>86</v>
      </c>
      <c r="B95" s="48" t="str">
        <f>VLOOKUP(A95,'Рейтинг (Раздел 6)'!$A$6:$B$90,2,FALSE)</f>
        <v>1-20</v>
      </c>
      <c r="C95" s="48" t="str">
        <f t="shared" si="14"/>
        <v>1-3</v>
      </c>
      <c r="D95" s="27">
        <f t="shared" si="10"/>
        <v>100</v>
      </c>
      <c r="E95" s="27">
        <f t="shared" si="9"/>
        <v>6</v>
      </c>
      <c r="F95" s="27">
        <f t="shared" si="13"/>
        <v>6</v>
      </c>
      <c r="G95" s="49">
        <f>'Показатель  6.1'!E98</f>
        <v>3</v>
      </c>
      <c r="H95" s="49">
        <f>'Показатель  6.2'!F98</f>
        <v>3</v>
      </c>
    </row>
    <row r="96" spans="1:8" ht="15" customHeight="1">
      <c r="A96" s="33" t="s">
        <v>87</v>
      </c>
      <c r="B96" s="48" t="str">
        <f>VLOOKUP(A96,'Рейтинг (Раздел 6)'!$A$6:$B$90,2,FALSE)</f>
        <v>31-37</v>
      </c>
      <c r="C96" s="48" t="str">
        <f t="shared" si="14"/>
        <v>4</v>
      </c>
      <c r="D96" s="27">
        <f t="shared" si="10"/>
        <v>66.66666666666666</v>
      </c>
      <c r="E96" s="27">
        <f t="shared" si="9"/>
        <v>6</v>
      </c>
      <c r="F96" s="27">
        <f t="shared" si="13"/>
        <v>4</v>
      </c>
      <c r="G96" s="49">
        <f>'Показатель  6.1'!E99</f>
        <v>2</v>
      </c>
      <c r="H96" s="49">
        <f>'Показатель  6.2'!F99</f>
        <v>2</v>
      </c>
    </row>
    <row r="97" spans="1:8" ht="15" customHeight="1">
      <c r="A97" s="33" t="s">
        <v>88</v>
      </c>
      <c r="B97" s="48" t="str">
        <f>VLOOKUP(A97,'Рейтинг (Раздел 6)'!$A$6:$B$90,2,FALSE)</f>
        <v>1-20</v>
      </c>
      <c r="C97" s="48" t="str">
        <f t="shared" si="14"/>
        <v>1-3</v>
      </c>
      <c r="D97" s="27">
        <f t="shared" si="10"/>
        <v>100</v>
      </c>
      <c r="E97" s="27">
        <f t="shared" si="9"/>
        <v>6</v>
      </c>
      <c r="F97" s="27">
        <f t="shared" si="13"/>
        <v>6</v>
      </c>
      <c r="G97" s="49">
        <f>'Показатель  6.1'!E100</f>
        <v>3</v>
      </c>
      <c r="H97" s="49">
        <f>'Показатель  6.2'!F100</f>
        <v>3</v>
      </c>
    </row>
    <row r="98" spans="1:8" ht="15" customHeight="1">
      <c r="A98" s="33" t="s">
        <v>89</v>
      </c>
      <c r="B98" s="48" t="str">
        <f>VLOOKUP(A98,'Рейтинг (Раздел 6)'!$A$6:$B$90,2,FALSE)</f>
        <v>66-83</v>
      </c>
      <c r="C98" s="48" t="str">
        <f t="shared" si="14"/>
        <v>8-9</v>
      </c>
      <c r="D98" s="27">
        <f t="shared" si="10"/>
        <v>0</v>
      </c>
      <c r="E98" s="27">
        <f t="shared" si="9"/>
        <v>6</v>
      </c>
      <c r="F98" s="27">
        <f t="shared" si="13"/>
        <v>0</v>
      </c>
      <c r="G98" s="49">
        <f>'Показатель  6.1'!E101</f>
        <v>0</v>
      </c>
      <c r="H98" s="49">
        <f>'Показатель  6.2'!F101</f>
        <v>0</v>
      </c>
    </row>
    <row r="99" spans="1:8" ht="27.75" customHeight="1">
      <c r="A99" s="62" t="s">
        <v>136</v>
      </c>
      <c r="B99" s="62"/>
      <c r="C99" s="62"/>
      <c r="D99" s="62"/>
      <c r="E99" s="62"/>
      <c r="F99" s="62"/>
      <c r="G99" s="62"/>
      <c r="H99" s="62"/>
    </row>
  </sheetData>
  <sheetProtection/>
  <mergeCells count="4">
    <mergeCell ref="A1:H1"/>
    <mergeCell ref="B2:H2"/>
    <mergeCell ref="B3:H3"/>
    <mergeCell ref="A99:H9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&amp;C&amp;A&amp;R&amp;N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4.57421875" style="0" customWidth="1"/>
    <col min="2" max="2" width="113.8515625" style="0" customWidth="1"/>
    <col min="3" max="3" width="8.00390625" style="0" customWidth="1"/>
  </cols>
  <sheetData>
    <row r="1" spans="1:6" ht="18.75" customHeight="1">
      <c r="A1" s="63" t="s">
        <v>127</v>
      </c>
      <c r="B1" s="64"/>
      <c r="C1" s="64"/>
      <c r="D1" s="64"/>
      <c r="E1" s="64"/>
      <c r="F1" s="64"/>
    </row>
    <row r="2" spans="1:6" ht="15">
      <c r="A2" s="65" t="s">
        <v>95</v>
      </c>
      <c r="B2" s="65" t="s">
        <v>96</v>
      </c>
      <c r="C2" s="65" t="s">
        <v>97</v>
      </c>
      <c r="D2" s="65" t="s">
        <v>98</v>
      </c>
      <c r="E2" s="65"/>
      <c r="F2" s="65"/>
    </row>
    <row r="3" spans="1:6" ht="15">
      <c r="A3" s="65"/>
      <c r="B3" s="65"/>
      <c r="C3" s="65"/>
      <c r="D3" s="40" t="s">
        <v>105</v>
      </c>
      <c r="E3" s="40" t="s">
        <v>106</v>
      </c>
      <c r="F3" s="40" t="s">
        <v>107</v>
      </c>
    </row>
    <row r="4" spans="1:6" ht="19.5" customHeight="1">
      <c r="A4" s="66">
        <v>6</v>
      </c>
      <c r="B4" s="12" t="s">
        <v>111</v>
      </c>
      <c r="C4" s="66">
        <v>6</v>
      </c>
      <c r="D4" s="67"/>
      <c r="E4" s="67"/>
      <c r="F4" s="67"/>
    </row>
    <row r="5" spans="1:6" ht="107.25" customHeight="1">
      <c r="A5" s="66"/>
      <c r="B5" s="13" t="s">
        <v>128</v>
      </c>
      <c r="C5" s="66"/>
      <c r="D5" s="68"/>
      <c r="E5" s="68"/>
      <c r="F5" s="68"/>
    </row>
    <row r="6" spans="1:6" ht="52.5" customHeight="1">
      <c r="A6" s="14" t="s">
        <v>112</v>
      </c>
      <c r="B6" s="15" t="s">
        <v>129</v>
      </c>
      <c r="C6" s="16"/>
      <c r="D6" s="17"/>
      <c r="E6" s="17"/>
      <c r="F6" s="17"/>
    </row>
    <row r="7" spans="1:6" ht="15">
      <c r="A7" s="18"/>
      <c r="B7" s="19" t="s">
        <v>99</v>
      </c>
      <c r="C7" s="18">
        <v>3</v>
      </c>
      <c r="D7" s="20"/>
      <c r="E7" s="20"/>
      <c r="F7" s="20"/>
    </row>
    <row r="8" spans="1:6" ht="15">
      <c r="A8" s="18"/>
      <c r="B8" s="19" t="s">
        <v>100</v>
      </c>
      <c r="C8" s="18">
        <v>2</v>
      </c>
      <c r="D8" s="20"/>
      <c r="E8" s="20"/>
      <c r="F8" s="20"/>
    </row>
    <row r="9" spans="1:6" ht="15">
      <c r="A9" s="18"/>
      <c r="B9" s="19" t="s">
        <v>101</v>
      </c>
      <c r="C9" s="18">
        <v>1</v>
      </c>
      <c r="D9" s="20"/>
      <c r="E9" s="20"/>
      <c r="F9" s="20"/>
    </row>
    <row r="10" spans="1:6" ht="15">
      <c r="A10" s="18"/>
      <c r="B10" s="19" t="s">
        <v>103</v>
      </c>
      <c r="C10" s="18">
        <v>0</v>
      </c>
      <c r="D10" s="20"/>
      <c r="E10" s="20"/>
      <c r="F10" s="20"/>
    </row>
    <row r="11" spans="1:6" ht="49.5" customHeight="1">
      <c r="A11" s="14" t="s">
        <v>113</v>
      </c>
      <c r="B11" s="15" t="s">
        <v>130</v>
      </c>
      <c r="C11" s="16"/>
      <c r="D11" s="17"/>
      <c r="E11" s="17"/>
      <c r="F11" s="17"/>
    </row>
    <row r="12" spans="1:6" ht="15">
      <c r="A12" s="18"/>
      <c r="B12" s="19" t="s">
        <v>99</v>
      </c>
      <c r="C12" s="18">
        <v>3</v>
      </c>
      <c r="D12" s="20"/>
      <c r="E12" s="20"/>
      <c r="F12" s="20"/>
    </row>
    <row r="13" spans="1:6" ht="15">
      <c r="A13" s="18"/>
      <c r="B13" s="19" t="s">
        <v>100</v>
      </c>
      <c r="C13" s="18">
        <v>2</v>
      </c>
      <c r="D13" s="20"/>
      <c r="E13" s="20"/>
      <c r="F13" s="20"/>
    </row>
    <row r="14" spans="1:6" ht="15">
      <c r="A14" s="18"/>
      <c r="B14" s="19" t="s">
        <v>101</v>
      </c>
      <c r="C14" s="18">
        <v>1</v>
      </c>
      <c r="D14" s="20"/>
      <c r="E14" s="20"/>
      <c r="F14" s="20"/>
    </row>
    <row r="15" spans="1:6" ht="15">
      <c r="A15" s="18"/>
      <c r="B15" s="19" t="s">
        <v>103</v>
      </c>
      <c r="C15" s="18">
        <v>0</v>
      </c>
      <c r="D15" s="20"/>
      <c r="E15" s="20"/>
      <c r="F15" s="20"/>
    </row>
    <row r="16" ht="18.75" customHeight="1">
      <c r="A16" s="42" t="s">
        <v>131</v>
      </c>
    </row>
  </sheetData>
  <sheetProtection/>
  <mergeCells count="10">
    <mergeCell ref="A1:F1"/>
    <mergeCell ref="A2:A3"/>
    <mergeCell ref="B2:B3"/>
    <mergeCell ref="C2:C3"/>
    <mergeCell ref="D2:F2"/>
    <mergeCell ref="A4:A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38.8515625" style="5" customWidth="1"/>
    <col min="2" max="2" width="24.7109375" style="5" customWidth="1"/>
    <col min="3" max="3" width="28.7109375" style="5" customWidth="1"/>
    <col min="4" max="4" width="36.7109375" style="10" customWidth="1"/>
    <col min="5" max="5" width="14.7109375" style="10" customWidth="1"/>
    <col min="6" max="16384" width="9.140625" style="5" customWidth="1"/>
  </cols>
  <sheetData>
    <row r="1" spans="1:5" s="1" customFormat="1" ht="54.75" customHeight="1">
      <c r="A1" s="72" t="s">
        <v>116</v>
      </c>
      <c r="B1" s="72"/>
      <c r="C1" s="73"/>
      <c r="D1" s="73"/>
      <c r="E1" s="73"/>
    </row>
    <row r="2" spans="1:5" ht="27.75" customHeight="1">
      <c r="A2" s="4" t="s">
        <v>92</v>
      </c>
      <c r="B2" s="77" t="s">
        <v>93</v>
      </c>
      <c r="C2" s="78"/>
      <c r="D2" s="78"/>
      <c r="E2" s="78"/>
    </row>
    <row r="3" spans="1:5" ht="15" customHeight="1">
      <c r="A3" s="4" t="s">
        <v>94</v>
      </c>
      <c r="B3" s="21" t="s">
        <v>109</v>
      </c>
      <c r="C3" s="4"/>
      <c r="D3" s="2"/>
      <c r="E3" s="21"/>
    </row>
    <row r="4" spans="1:12" ht="139.5" customHeight="1">
      <c r="A4" s="69" t="s">
        <v>90</v>
      </c>
      <c r="B4" s="69" t="s">
        <v>126</v>
      </c>
      <c r="C4" s="69" t="s">
        <v>115</v>
      </c>
      <c r="D4" s="29" t="s">
        <v>125</v>
      </c>
      <c r="E4" s="25" t="s">
        <v>114</v>
      </c>
      <c r="F4" s="1"/>
      <c r="G4" s="1"/>
      <c r="H4" s="1"/>
      <c r="I4" s="1"/>
      <c r="J4" s="1"/>
      <c r="K4" s="1"/>
      <c r="L4" s="1"/>
    </row>
    <row r="5" spans="1:12" ht="15" customHeight="1">
      <c r="A5" s="75"/>
      <c r="B5" s="70"/>
      <c r="C5" s="75"/>
      <c r="D5" s="29" t="str">
        <f>'Методика (Раздел 6) '!B7</f>
        <v>95% и более </v>
      </c>
      <c r="E5" s="74" t="s">
        <v>102</v>
      </c>
      <c r="F5" s="1"/>
      <c r="G5" s="1"/>
      <c r="H5" s="1"/>
      <c r="I5" s="1"/>
      <c r="J5" s="1"/>
      <c r="K5" s="1"/>
      <c r="L5" s="1"/>
    </row>
    <row r="6" spans="1:12" ht="15" customHeight="1">
      <c r="A6" s="75"/>
      <c r="B6" s="70"/>
      <c r="C6" s="75"/>
      <c r="D6" s="29" t="str">
        <f>'Методика (Раздел 6) '!B8</f>
        <v>90% и более </v>
      </c>
      <c r="E6" s="74"/>
      <c r="F6" s="1"/>
      <c r="G6" s="1"/>
      <c r="H6" s="1"/>
      <c r="I6" s="1"/>
      <c r="J6" s="1"/>
      <c r="K6" s="1"/>
      <c r="L6" s="1"/>
    </row>
    <row r="7" spans="1:12" s="7" customFormat="1" ht="15" customHeight="1">
      <c r="A7" s="75"/>
      <c r="B7" s="70"/>
      <c r="C7" s="75"/>
      <c r="D7" s="29" t="str">
        <f>'Методика (Раздел 6) '!B9</f>
        <v>80% и более </v>
      </c>
      <c r="E7" s="74"/>
      <c r="F7" s="6"/>
      <c r="G7" s="6"/>
      <c r="H7" s="6"/>
      <c r="I7" s="6"/>
      <c r="J7" s="6"/>
      <c r="K7" s="6"/>
      <c r="L7" s="6"/>
    </row>
    <row r="8" spans="1:12" s="7" customFormat="1" ht="15" customHeight="1">
      <c r="A8" s="76"/>
      <c r="B8" s="71"/>
      <c r="C8" s="76"/>
      <c r="D8" s="29" t="str">
        <f>'Методика (Раздел 6) '!B10</f>
        <v>менее 80 % </v>
      </c>
      <c r="E8" s="74"/>
      <c r="F8" s="6"/>
      <c r="G8" s="6"/>
      <c r="H8" s="6"/>
      <c r="I8" s="6"/>
      <c r="J8" s="6"/>
      <c r="K8" s="6"/>
      <c r="L8" s="6"/>
    </row>
    <row r="9" spans="1:12" s="23" customFormat="1" ht="15" customHeight="1">
      <c r="A9" s="31" t="s">
        <v>0</v>
      </c>
      <c r="B9" s="31"/>
      <c r="C9" s="31"/>
      <c r="D9" s="32"/>
      <c r="E9" s="32"/>
      <c r="F9" s="22"/>
      <c r="G9" s="22"/>
      <c r="H9" s="22"/>
      <c r="I9" s="22"/>
      <c r="J9" s="22"/>
      <c r="K9" s="22"/>
      <c r="L9" s="22"/>
    </row>
    <row r="10" spans="1:12" ht="15" customHeight="1">
      <c r="A10" s="33" t="s">
        <v>1</v>
      </c>
      <c r="B10" s="29">
        <v>269</v>
      </c>
      <c r="C10" s="34">
        <v>195</v>
      </c>
      <c r="D10" s="53">
        <f>C10/B10*100</f>
        <v>72.4907063197026</v>
      </c>
      <c r="E10" s="35">
        <f>IF(D10&gt;=95,3,IF(D10&gt;=90,2,IF(D10&gt;=80,1,0)))</f>
        <v>0</v>
      </c>
      <c r="F10" s="1"/>
      <c r="G10" s="1"/>
      <c r="H10" s="1"/>
      <c r="I10" s="1"/>
      <c r="J10" s="1"/>
      <c r="K10" s="1"/>
      <c r="L10" s="1"/>
    </row>
    <row r="11" spans="1:12" ht="15" customHeight="1">
      <c r="A11" s="33" t="s">
        <v>2</v>
      </c>
      <c r="B11" s="29">
        <v>425</v>
      </c>
      <c r="C11" s="34">
        <v>397</v>
      </c>
      <c r="D11" s="53">
        <f aca="true" t="shared" si="0" ref="D11:D76">C11/B11*100</f>
        <v>93.41176470588235</v>
      </c>
      <c r="E11" s="35">
        <f aca="true" t="shared" si="1" ref="E11:E76">IF(D11&gt;=95,3,IF(D11&gt;=90,2,IF(D11&gt;=80,1,0)))</f>
        <v>2</v>
      </c>
      <c r="F11" s="1"/>
      <c r="G11" s="1"/>
      <c r="H11" s="1"/>
      <c r="I11" s="1"/>
      <c r="J11" s="1"/>
      <c r="K11" s="1"/>
      <c r="L11" s="1"/>
    </row>
    <row r="12" spans="1:12" ht="15" customHeight="1">
      <c r="A12" s="33" t="s">
        <v>3</v>
      </c>
      <c r="B12" s="29">
        <v>339</v>
      </c>
      <c r="C12" s="34">
        <v>333</v>
      </c>
      <c r="D12" s="53">
        <f t="shared" si="0"/>
        <v>98.23008849557522</v>
      </c>
      <c r="E12" s="35">
        <f t="shared" si="1"/>
        <v>3</v>
      </c>
      <c r="F12" s="1"/>
      <c r="G12" s="1"/>
      <c r="H12" s="1"/>
      <c r="I12" s="1"/>
      <c r="J12" s="1"/>
      <c r="K12" s="1"/>
      <c r="L12" s="1"/>
    </row>
    <row r="13" spans="1:12" ht="15" customHeight="1">
      <c r="A13" s="33" t="s">
        <v>4</v>
      </c>
      <c r="B13" s="29">
        <v>478</v>
      </c>
      <c r="C13" s="34">
        <v>467</v>
      </c>
      <c r="D13" s="53">
        <f t="shared" si="0"/>
        <v>97.69874476987448</v>
      </c>
      <c r="E13" s="35">
        <f t="shared" si="1"/>
        <v>3</v>
      </c>
      <c r="F13" s="1"/>
      <c r="G13" s="1"/>
      <c r="H13" s="1"/>
      <c r="I13" s="1"/>
      <c r="J13" s="1"/>
      <c r="K13" s="1"/>
      <c r="L13" s="1"/>
    </row>
    <row r="14" spans="1:12" ht="15" customHeight="1">
      <c r="A14" s="33" t="s">
        <v>5</v>
      </c>
      <c r="B14" s="29">
        <v>254</v>
      </c>
      <c r="C14" s="34">
        <v>215</v>
      </c>
      <c r="D14" s="53">
        <f t="shared" si="0"/>
        <v>84.64566929133859</v>
      </c>
      <c r="E14" s="35">
        <f t="shared" si="1"/>
        <v>1</v>
      </c>
      <c r="F14" s="1"/>
      <c r="G14" s="1"/>
      <c r="H14" s="1"/>
      <c r="I14" s="1"/>
      <c r="J14" s="1"/>
      <c r="K14" s="1"/>
      <c r="L14" s="1"/>
    </row>
    <row r="15" spans="1:12" ht="15" customHeight="1">
      <c r="A15" s="33" t="s">
        <v>6</v>
      </c>
      <c r="B15" s="29">
        <v>295</v>
      </c>
      <c r="C15" s="34">
        <v>162</v>
      </c>
      <c r="D15" s="53">
        <f t="shared" si="0"/>
        <v>54.91525423728814</v>
      </c>
      <c r="E15" s="35">
        <f t="shared" si="1"/>
        <v>0</v>
      </c>
      <c r="F15" s="1"/>
      <c r="G15" s="1"/>
      <c r="H15" s="1"/>
      <c r="I15" s="1"/>
      <c r="J15" s="1"/>
      <c r="K15" s="1"/>
      <c r="L15" s="1"/>
    </row>
    <row r="16" spans="1:12" ht="15" customHeight="1">
      <c r="A16" s="33" t="s">
        <v>7</v>
      </c>
      <c r="B16" s="29">
        <v>308</v>
      </c>
      <c r="C16" s="34">
        <v>247</v>
      </c>
      <c r="D16" s="53">
        <f t="shared" si="0"/>
        <v>80.1948051948052</v>
      </c>
      <c r="E16" s="35">
        <f t="shared" si="1"/>
        <v>1</v>
      </c>
      <c r="F16" s="1"/>
      <c r="G16" s="1"/>
      <c r="H16" s="1"/>
      <c r="I16" s="1"/>
      <c r="J16" s="1"/>
      <c r="K16" s="1"/>
      <c r="L16" s="1"/>
    </row>
    <row r="17" spans="1:12" ht="15" customHeight="1">
      <c r="A17" s="33" t="s">
        <v>8</v>
      </c>
      <c r="B17" s="29">
        <v>349</v>
      </c>
      <c r="C17" s="34">
        <v>300</v>
      </c>
      <c r="D17" s="53">
        <f t="shared" si="0"/>
        <v>85.95988538681948</v>
      </c>
      <c r="E17" s="35">
        <f t="shared" si="1"/>
        <v>1</v>
      </c>
      <c r="F17" s="1"/>
      <c r="G17" s="1"/>
      <c r="H17" s="1"/>
      <c r="I17" s="1"/>
      <c r="J17" s="1"/>
      <c r="K17" s="1"/>
      <c r="L17" s="1"/>
    </row>
    <row r="18" spans="1:12" ht="15" customHeight="1">
      <c r="A18" s="33" t="s">
        <v>9</v>
      </c>
      <c r="B18" s="29">
        <v>274</v>
      </c>
      <c r="C18" s="34">
        <v>167</v>
      </c>
      <c r="D18" s="53">
        <f t="shared" si="0"/>
        <v>60.94890510948905</v>
      </c>
      <c r="E18" s="35">
        <f t="shared" si="1"/>
        <v>0</v>
      </c>
      <c r="F18" s="1"/>
      <c r="G18" s="1"/>
      <c r="H18" s="1"/>
      <c r="I18" s="1"/>
      <c r="J18" s="1"/>
      <c r="K18" s="1"/>
      <c r="L18" s="1"/>
    </row>
    <row r="19" spans="1:12" ht="15" customHeight="1">
      <c r="A19" s="33" t="s">
        <v>10</v>
      </c>
      <c r="B19" s="29">
        <v>865</v>
      </c>
      <c r="C19" s="34">
        <v>753</v>
      </c>
      <c r="D19" s="53">
        <f t="shared" si="0"/>
        <v>87.05202312138728</v>
      </c>
      <c r="E19" s="35">
        <f t="shared" si="1"/>
        <v>1</v>
      </c>
      <c r="F19" s="1"/>
      <c r="G19" s="1"/>
      <c r="H19" s="1"/>
      <c r="I19" s="1"/>
      <c r="J19" s="1"/>
      <c r="K19" s="1"/>
      <c r="L19" s="1"/>
    </row>
    <row r="20" spans="1:12" ht="15" customHeight="1">
      <c r="A20" s="33" t="s">
        <v>11</v>
      </c>
      <c r="B20" s="29">
        <v>302</v>
      </c>
      <c r="C20" s="34">
        <v>195</v>
      </c>
      <c r="D20" s="53">
        <f t="shared" si="0"/>
        <v>64.56953642384106</v>
      </c>
      <c r="E20" s="35">
        <f t="shared" si="1"/>
        <v>0</v>
      </c>
      <c r="F20" s="1"/>
      <c r="G20" s="1"/>
      <c r="H20" s="1"/>
      <c r="I20" s="1"/>
      <c r="J20" s="1"/>
      <c r="K20" s="1"/>
      <c r="L20" s="1"/>
    </row>
    <row r="21" spans="1:12" ht="15" customHeight="1">
      <c r="A21" s="33" t="s">
        <v>12</v>
      </c>
      <c r="B21" s="29">
        <v>292</v>
      </c>
      <c r="C21" s="34">
        <v>229</v>
      </c>
      <c r="D21" s="53">
        <f t="shared" si="0"/>
        <v>78.42465753424658</v>
      </c>
      <c r="E21" s="35">
        <f t="shared" si="1"/>
        <v>0</v>
      </c>
      <c r="F21" s="1"/>
      <c r="G21" s="1"/>
      <c r="H21" s="1"/>
      <c r="I21" s="1"/>
      <c r="J21" s="1"/>
      <c r="K21" s="1"/>
      <c r="L21" s="1"/>
    </row>
    <row r="22" spans="1:12" ht="15" customHeight="1">
      <c r="A22" s="33" t="s">
        <v>13</v>
      </c>
      <c r="B22" s="29">
        <v>251</v>
      </c>
      <c r="C22" s="34">
        <v>233</v>
      </c>
      <c r="D22" s="53">
        <f t="shared" si="0"/>
        <v>92.82868525896414</v>
      </c>
      <c r="E22" s="35">
        <f t="shared" si="1"/>
        <v>2</v>
      </c>
      <c r="F22" s="1"/>
      <c r="G22" s="1"/>
      <c r="H22" s="1"/>
      <c r="I22" s="1"/>
      <c r="J22" s="1"/>
      <c r="K22" s="1"/>
      <c r="L22" s="1"/>
    </row>
    <row r="23" spans="1:12" ht="15" customHeight="1">
      <c r="A23" s="33" t="s">
        <v>14</v>
      </c>
      <c r="B23" s="29">
        <v>259</v>
      </c>
      <c r="C23" s="34">
        <v>256</v>
      </c>
      <c r="D23" s="53">
        <f t="shared" si="0"/>
        <v>98.84169884169884</v>
      </c>
      <c r="E23" s="35">
        <f t="shared" si="1"/>
        <v>3</v>
      </c>
      <c r="F23" s="1"/>
      <c r="G23" s="1"/>
      <c r="H23" s="1"/>
      <c r="I23" s="1"/>
      <c r="J23" s="1"/>
      <c r="K23" s="1"/>
      <c r="L23" s="1"/>
    </row>
    <row r="24" spans="1:12" ht="15" customHeight="1">
      <c r="A24" s="33" t="s">
        <v>15</v>
      </c>
      <c r="B24" s="29">
        <v>410</v>
      </c>
      <c r="C24" s="34">
        <v>293</v>
      </c>
      <c r="D24" s="53">
        <f t="shared" si="0"/>
        <v>71.46341463414633</v>
      </c>
      <c r="E24" s="35">
        <f t="shared" si="1"/>
        <v>0</v>
      </c>
      <c r="F24" s="1"/>
      <c r="G24" s="1"/>
      <c r="H24" s="1"/>
      <c r="I24" s="1"/>
      <c r="J24" s="1"/>
      <c r="K24" s="1"/>
      <c r="L24" s="1"/>
    </row>
    <row r="25" spans="1:12" ht="15" customHeight="1">
      <c r="A25" s="33" t="s">
        <v>16</v>
      </c>
      <c r="B25" s="29">
        <v>222</v>
      </c>
      <c r="C25" s="34">
        <v>202</v>
      </c>
      <c r="D25" s="53">
        <f t="shared" si="0"/>
        <v>90.990990990991</v>
      </c>
      <c r="E25" s="35">
        <f t="shared" si="1"/>
        <v>2</v>
      </c>
      <c r="F25" s="1"/>
      <c r="G25" s="1"/>
      <c r="H25" s="1"/>
      <c r="I25" s="1"/>
      <c r="J25" s="1"/>
      <c r="K25" s="1"/>
      <c r="L25" s="1"/>
    </row>
    <row r="26" spans="1:12" ht="15" customHeight="1">
      <c r="A26" s="33" t="s">
        <v>17</v>
      </c>
      <c r="B26" s="29">
        <v>286</v>
      </c>
      <c r="C26" s="34">
        <v>190</v>
      </c>
      <c r="D26" s="53">
        <f t="shared" si="0"/>
        <v>66.43356643356644</v>
      </c>
      <c r="E26" s="35">
        <f t="shared" si="1"/>
        <v>0</v>
      </c>
      <c r="F26" s="1"/>
      <c r="G26" s="1"/>
      <c r="H26" s="1"/>
      <c r="I26" s="1"/>
      <c r="J26" s="1"/>
      <c r="K26" s="1"/>
      <c r="L26" s="1"/>
    </row>
    <row r="27" spans="1:12" ht="15" customHeight="1">
      <c r="A27" s="33" t="s">
        <v>18</v>
      </c>
      <c r="B27" s="29">
        <v>2336</v>
      </c>
      <c r="C27" s="34">
        <v>1818</v>
      </c>
      <c r="D27" s="53">
        <f t="shared" si="0"/>
        <v>77.82534246575342</v>
      </c>
      <c r="E27" s="35">
        <f t="shared" si="1"/>
        <v>0</v>
      </c>
      <c r="F27" s="1"/>
      <c r="G27" s="1"/>
      <c r="H27" s="1"/>
      <c r="I27" s="1"/>
      <c r="J27" s="1"/>
      <c r="K27" s="1"/>
      <c r="L27" s="1"/>
    </row>
    <row r="28" spans="1:12" s="23" customFormat="1" ht="15" customHeight="1">
      <c r="A28" s="31" t="s">
        <v>19</v>
      </c>
      <c r="B28" s="39"/>
      <c r="C28" s="36"/>
      <c r="D28" s="54"/>
      <c r="E28" s="37"/>
      <c r="F28" s="22"/>
      <c r="G28" s="22"/>
      <c r="H28" s="22"/>
      <c r="I28" s="22"/>
      <c r="J28" s="22"/>
      <c r="K28" s="22"/>
      <c r="L28" s="22"/>
    </row>
    <row r="29" spans="1:12" ht="15" customHeight="1">
      <c r="A29" s="33" t="s">
        <v>20</v>
      </c>
      <c r="B29" s="29">
        <v>232</v>
      </c>
      <c r="C29" s="34">
        <v>175</v>
      </c>
      <c r="D29" s="53">
        <f t="shared" si="0"/>
        <v>75.43103448275862</v>
      </c>
      <c r="E29" s="35">
        <f t="shared" si="1"/>
        <v>0</v>
      </c>
      <c r="F29" s="1"/>
      <c r="G29" s="1"/>
      <c r="H29" s="1"/>
      <c r="I29" s="1"/>
      <c r="J29" s="1"/>
      <c r="K29" s="1"/>
      <c r="L29" s="1"/>
    </row>
    <row r="30" spans="1:12" ht="15" customHeight="1">
      <c r="A30" s="33" t="s">
        <v>21</v>
      </c>
      <c r="B30" s="29">
        <v>381</v>
      </c>
      <c r="C30" s="34">
        <v>367</v>
      </c>
      <c r="D30" s="53">
        <f t="shared" si="0"/>
        <v>96.3254593175853</v>
      </c>
      <c r="E30" s="35">
        <f t="shared" si="1"/>
        <v>3</v>
      </c>
      <c r="F30" s="1"/>
      <c r="G30" s="1"/>
      <c r="H30" s="1"/>
      <c r="I30" s="1"/>
      <c r="J30" s="1"/>
      <c r="K30" s="1"/>
      <c r="L30" s="1"/>
    </row>
    <row r="31" spans="1:12" ht="15" customHeight="1">
      <c r="A31" s="33" t="s">
        <v>22</v>
      </c>
      <c r="B31" s="29">
        <v>378</v>
      </c>
      <c r="C31" s="34">
        <v>317</v>
      </c>
      <c r="D31" s="53">
        <f t="shared" si="0"/>
        <v>83.86243386243386</v>
      </c>
      <c r="E31" s="35">
        <f t="shared" si="1"/>
        <v>1</v>
      </c>
      <c r="F31" s="1"/>
      <c r="G31" s="1"/>
      <c r="H31" s="1"/>
      <c r="I31" s="1"/>
      <c r="J31" s="1"/>
      <c r="K31" s="1"/>
      <c r="L31" s="1"/>
    </row>
    <row r="32" spans="1:12" ht="15" customHeight="1">
      <c r="A32" s="33" t="s">
        <v>23</v>
      </c>
      <c r="B32" s="29">
        <v>328</v>
      </c>
      <c r="C32" s="34">
        <v>306</v>
      </c>
      <c r="D32" s="53">
        <f t="shared" si="0"/>
        <v>93.29268292682927</v>
      </c>
      <c r="E32" s="35">
        <f t="shared" si="1"/>
        <v>2</v>
      </c>
      <c r="F32" s="1"/>
      <c r="G32" s="1"/>
      <c r="H32" s="1"/>
      <c r="I32" s="1"/>
      <c r="J32" s="1"/>
      <c r="K32" s="1"/>
      <c r="L32" s="1"/>
    </row>
    <row r="33" spans="1:12" ht="15" customHeight="1">
      <c r="A33" s="33" t="s">
        <v>24</v>
      </c>
      <c r="B33" s="29">
        <v>221</v>
      </c>
      <c r="C33" s="34">
        <v>202</v>
      </c>
      <c r="D33" s="53">
        <f t="shared" si="0"/>
        <v>91.4027149321267</v>
      </c>
      <c r="E33" s="35">
        <f t="shared" si="1"/>
        <v>2</v>
      </c>
      <c r="F33" s="1"/>
      <c r="G33" s="1"/>
      <c r="H33" s="1"/>
      <c r="I33" s="1"/>
      <c r="J33" s="1"/>
      <c r="K33" s="1"/>
      <c r="L33" s="1"/>
    </row>
    <row r="34" spans="1:12" ht="15" customHeight="1">
      <c r="A34" s="33" t="s">
        <v>25</v>
      </c>
      <c r="B34" s="29">
        <v>213</v>
      </c>
      <c r="C34" s="34">
        <v>164</v>
      </c>
      <c r="D34" s="53">
        <f t="shared" si="0"/>
        <v>76.99530516431925</v>
      </c>
      <c r="E34" s="35">
        <f t="shared" si="1"/>
        <v>0</v>
      </c>
      <c r="F34" s="1"/>
      <c r="G34" s="1"/>
      <c r="H34" s="1"/>
      <c r="I34" s="1"/>
      <c r="J34" s="1"/>
      <c r="K34" s="1"/>
      <c r="L34" s="1"/>
    </row>
    <row r="35" spans="1:12" ht="15" customHeight="1">
      <c r="A35" s="33" t="s">
        <v>26</v>
      </c>
      <c r="B35" s="29">
        <v>172</v>
      </c>
      <c r="C35" s="34">
        <v>166</v>
      </c>
      <c r="D35" s="53">
        <f t="shared" si="0"/>
        <v>96.51162790697676</v>
      </c>
      <c r="E35" s="35">
        <f t="shared" si="1"/>
        <v>3</v>
      </c>
      <c r="F35" s="1"/>
      <c r="G35" s="1"/>
      <c r="H35" s="1"/>
      <c r="I35" s="1"/>
      <c r="J35" s="1"/>
      <c r="K35" s="1"/>
      <c r="L35" s="1"/>
    </row>
    <row r="36" spans="1:12" ht="15" customHeight="1">
      <c r="A36" s="33" t="s">
        <v>27</v>
      </c>
      <c r="B36" s="29">
        <v>236</v>
      </c>
      <c r="C36" s="34">
        <v>215</v>
      </c>
      <c r="D36" s="53">
        <f t="shared" si="0"/>
        <v>91.10169491525424</v>
      </c>
      <c r="E36" s="35">
        <f t="shared" si="1"/>
        <v>2</v>
      </c>
      <c r="F36" s="1"/>
      <c r="G36" s="1"/>
      <c r="H36" s="1"/>
      <c r="I36" s="1"/>
      <c r="J36" s="1"/>
      <c r="K36" s="1"/>
      <c r="L36" s="1"/>
    </row>
    <row r="37" spans="1:12" ht="15" customHeight="1">
      <c r="A37" s="33" t="s">
        <v>28</v>
      </c>
      <c r="B37" s="29">
        <v>220</v>
      </c>
      <c r="C37" s="34">
        <v>112</v>
      </c>
      <c r="D37" s="53">
        <f t="shared" si="0"/>
        <v>50.90909090909091</v>
      </c>
      <c r="E37" s="35">
        <f t="shared" si="1"/>
        <v>0</v>
      </c>
      <c r="F37" s="1"/>
      <c r="G37" s="1"/>
      <c r="H37" s="1"/>
      <c r="I37" s="1"/>
      <c r="J37" s="1"/>
      <c r="K37" s="1"/>
      <c r="L37" s="1"/>
    </row>
    <row r="38" spans="1:12" ht="15" customHeight="1">
      <c r="A38" s="33" t="s">
        <v>29</v>
      </c>
      <c r="B38" s="29">
        <v>2804</v>
      </c>
      <c r="C38" s="34">
        <v>2552</v>
      </c>
      <c r="D38" s="53">
        <f t="shared" si="0"/>
        <v>91.01283880171184</v>
      </c>
      <c r="E38" s="35">
        <f t="shared" si="1"/>
        <v>2</v>
      </c>
      <c r="F38" s="1"/>
      <c r="G38" s="1"/>
      <c r="H38" s="1"/>
      <c r="I38" s="1"/>
      <c r="J38" s="1"/>
      <c r="K38" s="1"/>
      <c r="L38" s="1"/>
    </row>
    <row r="39" spans="1:12" ht="15" customHeight="1">
      <c r="A39" s="33" t="s">
        <v>30</v>
      </c>
      <c r="B39" s="29">
        <v>160</v>
      </c>
      <c r="C39" s="34">
        <v>53</v>
      </c>
      <c r="D39" s="53">
        <f t="shared" si="0"/>
        <v>33.125</v>
      </c>
      <c r="E39" s="35">
        <f t="shared" si="1"/>
        <v>0</v>
      </c>
      <c r="F39" s="1"/>
      <c r="G39" s="1"/>
      <c r="H39" s="1"/>
      <c r="I39" s="1"/>
      <c r="J39" s="1"/>
      <c r="K39" s="1"/>
      <c r="L39" s="1"/>
    </row>
    <row r="40" spans="1:12" s="23" customFormat="1" ht="15" customHeight="1">
      <c r="A40" s="31" t="s">
        <v>31</v>
      </c>
      <c r="B40" s="39"/>
      <c r="C40" s="36"/>
      <c r="D40" s="54"/>
      <c r="E40" s="37"/>
      <c r="F40" s="22"/>
      <c r="G40" s="22"/>
      <c r="H40" s="22"/>
      <c r="I40" s="22"/>
      <c r="J40" s="22"/>
      <c r="K40" s="22"/>
      <c r="L40" s="22"/>
    </row>
    <row r="41" spans="1:12" ht="15" customHeight="1">
      <c r="A41" s="33" t="s">
        <v>32</v>
      </c>
      <c r="B41" s="29">
        <v>147</v>
      </c>
      <c r="C41" s="34">
        <v>144</v>
      </c>
      <c r="D41" s="53">
        <f t="shared" si="0"/>
        <v>97.95918367346938</v>
      </c>
      <c r="E41" s="35">
        <f t="shared" si="1"/>
        <v>3</v>
      </c>
      <c r="F41" s="1"/>
      <c r="G41" s="1"/>
      <c r="H41" s="1"/>
      <c r="I41" s="1"/>
      <c r="J41" s="1"/>
      <c r="K41" s="1"/>
      <c r="L41" s="1"/>
    </row>
    <row r="42" spans="1:12" ht="15" customHeight="1">
      <c r="A42" s="33" t="s">
        <v>33</v>
      </c>
      <c r="B42" s="29">
        <v>148</v>
      </c>
      <c r="C42" s="34">
        <v>127</v>
      </c>
      <c r="D42" s="53">
        <f t="shared" si="0"/>
        <v>85.8108108108108</v>
      </c>
      <c r="E42" s="35">
        <f t="shared" si="1"/>
        <v>1</v>
      </c>
      <c r="F42" s="1"/>
      <c r="G42" s="1"/>
      <c r="H42" s="1"/>
      <c r="I42" s="1"/>
      <c r="J42" s="1"/>
      <c r="K42" s="1"/>
      <c r="L42" s="1"/>
    </row>
    <row r="43" spans="1:12" ht="15" customHeight="1">
      <c r="A43" s="33" t="s">
        <v>132</v>
      </c>
      <c r="B43" s="29">
        <v>409</v>
      </c>
      <c r="C43" s="34">
        <v>81</v>
      </c>
      <c r="D43" s="53">
        <f t="shared" si="0"/>
        <v>19.80440097799511</v>
      </c>
      <c r="E43" s="35" t="s">
        <v>134</v>
      </c>
      <c r="F43" s="1"/>
      <c r="G43" s="1"/>
      <c r="H43" s="1"/>
      <c r="I43" s="1"/>
      <c r="J43" s="1"/>
      <c r="K43" s="1"/>
      <c r="L43" s="1"/>
    </row>
    <row r="44" spans="1:12" ht="15" customHeight="1">
      <c r="A44" s="33" t="s">
        <v>34</v>
      </c>
      <c r="B44" s="29">
        <v>685</v>
      </c>
      <c r="C44" s="34">
        <v>675</v>
      </c>
      <c r="D44" s="53">
        <f t="shared" si="0"/>
        <v>98.54014598540147</v>
      </c>
      <c r="E44" s="35">
        <f t="shared" si="1"/>
        <v>3</v>
      </c>
      <c r="F44" s="1"/>
      <c r="G44" s="1"/>
      <c r="H44" s="1"/>
      <c r="I44" s="1"/>
      <c r="J44" s="1"/>
      <c r="K44" s="1"/>
      <c r="L44" s="1"/>
    </row>
    <row r="45" spans="1:12" ht="15" customHeight="1">
      <c r="A45" s="33" t="s">
        <v>35</v>
      </c>
      <c r="B45" s="29">
        <v>278</v>
      </c>
      <c r="C45" s="34">
        <v>236</v>
      </c>
      <c r="D45" s="53">
        <f t="shared" si="0"/>
        <v>84.89208633093526</v>
      </c>
      <c r="E45" s="35">
        <f t="shared" si="1"/>
        <v>1</v>
      </c>
      <c r="F45" s="1"/>
      <c r="G45" s="1"/>
      <c r="H45" s="1"/>
      <c r="I45" s="1"/>
      <c r="J45" s="1"/>
      <c r="K45" s="1"/>
      <c r="L45" s="1"/>
    </row>
    <row r="46" spans="1:12" ht="15" customHeight="1">
      <c r="A46" s="33" t="s">
        <v>36</v>
      </c>
      <c r="B46" s="29">
        <v>594</v>
      </c>
      <c r="C46" s="34">
        <v>475</v>
      </c>
      <c r="D46" s="53">
        <f t="shared" si="0"/>
        <v>79.96632996632997</v>
      </c>
      <c r="E46" s="35">
        <f t="shared" si="1"/>
        <v>0</v>
      </c>
      <c r="F46" s="1"/>
      <c r="G46" s="1"/>
      <c r="H46" s="1"/>
      <c r="I46" s="1"/>
      <c r="J46" s="1"/>
      <c r="K46" s="1"/>
      <c r="L46" s="1"/>
    </row>
    <row r="47" spans="1:12" ht="15" customHeight="1">
      <c r="A47" s="33" t="s">
        <v>37</v>
      </c>
      <c r="B47" s="29">
        <v>484</v>
      </c>
      <c r="C47" s="34">
        <v>399</v>
      </c>
      <c r="D47" s="53">
        <f t="shared" si="0"/>
        <v>82.43801652892562</v>
      </c>
      <c r="E47" s="35">
        <f t="shared" si="1"/>
        <v>1</v>
      </c>
      <c r="F47" s="1"/>
      <c r="G47" s="1"/>
      <c r="H47" s="1"/>
      <c r="I47" s="1"/>
      <c r="J47" s="1"/>
      <c r="K47" s="1"/>
      <c r="L47" s="1"/>
    </row>
    <row r="48" spans="1:12" ht="15" customHeight="1">
      <c r="A48" s="33" t="s">
        <v>133</v>
      </c>
      <c r="B48" s="29">
        <v>258</v>
      </c>
      <c r="C48" s="34">
        <v>40</v>
      </c>
      <c r="D48" s="53">
        <f t="shared" si="0"/>
        <v>15.503875968992247</v>
      </c>
      <c r="E48" s="35" t="s">
        <v>134</v>
      </c>
      <c r="F48" s="1"/>
      <c r="G48" s="1"/>
      <c r="H48" s="1"/>
      <c r="I48" s="1"/>
      <c r="J48" s="1"/>
      <c r="K48" s="1"/>
      <c r="L48" s="1"/>
    </row>
    <row r="49" spans="1:12" s="23" customFormat="1" ht="15" customHeight="1">
      <c r="A49" s="31" t="s">
        <v>38</v>
      </c>
      <c r="B49" s="39"/>
      <c r="C49" s="36"/>
      <c r="D49" s="54"/>
      <c r="E49" s="37"/>
      <c r="F49" s="22"/>
      <c r="G49" s="22"/>
      <c r="H49" s="22"/>
      <c r="I49" s="22"/>
      <c r="J49" s="22"/>
      <c r="K49" s="22"/>
      <c r="L49" s="22"/>
    </row>
    <row r="50" spans="1:12" ht="15" customHeight="1">
      <c r="A50" s="33" t="s">
        <v>39</v>
      </c>
      <c r="B50" s="29">
        <v>422</v>
      </c>
      <c r="C50" s="34">
        <v>67</v>
      </c>
      <c r="D50" s="53">
        <f t="shared" si="0"/>
        <v>15.876777251184834</v>
      </c>
      <c r="E50" s="35">
        <f t="shared" si="1"/>
        <v>0</v>
      </c>
      <c r="F50" s="1"/>
      <c r="G50" s="1"/>
      <c r="H50" s="1"/>
      <c r="I50" s="1"/>
      <c r="J50" s="1"/>
      <c r="K50" s="1"/>
      <c r="L50" s="1"/>
    </row>
    <row r="51" spans="1:12" ht="15" customHeight="1">
      <c r="A51" s="33" t="s">
        <v>40</v>
      </c>
      <c r="B51" s="29">
        <v>271</v>
      </c>
      <c r="C51" s="34">
        <v>119</v>
      </c>
      <c r="D51" s="53">
        <f t="shared" si="0"/>
        <v>43.91143911439114</v>
      </c>
      <c r="E51" s="35">
        <f t="shared" si="1"/>
        <v>0</v>
      </c>
      <c r="F51" s="1"/>
      <c r="G51" s="1"/>
      <c r="H51" s="1"/>
      <c r="I51" s="1"/>
      <c r="J51" s="1"/>
      <c r="K51" s="1"/>
      <c r="L51" s="1"/>
    </row>
    <row r="52" spans="1:12" ht="15" customHeight="1">
      <c r="A52" s="33" t="s">
        <v>41</v>
      </c>
      <c r="B52" s="29">
        <v>212</v>
      </c>
      <c r="C52" s="34">
        <v>181</v>
      </c>
      <c r="D52" s="53">
        <f t="shared" si="0"/>
        <v>85.37735849056604</v>
      </c>
      <c r="E52" s="35">
        <f t="shared" si="1"/>
        <v>1</v>
      </c>
      <c r="F52" s="1"/>
      <c r="G52" s="1"/>
      <c r="H52" s="1"/>
      <c r="I52" s="1"/>
      <c r="J52" s="1"/>
      <c r="K52" s="1"/>
      <c r="L52" s="1"/>
    </row>
    <row r="53" spans="1:12" ht="15" customHeight="1">
      <c r="A53" s="33" t="s">
        <v>42</v>
      </c>
      <c r="B53" s="29">
        <v>159</v>
      </c>
      <c r="C53" s="34">
        <v>52</v>
      </c>
      <c r="D53" s="53">
        <f t="shared" si="0"/>
        <v>32.70440251572327</v>
      </c>
      <c r="E53" s="35">
        <f t="shared" si="1"/>
        <v>0</v>
      </c>
      <c r="F53" s="1"/>
      <c r="G53" s="1"/>
      <c r="H53" s="1"/>
      <c r="I53" s="1"/>
      <c r="J53" s="1"/>
      <c r="K53" s="1"/>
      <c r="L53" s="1"/>
    </row>
    <row r="54" spans="1:12" ht="15" customHeight="1">
      <c r="A54" s="33" t="s">
        <v>91</v>
      </c>
      <c r="B54" s="29">
        <v>250</v>
      </c>
      <c r="C54" s="34">
        <v>49</v>
      </c>
      <c r="D54" s="53">
        <f t="shared" si="0"/>
        <v>19.6</v>
      </c>
      <c r="E54" s="35">
        <f t="shared" si="1"/>
        <v>0</v>
      </c>
      <c r="F54" s="1"/>
      <c r="G54" s="1"/>
      <c r="H54" s="1"/>
      <c r="I54" s="1"/>
      <c r="J54" s="1"/>
      <c r="K54" s="1"/>
      <c r="L54" s="1"/>
    </row>
    <row r="55" spans="1:12" ht="15" customHeight="1">
      <c r="A55" s="33" t="s">
        <v>43</v>
      </c>
      <c r="B55" s="29">
        <v>392</v>
      </c>
      <c r="C55" s="34">
        <v>237</v>
      </c>
      <c r="D55" s="53">
        <f t="shared" si="0"/>
        <v>60.45918367346938</v>
      </c>
      <c r="E55" s="35">
        <f t="shared" si="1"/>
        <v>0</v>
      </c>
      <c r="F55" s="1"/>
      <c r="G55" s="1"/>
      <c r="H55" s="1"/>
      <c r="I55" s="1"/>
      <c r="J55" s="1"/>
      <c r="K55" s="1"/>
      <c r="L55" s="1"/>
    </row>
    <row r="56" spans="1:12" ht="15" customHeight="1">
      <c r="A56" s="33" t="s">
        <v>44</v>
      </c>
      <c r="B56" s="29">
        <v>493</v>
      </c>
      <c r="C56" s="34">
        <v>420</v>
      </c>
      <c r="D56" s="53">
        <f t="shared" si="0"/>
        <v>85.19269776876268</v>
      </c>
      <c r="E56" s="35">
        <f t="shared" si="1"/>
        <v>1</v>
      </c>
      <c r="F56" s="1"/>
      <c r="G56" s="1"/>
      <c r="H56" s="1"/>
      <c r="I56" s="1"/>
      <c r="J56" s="1"/>
      <c r="K56" s="1"/>
      <c r="L56" s="1"/>
    </row>
    <row r="57" spans="1:12" s="23" customFormat="1" ht="15" customHeight="1">
      <c r="A57" s="31" t="s">
        <v>45</v>
      </c>
      <c r="B57" s="39"/>
      <c r="C57" s="36"/>
      <c r="D57" s="54"/>
      <c r="E57" s="37"/>
      <c r="F57" s="22"/>
      <c r="G57" s="22"/>
      <c r="H57" s="22"/>
      <c r="I57" s="22"/>
      <c r="J57" s="22"/>
      <c r="K57" s="22"/>
      <c r="L57" s="22"/>
    </row>
    <row r="58" spans="1:12" ht="15" customHeight="1">
      <c r="A58" s="33" t="s">
        <v>46</v>
      </c>
      <c r="B58" s="29">
        <v>638</v>
      </c>
      <c r="C58" s="34">
        <v>461</v>
      </c>
      <c r="D58" s="53">
        <f t="shared" si="0"/>
        <v>72.25705329153605</v>
      </c>
      <c r="E58" s="35">
        <f t="shared" si="1"/>
        <v>0</v>
      </c>
      <c r="F58" s="1"/>
      <c r="G58" s="1"/>
      <c r="H58" s="1"/>
      <c r="I58" s="1"/>
      <c r="J58" s="1"/>
      <c r="K58" s="1"/>
      <c r="L58" s="1"/>
    </row>
    <row r="59" spans="1:12" ht="15" customHeight="1">
      <c r="A59" s="33" t="s">
        <v>47</v>
      </c>
      <c r="B59" s="29">
        <v>291</v>
      </c>
      <c r="C59" s="34">
        <v>286</v>
      </c>
      <c r="D59" s="53">
        <f t="shared" si="0"/>
        <v>98.28178694158075</v>
      </c>
      <c r="E59" s="35">
        <f t="shared" si="1"/>
        <v>3</v>
      </c>
      <c r="F59" s="1"/>
      <c r="G59" s="1"/>
      <c r="H59" s="1"/>
      <c r="I59" s="1"/>
      <c r="J59" s="1"/>
      <c r="K59" s="1"/>
      <c r="L59" s="1"/>
    </row>
    <row r="60" spans="1:12" ht="15" customHeight="1">
      <c r="A60" s="33" t="s">
        <v>48</v>
      </c>
      <c r="B60" s="29">
        <v>295</v>
      </c>
      <c r="C60" s="34">
        <v>184</v>
      </c>
      <c r="D60" s="53">
        <f t="shared" si="0"/>
        <v>62.37288135593221</v>
      </c>
      <c r="E60" s="35">
        <f t="shared" si="1"/>
        <v>0</v>
      </c>
      <c r="F60" s="1"/>
      <c r="G60" s="1"/>
      <c r="H60" s="1"/>
      <c r="I60" s="1"/>
      <c r="J60" s="1"/>
      <c r="K60" s="1"/>
      <c r="L60" s="1"/>
    </row>
    <row r="61" spans="1:12" ht="15" customHeight="1">
      <c r="A61" s="33" t="s">
        <v>49</v>
      </c>
      <c r="B61" s="29">
        <v>753</v>
      </c>
      <c r="C61" s="34">
        <v>424</v>
      </c>
      <c r="D61" s="53">
        <f t="shared" si="0"/>
        <v>56.30810092961488</v>
      </c>
      <c r="E61" s="35">
        <f t="shared" si="1"/>
        <v>0</v>
      </c>
      <c r="F61" s="1"/>
      <c r="G61" s="1"/>
      <c r="H61" s="1"/>
      <c r="I61" s="1"/>
      <c r="J61" s="1"/>
      <c r="K61" s="1"/>
      <c r="L61" s="1"/>
    </row>
    <row r="62" spans="1:12" ht="15" customHeight="1">
      <c r="A62" s="33" t="s">
        <v>50</v>
      </c>
      <c r="B62" s="29">
        <v>420</v>
      </c>
      <c r="C62" s="34">
        <v>405</v>
      </c>
      <c r="D62" s="53">
        <f t="shared" si="0"/>
        <v>96.42857142857143</v>
      </c>
      <c r="E62" s="35">
        <f t="shared" si="1"/>
        <v>3</v>
      </c>
      <c r="F62" s="1"/>
      <c r="G62" s="1"/>
      <c r="H62" s="1"/>
      <c r="I62" s="1"/>
      <c r="J62" s="1"/>
      <c r="K62" s="1"/>
      <c r="L62" s="1"/>
    </row>
    <row r="63" spans="1:12" ht="15" customHeight="1">
      <c r="A63" s="33" t="s">
        <v>51</v>
      </c>
      <c r="B63" s="29">
        <v>298</v>
      </c>
      <c r="C63" s="34">
        <v>293</v>
      </c>
      <c r="D63" s="53">
        <f t="shared" si="0"/>
        <v>98.3221476510067</v>
      </c>
      <c r="E63" s="35">
        <f t="shared" si="1"/>
        <v>3</v>
      </c>
      <c r="F63" s="1"/>
      <c r="G63" s="1"/>
      <c r="H63" s="1"/>
      <c r="I63" s="1"/>
      <c r="J63" s="1"/>
      <c r="K63" s="1"/>
      <c r="L63" s="1"/>
    </row>
    <row r="64" spans="1:12" ht="15" customHeight="1">
      <c r="A64" s="33" t="s">
        <v>52</v>
      </c>
      <c r="B64" s="29">
        <v>442</v>
      </c>
      <c r="C64" s="34">
        <v>403</v>
      </c>
      <c r="D64" s="53">
        <f t="shared" si="0"/>
        <v>91.17647058823529</v>
      </c>
      <c r="E64" s="35">
        <f t="shared" si="1"/>
        <v>2</v>
      </c>
      <c r="F64" s="1"/>
      <c r="G64" s="1"/>
      <c r="H64" s="1"/>
      <c r="I64" s="1"/>
      <c r="J64" s="1"/>
      <c r="K64" s="1"/>
      <c r="L64" s="1"/>
    </row>
    <row r="65" spans="1:12" ht="15" customHeight="1">
      <c r="A65" s="33" t="s">
        <v>53</v>
      </c>
      <c r="B65" s="29">
        <v>395</v>
      </c>
      <c r="C65" s="34">
        <v>382</v>
      </c>
      <c r="D65" s="53">
        <f t="shared" si="0"/>
        <v>96.70886075949367</v>
      </c>
      <c r="E65" s="35">
        <f t="shared" si="1"/>
        <v>3</v>
      </c>
      <c r="F65" s="1"/>
      <c r="G65" s="1"/>
      <c r="H65" s="1"/>
      <c r="I65" s="1"/>
      <c r="J65" s="1"/>
      <c r="K65" s="1"/>
      <c r="L65" s="1"/>
    </row>
    <row r="66" spans="1:12" ht="15" customHeight="1">
      <c r="A66" s="33" t="s">
        <v>54</v>
      </c>
      <c r="B66" s="29">
        <v>718</v>
      </c>
      <c r="C66" s="34">
        <v>679</v>
      </c>
      <c r="D66" s="53">
        <f t="shared" si="0"/>
        <v>94.5682451253482</v>
      </c>
      <c r="E66" s="35">
        <f t="shared" si="1"/>
        <v>2</v>
      </c>
      <c r="F66" s="1"/>
      <c r="G66" s="1"/>
      <c r="H66" s="1"/>
      <c r="I66" s="1"/>
      <c r="J66" s="1"/>
      <c r="K66" s="1"/>
      <c r="L66" s="1"/>
    </row>
    <row r="67" spans="1:12" ht="15" customHeight="1">
      <c r="A67" s="33" t="s">
        <v>55</v>
      </c>
      <c r="B67" s="29">
        <v>411</v>
      </c>
      <c r="C67" s="34">
        <v>392</v>
      </c>
      <c r="D67" s="53">
        <f t="shared" si="0"/>
        <v>95.37712895377129</v>
      </c>
      <c r="E67" s="35">
        <f t="shared" si="1"/>
        <v>3</v>
      </c>
      <c r="F67" s="1"/>
      <c r="G67" s="1"/>
      <c r="H67" s="1"/>
      <c r="I67" s="1"/>
      <c r="J67" s="1"/>
      <c r="K67" s="1"/>
      <c r="L67" s="1"/>
    </row>
    <row r="68" spans="1:12" ht="15" customHeight="1">
      <c r="A68" s="33" t="s">
        <v>56</v>
      </c>
      <c r="B68" s="29">
        <v>236</v>
      </c>
      <c r="C68" s="34">
        <v>214</v>
      </c>
      <c r="D68" s="53">
        <f t="shared" si="0"/>
        <v>90.67796610169492</v>
      </c>
      <c r="E68" s="35">
        <f t="shared" si="1"/>
        <v>2</v>
      </c>
      <c r="F68" s="1"/>
      <c r="G68" s="1"/>
      <c r="H68" s="1"/>
      <c r="I68" s="1"/>
      <c r="J68" s="1"/>
      <c r="K68" s="1"/>
      <c r="L68" s="1"/>
    </row>
    <row r="69" spans="1:12" ht="15" customHeight="1">
      <c r="A69" s="33" t="s">
        <v>57</v>
      </c>
      <c r="B69" s="29">
        <v>989</v>
      </c>
      <c r="C69" s="34">
        <v>954</v>
      </c>
      <c r="D69" s="53">
        <f t="shared" si="0"/>
        <v>96.46107178968654</v>
      </c>
      <c r="E69" s="35">
        <f t="shared" si="1"/>
        <v>3</v>
      </c>
      <c r="F69" s="1"/>
      <c r="G69" s="1"/>
      <c r="H69" s="1"/>
      <c r="I69" s="1"/>
      <c r="J69" s="1"/>
      <c r="K69" s="1"/>
      <c r="L69" s="1"/>
    </row>
    <row r="70" spans="1:12" ht="15" customHeight="1">
      <c r="A70" s="33" t="s">
        <v>58</v>
      </c>
      <c r="B70" s="29">
        <v>527</v>
      </c>
      <c r="C70" s="34">
        <v>499</v>
      </c>
      <c r="D70" s="53">
        <f t="shared" si="0"/>
        <v>94.68690702087287</v>
      </c>
      <c r="E70" s="35">
        <f t="shared" si="1"/>
        <v>2</v>
      </c>
      <c r="F70" s="1"/>
      <c r="G70" s="1"/>
      <c r="H70" s="1"/>
      <c r="I70" s="1"/>
      <c r="J70" s="1"/>
      <c r="K70" s="1"/>
      <c r="L70" s="1"/>
    </row>
    <row r="71" spans="1:12" ht="15" customHeight="1">
      <c r="A71" s="33" t="s">
        <v>59</v>
      </c>
      <c r="B71" s="29">
        <v>307</v>
      </c>
      <c r="C71" s="34">
        <v>272</v>
      </c>
      <c r="D71" s="53">
        <f t="shared" si="0"/>
        <v>88.59934853420195</v>
      </c>
      <c r="E71" s="35">
        <f t="shared" si="1"/>
        <v>1</v>
      </c>
      <c r="F71" s="1"/>
      <c r="G71" s="1"/>
      <c r="H71" s="1"/>
      <c r="I71" s="1"/>
      <c r="J71" s="1"/>
      <c r="K71" s="1"/>
      <c r="L71" s="1"/>
    </row>
    <row r="72" spans="1:12" s="23" customFormat="1" ht="15" customHeight="1">
      <c r="A72" s="31" t="s">
        <v>60</v>
      </c>
      <c r="B72" s="39"/>
      <c r="C72" s="36"/>
      <c r="D72" s="54"/>
      <c r="E72" s="37"/>
      <c r="F72" s="22"/>
      <c r="G72" s="22"/>
      <c r="H72" s="22"/>
      <c r="I72" s="22"/>
      <c r="J72" s="22"/>
      <c r="K72" s="22"/>
      <c r="L72" s="22"/>
    </row>
    <row r="73" spans="1:12" ht="15" customHeight="1">
      <c r="A73" s="33" t="s">
        <v>61</v>
      </c>
      <c r="B73" s="29">
        <v>291</v>
      </c>
      <c r="C73" s="34">
        <v>219</v>
      </c>
      <c r="D73" s="53">
        <f t="shared" si="0"/>
        <v>75.25773195876289</v>
      </c>
      <c r="E73" s="35">
        <f t="shared" si="1"/>
        <v>0</v>
      </c>
      <c r="F73" s="1"/>
      <c r="G73" s="1"/>
      <c r="H73" s="1"/>
      <c r="I73" s="1"/>
      <c r="J73" s="1"/>
      <c r="K73" s="1"/>
      <c r="L73" s="1"/>
    </row>
    <row r="74" spans="1:12" ht="15" customHeight="1">
      <c r="A74" s="33" t="s">
        <v>62</v>
      </c>
      <c r="B74" s="29">
        <v>785</v>
      </c>
      <c r="C74" s="34">
        <v>622</v>
      </c>
      <c r="D74" s="53">
        <f t="shared" si="0"/>
        <v>79.23566878980893</v>
      </c>
      <c r="E74" s="35">
        <f t="shared" si="1"/>
        <v>0</v>
      </c>
      <c r="F74" s="1"/>
      <c r="G74" s="1"/>
      <c r="H74" s="1"/>
      <c r="I74" s="1"/>
      <c r="J74" s="1"/>
      <c r="K74" s="1"/>
      <c r="L74" s="1"/>
    </row>
    <row r="75" spans="1:12" ht="15" customHeight="1">
      <c r="A75" s="33" t="s">
        <v>63</v>
      </c>
      <c r="B75" s="29">
        <v>183</v>
      </c>
      <c r="C75" s="34">
        <v>160</v>
      </c>
      <c r="D75" s="53">
        <f t="shared" si="0"/>
        <v>87.43169398907104</v>
      </c>
      <c r="E75" s="35">
        <f t="shared" si="1"/>
        <v>1</v>
      </c>
      <c r="F75" s="1"/>
      <c r="G75" s="1"/>
      <c r="H75" s="1"/>
      <c r="I75" s="1"/>
      <c r="J75" s="1"/>
      <c r="K75" s="1"/>
      <c r="L75" s="1"/>
    </row>
    <row r="76" spans="1:12" ht="15" customHeight="1">
      <c r="A76" s="33" t="s">
        <v>64</v>
      </c>
      <c r="B76" s="29">
        <v>323</v>
      </c>
      <c r="C76" s="34">
        <v>168</v>
      </c>
      <c r="D76" s="53">
        <f t="shared" si="0"/>
        <v>52.012383900928796</v>
      </c>
      <c r="E76" s="35">
        <f t="shared" si="1"/>
        <v>0</v>
      </c>
      <c r="F76" s="1"/>
      <c r="G76" s="1"/>
      <c r="H76" s="1"/>
      <c r="I76" s="1"/>
      <c r="J76" s="1"/>
      <c r="K76" s="1"/>
      <c r="L76" s="1"/>
    </row>
    <row r="77" spans="1:12" ht="15" customHeight="1">
      <c r="A77" s="33" t="s">
        <v>65</v>
      </c>
      <c r="B77" s="29">
        <v>287</v>
      </c>
      <c r="C77" s="34">
        <v>268</v>
      </c>
      <c r="D77" s="53">
        <f aca="true" t="shared" si="2" ref="D77:D101">C77/B77*100</f>
        <v>93.37979094076655</v>
      </c>
      <c r="E77" s="35">
        <f>IF(D77&gt;=95,3,IF(D77&gt;=90,2,IF(D77&gt;=80,1,0)))</f>
        <v>2</v>
      </c>
      <c r="F77" s="1"/>
      <c r="G77" s="1"/>
      <c r="H77" s="1"/>
      <c r="I77" s="1"/>
      <c r="J77" s="1"/>
      <c r="K77" s="1"/>
      <c r="L77" s="1"/>
    </row>
    <row r="78" spans="1:12" ht="15" customHeight="1">
      <c r="A78" s="33" t="s">
        <v>66</v>
      </c>
      <c r="B78" s="29">
        <v>135</v>
      </c>
      <c r="C78" s="34">
        <v>132</v>
      </c>
      <c r="D78" s="53">
        <f t="shared" si="2"/>
        <v>97.77777777777777</v>
      </c>
      <c r="E78" s="35">
        <f>IF(D78&gt;=95,3,IF(D78&gt;=90,2,IF(D78&gt;=80,1,0)))</f>
        <v>3</v>
      </c>
      <c r="F78" s="1"/>
      <c r="G78" s="1"/>
      <c r="H78" s="1"/>
      <c r="I78" s="1"/>
      <c r="J78" s="1"/>
      <c r="K78" s="1"/>
      <c r="L78" s="1"/>
    </row>
    <row r="79" spans="1:12" s="23" customFormat="1" ht="15" customHeight="1">
      <c r="A79" s="31" t="s">
        <v>67</v>
      </c>
      <c r="B79" s="39"/>
      <c r="C79" s="36"/>
      <c r="D79" s="54"/>
      <c r="E79" s="37"/>
      <c r="F79" s="22"/>
      <c r="G79" s="22"/>
      <c r="H79" s="22"/>
      <c r="I79" s="22"/>
      <c r="J79" s="22"/>
      <c r="K79" s="22"/>
      <c r="L79" s="22"/>
    </row>
    <row r="80" spans="1:12" ht="15" customHeight="1">
      <c r="A80" s="33" t="s">
        <v>68</v>
      </c>
      <c r="B80" s="29">
        <v>156</v>
      </c>
      <c r="C80" s="34">
        <v>143</v>
      </c>
      <c r="D80" s="53">
        <f t="shared" si="2"/>
        <v>91.66666666666666</v>
      </c>
      <c r="E80" s="35">
        <f aca="true" t="shared" si="3" ref="E80:E91">IF(D80&gt;=95,3,IF(D80&gt;=90,2,IF(D80&gt;=80,1,0)))</f>
        <v>2</v>
      </c>
      <c r="F80" s="1"/>
      <c r="G80" s="1"/>
      <c r="H80" s="1"/>
      <c r="I80" s="1"/>
      <c r="J80" s="1"/>
      <c r="K80" s="1"/>
      <c r="L80" s="1"/>
    </row>
    <row r="81" spans="1:12" ht="15" customHeight="1">
      <c r="A81" s="33" t="s">
        <v>69</v>
      </c>
      <c r="B81" s="29">
        <v>255</v>
      </c>
      <c r="C81" s="34">
        <v>228</v>
      </c>
      <c r="D81" s="53">
        <f t="shared" si="2"/>
        <v>89.41176470588236</v>
      </c>
      <c r="E81" s="35">
        <f t="shared" si="3"/>
        <v>1</v>
      </c>
      <c r="F81" s="1"/>
      <c r="G81" s="1"/>
      <c r="H81" s="1"/>
      <c r="I81" s="1"/>
      <c r="J81" s="1"/>
      <c r="K81" s="1"/>
      <c r="L81" s="1"/>
    </row>
    <row r="82" spans="1:12" ht="15" customHeight="1">
      <c r="A82" s="33" t="s">
        <v>70</v>
      </c>
      <c r="B82" s="29">
        <v>215</v>
      </c>
      <c r="C82" s="34">
        <v>161</v>
      </c>
      <c r="D82" s="53">
        <f t="shared" si="2"/>
        <v>74.88372093023256</v>
      </c>
      <c r="E82" s="35">
        <f t="shared" si="3"/>
        <v>0</v>
      </c>
      <c r="F82" s="1"/>
      <c r="G82" s="1"/>
      <c r="H82" s="1"/>
      <c r="I82" s="1"/>
      <c r="J82" s="1"/>
      <c r="K82" s="1"/>
      <c r="L82" s="1"/>
    </row>
    <row r="83" spans="1:12" ht="15" customHeight="1">
      <c r="A83" s="33" t="s">
        <v>71</v>
      </c>
      <c r="B83" s="29">
        <v>171</v>
      </c>
      <c r="C83" s="34">
        <v>113</v>
      </c>
      <c r="D83" s="53">
        <f t="shared" si="2"/>
        <v>66.08187134502924</v>
      </c>
      <c r="E83" s="35">
        <f t="shared" si="3"/>
        <v>0</v>
      </c>
      <c r="F83" s="1"/>
      <c r="G83" s="1"/>
      <c r="H83" s="1"/>
      <c r="I83" s="1"/>
      <c r="J83" s="1"/>
      <c r="K83" s="1"/>
      <c r="L83" s="1"/>
    </row>
    <row r="84" spans="1:12" ht="15" customHeight="1">
      <c r="A84" s="33" t="s">
        <v>72</v>
      </c>
      <c r="B84" s="29">
        <v>553</v>
      </c>
      <c r="C84" s="34">
        <v>535</v>
      </c>
      <c r="D84" s="53">
        <f t="shared" si="2"/>
        <v>96.74502712477397</v>
      </c>
      <c r="E84" s="35">
        <f t="shared" si="3"/>
        <v>3</v>
      </c>
      <c r="F84" s="1"/>
      <c r="G84" s="1"/>
      <c r="H84" s="1"/>
      <c r="I84" s="1"/>
      <c r="J84" s="1"/>
      <c r="K84" s="1"/>
      <c r="L84" s="1"/>
    </row>
    <row r="85" spans="1:12" ht="15" customHeight="1">
      <c r="A85" s="33" t="s">
        <v>73</v>
      </c>
      <c r="B85" s="29">
        <v>326</v>
      </c>
      <c r="C85" s="34">
        <v>132</v>
      </c>
      <c r="D85" s="53">
        <f t="shared" si="2"/>
        <v>40.49079754601227</v>
      </c>
      <c r="E85" s="35">
        <f t="shared" si="3"/>
        <v>0</v>
      </c>
      <c r="F85" s="1"/>
      <c r="G85" s="1"/>
      <c r="H85" s="1"/>
      <c r="I85" s="1"/>
      <c r="J85" s="1"/>
      <c r="K85" s="1"/>
      <c r="L85" s="1"/>
    </row>
    <row r="86" spans="1:12" ht="15" customHeight="1">
      <c r="A86" s="33" t="s">
        <v>74</v>
      </c>
      <c r="B86" s="29">
        <v>702</v>
      </c>
      <c r="C86" s="34">
        <v>681</v>
      </c>
      <c r="D86" s="53">
        <f t="shared" si="2"/>
        <v>97.00854700854701</v>
      </c>
      <c r="E86" s="35">
        <f t="shared" si="3"/>
        <v>3</v>
      </c>
      <c r="F86" s="1"/>
      <c r="G86" s="1"/>
      <c r="H86" s="1"/>
      <c r="I86" s="1"/>
      <c r="J86" s="1"/>
      <c r="K86" s="1"/>
      <c r="L86" s="1"/>
    </row>
    <row r="87" spans="1:12" ht="15" customHeight="1">
      <c r="A87" s="33" t="s">
        <v>75</v>
      </c>
      <c r="B87" s="29">
        <v>554</v>
      </c>
      <c r="C87" s="34">
        <v>522</v>
      </c>
      <c r="D87" s="53">
        <f t="shared" si="2"/>
        <v>94.22382671480143</v>
      </c>
      <c r="E87" s="35">
        <f t="shared" si="3"/>
        <v>2</v>
      </c>
      <c r="F87" s="1"/>
      <c r="G87" s="1"/>
      <c r="H87" s="1"/>
      <c r="I87" s="1"/>
      <c r="J87" s="1"/>
      <c r="K87" s="1"/>
      <c r="L87" s="1"/>
    </row>
    <row r="88" spans="1:12" ht="15" customHeight="1">
      <c r="A88" s="33" t="s">
        <v>76</v>
      </c>
      <c r="B88" s="29">
        <v>317</v>
      </c>
      <c r="C88" s="34">
        <v>248</v>
      </c>
      <c r="D88" s="53">
        <f t="shared" si="2"/>
        <v>78.23343848580441</v>
      </c>
      <c r="E88" s="35">
        <f t="shared" si="3"/>
        <v>0</v>
      </c>
      <c r="F88" s="1"/>
      <c r="G88" s="1"/>
      <c r="H88" s="1"/>
      <c r="I88" s="1"/>
      <c r="J88" s="1"/>
      <c r="K88" s="1"/>
      <c r="L88" s="1"/>
    </row>
    <row r="89" spans="1:12" ht="15" customHeight="1">
      <c r="A89" s="33" t="s">
        <v>77</v>
      </c>
      <c r="B89" s="29">
        <v>404</v>
      </c>
      <c r="C89" s="34">
        <v>395</v>
      </c>
      <c r="D89" s="53">
        <f t="shared" si="2"/>
        <v>97.77227722772277</v>
      </c>
      <c r="E89" s="35">
        <f t="shared" si="3"/>
        <v>3</v>
      </c>
      <c r="F89" s="1"/>
      <c r="G89" s="1"/>
      <c r="H89" s="1"/>
      <c r="I89" s="1"/>
      <c r="J89" s="1"/>
      <c r="K89" s="1"/>
      <c r="L89" s="1"/>
    </row>
    <row r="90" spans="1:12" ht="15" customHeight="1">
      <c r="A90" s="33" t="s">
        <v>78</v>
      </c>
      <c r="B90" s="29">
        <v>492</v>
      </c>
      <c r="C90" s="34">
        <v>473</v>
      </c>
      <c r="D90" s="53">
        <f t="shared" si="2"/>
        <v>96.13821138211382</v>
      </c>
      <c r="E90" s="35">
        <f t="shared" si="3"/>
        <v>3</v>
      </c>
      <c r="F90" s="1"/>
      <c r="G90" s="1"/>
      <c r="H90" s="1"/>
      <c r="I90" s="1"/>
      <c r="J90" s="1"/>
      <c r="K90" s="1"/>
      <c r="L90" s="1"/>
    </row>
    <row r="91" spans="1:12" ht="15" customHeight="1">
      <c r="A91" s="33" t="s">
        <v>79</v>
      </c>
      <c r="B91" s="29">
        <v>254</v>
      </c>
      <c r="C91" s="34">
        <v>211</v>
      </c>
      <c r="D91" s="53">
        <f t="shared" si="2"/>
        <v>83.07086614173228</v>
      </c>
      <c r="E91" s="35">
        <f t="shared" si="3"/>
        <v>1</v>
      </c>
      <c r="F91" s="1"/>
      <c r="G91" s="1"/>
      <c r="H91" s="1"/>
      <c r="I91" s="1"/>
      <c r="J91" s="1"/>
      <c r="K91" s="1"/>
      <c r="L91" s="1"/>
    </row>
    <row r="92" spans="1:12" s="23" customFormat="1" ht="15" customHeight="1">
      <c r="A92" s="31" t="s">
        <v>80</v>
      </c>
      <c r="B92" s="39"/>
      <c r="C92" s="36"/>
      <c r="D92" s="54"/>
      <c r="E92" s="37"/>
      <c r="F92" s="22"/>
      <c r="G92" s="22"/>
      <c r="H92" s="22"/>
      <c r="I92" s="22"/>
      <c r="J92" s="22"/>
      <c r="K92" s="22"/>
      <c r="L92" s="22"/>
    </row>
    <row r="93" spans="1:12" ht="15" customHeight="1">
      <c r="A93" s="33" t="s">
        <v>81</v>
      </c>
      <c r="B93" s="29">
        <v>514</v>
      </c>
      <c r="C93" s="34">
        <v>399</v>
      </c>
      <c r="D93" s="53">
        <f t="shared" si="2"/>
        <v>77.62645914396887</v>
      </c>
      <c r="E93" s="35">
        <f aca="true" t="shared" si="4" ref="E93:E101">IF(D93&gt;=95,3,IF(D93&gt;=90,2,IF(D93&gt;=80,1,0)))</f>
        <v>0</v>
      </c>
      <c r="F93" s="1"/>
      <c r="G93" s="1"/>
      <c r="H93" s="1"/>
      <c r="I93" s="1"/>
      <c r="J93" s="1"/>
      <c r="K93" s="1"/>
      <c r="L93" s="1"/>
    </row>
    <row r="94" spans="1:12" ht="15" customHeight="1">
      <c r="A94" s="33" t="s">
        <v>82</v>
      </c>
      <c r="B94" s="29">
        <v>189</v>
      </c>
      <c r="C94" s="34">
        <v>122</v>
      </c>
      <c r="D94" s="53">
        <f t="shared" si="2"/>
        <v>64.55026455026454</v>
      </c>
      <c r="E94" s="35">
        <f t="shared" si="4"/>
        <v>0</v>
      </c>
      <c r="F94" s="1"/>
      <c r="G94" s="1"/>
      <c r="H94" s="1"/>
      <c r="I94" s="1"/>
      <c r="J94" s="1"/>
      <c r="K94" s="1"/>
      <c r="L94" s="1"/>
    </row>
    <row r="95" spans="1:12" ht="15" customHeight="1">
      <c r="A95" s="33" t="s">
        <v>83</v>
      </c>
      <c r="B95" s="29">
        <v>337</v>
      </c>
      <c r="C95" s="34">
        <v>301</v>
      </c>
      <c r="D95" s="53">
        <f t="shared" si="2"/>
        <v>89.31750741839762</v>
      </c>
      <c r="E95" s="35">
        <f t="shared" si="4"/>
        <v>1</v>
      </c>
      <c r="F95" s="1"/>
      <c r="G95" s="1"/>
      <c r="H95" s="1"/>
      <c r="I95" s="1"/>
      <c r="J95" s="1"/>
      <c r="K95" s="1"/>
      <c r="L95" s="1"/>
    </row>
    <row r="96" spans="1:12" ht="15" customHeight="1">
      <c r="A96" s="33" t="s">
        <v>84</v>
      </c>
      <c r="B96" s="29">
        <v>339</v>
      </c>
      <c r="C96" s="34">
        <v>283</v>
      </c>
      <c r="D96" s="53">
        <f t="shared" si="2"/>
        <v>83.48082595870207</v>
      </c>
      <c r="E96" s="35">
        <f t="shared" si="4"/>
        <v>1</v>
      </c>
      <c r="F96" s="1"/>
      <c r="G96" s="1"/>
      <c r="H96" s="1"/>
      <c r="I96" s="1"/>
      <c r="J96" s="1"/>
      <c r="K96" s="1"/>
      <c r="L96" s="1"/>
    </row>
    <row r="97" spans="1:12" ht="15" customHeight="1">
      <c r="A97" s="33" t="s">
        <v>85</v>
      </c>
      <c r="B97" s="29">
        <v>229</v>
      </c>
      <c r="C97" s="34">
        <v>221</v>
      </c>
      <c r="D97" s="53">
        <f t="shared" si="2"/>
        <v>96.50655021834062</v>
      </c>
      <c r="E97" s="35">
        <f t="shared" si="4"/>
        <v>3</v>
      </c>
      <c r="F97" s="1"/>
      <c r="G97" s="1"/>
      <c r="H97" s="1"/>
      <c r="I97" s="1"/>
      <c r="J97" s="1"/>
      <c r="K97" s="1"/>
      <c r="L97" s="1"/>
    </row>
    <row r="98" spans="1:12" ht="15" customHeight="1">
      <c r="A98" s="33" t="s">
        <v>86</v>
      </c>
      <c r="B98" s="29">
        <v>111</v>
      </c>
      <c r="C98" s="34">
        <v>111</v>
      </c>
      <c r="D98" s="53">
        <f t="shared" si="2"/>
        <v>100</v>
      </c>
      <c r="E98" s="35">
        <f t="shared" si="4"/>
        <v>3</v>
      </c>
      <c r="F98" s="1"/>
      <c r="G98" s="1"/>
      <c r="H98" s="1"/>
      <c r="I98" s="1"/>
      <c r="J98" s="1"/>
      <c r="K98" s="1"/>
      <c r="L98" s="1"/>
    </row>
    <row r="99" spans="1:12" ht="15" customHeight="1">
      <c r="A99" s="33" t="s">
        <v>87</v>
      </c>
      <c r="B99" s="29">
        <v>205</v>
      </c>
      <c r="C99" s="34">
        <v>185</v>
      </c>
      <c r="D99" s="53">
        <f t="shared" si="2"/>
        <v>90.2439024390244</v>
      </c>
      <c r="E99" s="35">
        <f t="shared" si="4"/>
        <v>2</v>
      </c>
      <c r="F99" s="1"/>
      <c r="G99" s="1"/>
      <c r="H99" s="1"/>
      <c r="I99" s="1"/>
      <c r="J99" s="1"/>
      <c r="K99" s="1"/>
      <c r="L99" s="1"/>
    </row>
    <row r="100" spans="1:12" ht="15" customHeight="1">
      <c r="A100" s="33" t="s">
        <v>88</v>
      </c>
      <c r="B100" s="29">
        <v>89</v>
      </c>
      <c r="C100" s="34">
        <v>85</v>
      </c>
      <c r="D100" s="53">
        <f t="shared" si="2"/>
        <v>95.50561797752809</v>
      </c>
      <c r="E100" s="35">
        <f t="shared" si="4"/>
        <v>3</v>
      </c>
      <c r="F100" s="1"/>
      <c r="G100" s="1"/>
      <c r="H100" s="1"/>
      <c r="I100" s="1"/>
      <c r="J100" s="1"/>
      <c r="K100" s="1"/>
      <c r="L100" s="1"/>
    </row>
    <row r="101" spans="1:12" ht="15" customHeight="1">
      <c r="A101" s="33" t="s">
        <v>89</v>
      </c>
      <c r="B101" s="29">
        <v>35</v>
      </c>
      <c r="C101" s="34">
        <v>16</v>
      </c>
      <c r="D101" s="53">
        <f t="shared" si="2"/>
        <v>45.714285714285715</v>
      </c>
      <c r="E101" s="35">
        <f t="shared" si="4"/>
        <v>0</v>
      </c>
      <c r="F101" s="1"/>
      <c r="G101" s="1"/>
      <c r="H101" s="1"/>
      <c r="I101" s="1"/>
      <c r="J101" s="1"/>
      <c r="K101" s="1"/>
      <c r="L101" s="1"/>
    </row>
    <row r="102" spans="1:5" ht="32.25" customHeight="1">
      <c r="A102" s="62" t="s">
        <v>136</v>
      </c>
      <c r="B102" s="62"/>
      <c r="C102" s="62"/>
      <c r="D102" s="62"/>
      <c r="E102" s="62"/>
    </row>
    <row r="104" spans="4:5" ht="12.75">
      <c r="D104" s="24"/>
      <c r="E104" s="24"/>
    </row>
    <row r="105" spans="1:5" ht="12.75">
      <c r="A105" s="8"/>
      <c r="B105" s="8"/>
      <c r="C105" s="8"/>
      <c r="D105" s="9"/>
      <c r="E105" s="9"/>
    </row>
    <row r="112" spans="1:5" ht="12.75">
      <c r="A112" s="8"/>
      <c r="B112" s="8"/>
      <c r="C112" s="8"/>
      <c r="D112" s="9"/>
      <c r="E112" s="9"/>
    </row>
    <row r="116" spans="1:5" ht="12.75">
      <c r="A116" s="8"/>
      <c r="B116" s="8"/>
      <c r="C116" s="8"/>
      <c r="D116" s="9"/>
      <c r="E116" s="9"/>
    </row>
    <row r="119" spans="1:5" ht="12.75">
      <c r="A119" s="8"/>
      <c r="B119" s="8"/>
      <c r="C119" s="8"/>
      <c r="D119" s="9"/>
      <c r="E119" s="9"/>
    </row>
    <row r="123" spans="1:5" ht="12.75">
      <c r="A123" s="8"/>
      <c r="B123" s="8"/>
      <c r="C123" s="8"/>
      <c r="D123" s="9"/>
      <c r="E123" s="9"/>
    </row>
    <row r="126" spans="1:5" ht="12.75">
      <c r="A126" s="8"/>
      <c r="B126" s="8"/>
      <c r="C126" s="8"/>
      <c r="D126" s="9"/>
      <c r="E126" s="9"/>
    </row>
    <row r="130" spans="1:5" ht="12.75">
      <c r="A130" s="8"/>
      <c r="B130" s="8"/>
      <c r="C130" s="8"/>
      <c r="D130" s="9"/>
      <c r="E130" s="9"/>
    </row>
  </sheetData>
  <sheetProtection/>
  <mergeCells count="7">
    <mergeCell ref="A102:E102"/>
    <mergeCell ref="B4:B8"/>
    <mergeCell ref="A1:E1"/>
    <mergeCell ref="E5:E8"/>
    <mergeCell ref="A4:A8"/>
    <mergeCell ref="C4:C8"/>
    <mergeCell ref="B2:E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3" r:id="rId1"/>
  <headerFooter>
    <oddFooter>&amp;C&amp;A&amp;RСтраница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38.8515625" style="5" customWidth="1"/>
    <col min="2" max="4" width="24.7109375" style="5" customWidth="1"/>
    <col min="5" max="5" width="34.7109375" style="10" customWidth="1"/>
    <col min="6" max="6" width="14.7109375" style="10" customWidth="1"/>
    <col min="7" max="16384" width="9.140625" style="5" customWidth="1"/>
  </cols>
  <sheetData>
    <row r="1" spans="1:6" s="1" customFormat="1" ht="51.75" customHeight="1">
      <c r="A1" s="72" t="s">
        <v>117</v>
      </c>
      <c r="B1" s="72"/>
      <c r="C1" s="72"/>
      <c r="D1" s="72"/>
      <c r="E1" s="73"/>
      <c r="F1" s="73"/>
    </row>
    <row r="2" spans="1:6" ht="15" customHeight="1">
      <c r="A2" s="4" t="s">
        <v>92</v>
      </c>
      <c r="B2" s="21" t="s">
        <v>93</v>
      </c>
      <c r="C2" s="4"/>
      <c r="D2" s="4"/>
      <c r="E2" s="2"/>
      <c r="F2" s="3"/>
    </row>
    <row r="3" spans="1:6" ht="15" customHeight="1">
      <c r="A3" s="4" t="s">
        <v>94</v>
      </c>
      <c r="B3" s="21" t="s">
        <v>109</v>
      </c>
      <c r="C3" s="4"/>
      <c r="D3" s="4"/>
      <c r="E3" s="2"/>
      <c r="F3" s="21"/>
    </row>
    <row r="4" spans="1:11" ht="150.75" customHeight="1">
      <c r="A4" s="69" t="s">
        <v>90</v>
      </c>
      <c r="B4" s="69" t="s">
        <v>126</v>
      </c>
      <c r="C4" s="69" t="s">
        <v>119</v>
      </c>
      <c r="D4" s="69" t="s">
        <v>120</v>
      </c>
      <c r="E4" s="29" t="s">
        <v>118</v>
      </c>
      <c r="F4" s="25" t="s">
        <v>137</v>
      </c>
      <c r="G4" s="1"/>
      <c r="H4" s="1"/>
      <c r="I4" s="1"/>
      <c r="J4" s="1"/>
      <c r="K4" s="1"/>
    </row>
    <row r="5" spans="1:11" ht="15" customHeight="1">
      <c r="A5" s="75"/>
      <c r="B5" s="70"/>
      <c r="C5" s="70"/>
      <c r="D5" s="70"/>
      <c r="E5" s="29" t="str">
        <f>'Методика (Раздел 6) '!B12</f>
        <v>95% и более </v>
      </c>
      <c r="F5" s="74" t="s">
        <v>102</v>
      </c>
      <c r="G5" s="1"/>
      <c r="H5" s="1"/>
      <c r="I5" s="1"/>
      <c r="J5" s="1"/>
      <c r="K5" s="1"/>
    </row>
    <row r="6" spans="1:11" ht="15" customHeight="1">
      <c r="A6" s="75"/>
      <c r="B6" s="70"/>
      <c r="C6" s="70"/>
      <c r="D6" s="70"/>
      <c r="E6" s="29" t="str">
        <f>'Методика (Раздел 6) '!B13</f>
        <v>90% и более </v>
      </c>
      <c r="F6" s="74"/>
      <c r="G6" s="1"/>
      <c r="H6" s="1"/>
      <c r="I6" s="1"/>
      <c r="J6" s="1"/>
      <c r="K6" s="1"/>
    </row>
    <row r="7" spans="1:11" s="7" customFormat="1" ht="15" customHeight="1">
      <c r="A7" s="75"/>
      <c r="B7" s="70"/>
      <c r="C7" s="70"/>
      <c r="D7" s="70"/>
      <c r="E7" s="29" t="str">
        <f>'Методика (Раздел 6) '!B14</f>
        <v>80% и более </v>
      </c>
      <c r="F7" s="74"/>
      <c r="G7" s="6"/>
      <c r="H7" s="6"/>
      <c r="I7" s="6"/>
      <c r="J7" s="6"/>
      <c r="K7" s="6"/>
    </row>
    <row r="8" spans="1:11" s="7" customFormat="1" ht="15" customHeight="1">
      <c r="A8" s="76"/>
      <c r="B8" s="71"/>
      <c r="C8" s="71"/>
      <c r="D8" s="71"/>
      <c r="E8" s="29" t="str">
        <f>'Методика (Раздел 6) '!B15</f>
        <v>менее 80 % </v>
      </c>
      <c r="F8" s="74"/>
      <c r="G8" s="6"/>
      <c r="H8" s="6"/>
      <c r="I8" s="6"/>
      <c r="J8" s="6"/>
      <c r="K8" s="6"/>
    </row>
    <row r="9" spans="1:11" s="23" customFormat="1" ht="15" customHeight="1">
      <c r="A9" s="31" t="s">
        <v>0</v>
      </c>
      <c r="B9" s="31"/>
      <c r="C9" s="31"/>
      <c r="D9" s="31"/>
      <c r="E9" s="32"/>
      <c r="F9" s="32"/>
      <c r="G9" s="22"/>
      <c r="H9" s="22"/>
      <c r="I9" s="22"/>
      <c r="J9" s="22"/>
      <c r="K9" s="22"/>
    </row>
    <row r="10" spans="1:11" ht="15" customHeight="1">
      <c r="A10" s="33" t="s">
        <v>1</v>
      </c>
      <c r="B10" s="29">
        <v>269</v>
      </c>
      <c r="C10" s="29">
        <v>73</v>
      </c>
      <c r="D10" s="29">
        <v>146</v>
      </c>
      <c r="E10" s="53">
        <f>(C10+D10)/B10*100</f>
        <v>81.41263940520446</v>
      </c>
      <c r="F10" s="35">
        <f>IF(E10&gt;=95,3,IF(E10&gt;=90,2,IF(E10&gt;=80,1,0)))</f>
        <v>1</v>
      </c>
      <c r="G10" s="1"/>
      <c r="H10" s="1"/>
      <c r="I10" s="1"/>
      <c r="J10" s="1"/>
      <c r="K10" s="1"/>
    </row>
    <row r="11" spans="1:11" ht="15" customHeight="1">
      <c r="A11" s="33" t="s">
        <v>2</v>
      </c>
      <c r="B11" s="29">
        <v>425</v>
      </c>
      <c r="C11" s="29">
        <v>113</v>
      </c>
      <c r="D11" s="29">
        <v>298</v>
      </c>
      <c r="E11" s="53">
        <f aca="true" t="shared" si="0" ref="E11:E76">(C11+D11)/B11*100</f>
        <v>96.70588235294117</v>
      </c>
      <c r="F11" s="35">
        <f aca="true" t="shared" si="1" ref="F11:F76">IF(E11&gt;=95,3,IF(E11&gt;=90,2,IF(E11&gt;=80,1,0)))</f>
        <v>3</v>
      </c>
      <c r="G11" s="1"/>
      <c r="H11" s="1"/>
      <c r="I11" s="1"/>
      <c r="J11" s="1"/>
      <c r="K11" s="1"/>
    </row>
    <row r="12" spans="1:11" ht="15" customHeight="1">
      <c r="A12" s="33" t="s">
        <v>3</v>
      </c>
      <c r="B12" s="29">
        <v>339</v>
      </c>
      <c r="C12" s="29">
        <v>119</v>
      </c>
      <c r="D12" s="29">
        <v>218</v>
      </c>
      <c r="E12" s="53">
        <f t="shared" si="0"/>
        <v>99.41002949852508</v>
      </c>
      <c r="F12" s="35">
        <f t="shared" si="1"/>
        <v>3</v>
      </c>
      <c r="G12" s="1"/>
      <c r="H12" s="1"/>
      <c r="I12" s="1"/>
      <c r="J12" s="1"/>
      <c r="K12" s="1"/>
    </row>
    <row r="13" spans="1:11" ht="15" customHeight="1">
      <c r="A13" s="33" t="s">
        <v>4</v>
      </c>
      <c r="B13" s="29">
        <v>478</v>
      </c>
      <c r="C13" s="29">
        <v>157</v>
      </c>
      <c r="D13" s="29">
        <v>311</v>
      </c>
      <c r="E13" s="53">
        <f t="shared" si="0"/>
        <v>97.90794979079497</v>
      </c>
      <c r="F13" s="35">
        <f t="shared" si="1"/>
        <v>3</v>
      </c>
      <c r="G13" s="1"/>
      <c r="H13" s="1"/>
      <c r="I13" s="1"/>
      <c r="J13" s="1"/>
      <c r="K13" s="1"/>
    </row>
    <row r="14" spans="1:11" ht="15" customHeight="1">
      <c r="A14" s="33" t="s">
        <v>5</v>
      </c>
      <c r="B14" s="29">
        <v>254</v>
      </c>
      <c r="C14" s="29">
        <v>73</v>
      </c>
      <c r="D14" s="29">
        <v>164</v>
      </c>
      <c r="E14" s="53">
        <f t="shared" si="0"/>
        <v>93.30708661417323</v>
      </c>
      <c r="F14" s="35">
        <f t="shared" si="1"/>
        <v>2</v>
      </c>
      <c r="G14" s="1"/>
      <c r="H14" s="1"/>
      <c r="I14" s="1"/>
      <c r="J14" s="1"/>
      <c r="K14" s="1"/>
    </row>
    <row r="15" spans="1:11" ht="15" customHeight="1">
      <c r="A15" s="33" t="s">
        <v>6</v>
      </c>
      <c r="B15" s="29">
        <v>295</v>
      </c>
      <c r="C15" s="29">
        <v>63</v>
      </c>
      <c r="D15" s="29">
        <v>150</v>
      </c>
      <c r="E15" s="53">
        <f t="shared" si="0"/>
        <v>72.20338983050848</v>
      </c>
      <c r="F15" s="35">
        <f t="shared" si="1"/>
        <v>0</v>
      </c>
      <c r="G15" s="1"/>
      <c r="H15" s="1"/>
      <c r="I15" s="1"/>
      <c r="J15" s="1"/>
      <c r="K15" s="1"/>
    </row>
    <row r="16" spans="1:11" ht="15" customHeight="1">
      <c r="A16" s="33" t="s">
        <v>7</v>
      </c>
      <c r="B16" s="29">
        <v>308</v>
      </c>
      <c r="C16" s="29">
        <v>98</v>
      </c>
      <c r="D16" s="29">
        <v>178</v>
      </c>
      <c r="E16" s="53">
        <f t="shared" si="0"/>
        <v>89.6103896103896</v>
      </c>
      <c r="F16" s="35">
        <f t="shared" si="1"/>
        <v>1</v>
      </c>
      <c r="G16" s="1"/>
      <c r="H16" s="1"/>
      <c r="I16" s="1"/>
      <c r="J16" s="1"/>
      <c r="K16" s="1"/>
    </row>
    <row r="17" spans="1:11" ht="15" customHeight="1">
      <c r="A17" s="33" t="s">
        <v>8</v>
      </c>
      <c r="B17" s="29">
        <v>349</v>
      </c>
      <c r="C17" s="29">
        <v>91</v>
      </c>
      <c r="D17" s="29">
        <v>238</v>
      </c>
      <c r="E17" s="53">
        <f t="shared" si="0"/>
        <v>94.26934097421203</v>
      </c>
      <c r="F17" s="35">
        <f t="shared" si="1"/>
        <v>2</v>
      </c>
      <c r="G17" s="1"/>
      <c r="H17" s="1"/>
      <c r="I17" s="1"/>
      <c r="J17" s="1"/>
      <c r="K17" s="1"/>
    </row>
    <row r="18" spans="1:11" ht="15" customHeight="1">
      <c r="A18" s="33" t="s">
        <v>9</v>
      </c>
      <c r="B18" s="29">
        <v>274</v>
      </c>
      <c r="C18" s="29">
        <v>42</v>
      </c>
      <c r="D18" s="29">
        <v>160</v>
      </c>
      <c r="E18" s="53">
        <f t="shared" si="0"/>
        <v>73.72262773722628</v>
      </c>
      <c r="F18" s="35">
        <f t="shared" si="1"/>
        <v>0</v>
      </c>
      <c r="G18" s="1"/>
      <c r="H18" s="1"/>
      <c r="I18" s="1"/>
      <c r="J18" s="1"/>
      <c r="K18" s="1"/>
    </row>
    <row r="19" spans="1:11" ht="15" customHeight="1">
      <c r="A19" s="33" t="s">
        <v>10</v>
      </c>
      <c r="B19" s="29">
        <v>865</v>
      </c>
      <c r="C19" s="29">
        <v>164</v>
      </c>
      <c r="D19" s="29">
        <v>618</v>
      </c>
      <c r="E19" s="53">
        <f t="shared" si="0"/>
        <v>90.40462427745665</v>
      </c>
      <c r="F19" s="35">
        <f t="shared" si="1"/>
        <v>2</v>
      </c>
      <c r="G19" s="1"/>
      <c r="H19" s="1"/>
      <c r="I19" s="1"/>
      <c r="J19" s="1"/>
      <c r="K19" s="1"/>
    </row>
    <row r="20" spans="1:11" ht="15" customHeight="1">
      <c r="A20" s="33" t="s">
        <v>11</v>
      </c>
      <c r="B20" s="29">
        <v>302</v>
      </c>
      <c r="C20" s="29">
        <v>55</v>
      </c>
      <c r="D20" s="29">
        <v>179</v>
      </c>
      <c r="E20" s="53">
        <f t="shared" si="0"/>
        <v>77.48344370860927</v>
      </c>
      <c r="F20" s="35">
        <f t="shared" si="1"/>
        <v>0</v>
      </c>
      <c r="G20" s="1"/>
      <c r="H20" s="1"/>
      <c r="I20" s="1"/>
      <c r="J20" s="1"/>
      <c r="K20" s="1"/>
    </row>
    <row r="21" spans="1:11" ht="15" customHeight="1">
      <c r="A21" s="33" t="s">
        <v>12</v>
      </c>
      <c r="B21" s="29">
        <v>292</v>
      </c>
      <c r="C21" s="29">
        <v>28</v>
      </c>
      <c r="D21" s="29">
        <v>211</v>
      </c>
      <c r="E21" s="53">
        <f t="shared" si="0"/>
        <v>81.84931506849315</v>
      </c>
      <c r="F21" s="35">
        <f t="shared" si="1"/>
        <v>1</v>
      </c>
      <c r="G21" s="1"/>
      <c r="H21" s="1"/>
      <c r="I21" s="1"/>
      <c r="J21" s="1"/>
      <c r="K21" s="1"/>
    </row>
    <row r="22" spans="1:11" ht="15" customHeight="1">
      <c r="A22" s="33" t="s">
        <v>13</v>
      </c>
      <c r="B22" s="29">
        <v>251</v>
      </c>
      <c r="C22" s="29">
        <v>21</v>
      </c>
      <c r="D22" s="29">
        <v>214</v>
      </c>
      <c r="E22" s="53">
        <f t="shared" si="0"/>
        <v>93.62549800796812</v>
      </c>
      <c r="F22" s="35">
        <f t="shared" si="1"/>
        <v>2</v>
      </c>
      <c r="G22" s="1"/>
      <c r="H22" s="1"/>
      <c r="I22" s="1"/>
      <c r="J22" s="1"/>
      <c r="K22" s="1"/>
    </row>
    <row r="23" spans="1:11" ht="15" customHeight="1">
      <c r="A23" s="33" t="s">
        <v>14</v>
      </c>
      <c r="B23" s="29">
        <v>259</v>
      </c>
      <c r="C23" s="29">
        <v>40</v>
      </c>
      <c r="D23" s="29">
        <v>215</v>
      </c>
      <c r="E23" s="53">
        <f t="shared" si="0"/>
        <v>98.45559845559846</v>
      </c>
      <c r="F23" s="35">
        <f t="shared" si="1"/>
        <v>3</v>
      </c>
      <c r="G23" s="1"/>
      <c r="H23" s="1"/>
      <c r="I23" s="1"/>
      <c r="J23" s="1"/>
      <c r="K23" s="1"/>
    </row>
    <row r="24" spans="1:11" ht="15" customHeight="1">
      <c r="A24" s="33" t="s">
        <v>15</v>
      </c>
      <c r="B24" s="29">
        <v>410</v>
      </c>
      <c r="C24" s="29">
        <v>62</v>
      </c>
      <c r="D24" s="29">
        <v>262</v>
      </c>
      <c r="E24" s="53">
        <f t="shared" si="0"/>
        <v>79.02439024390245</v>
      </c>
      <c r="F24" s="35">
        <f t="shared" si="1"/>
        <v>0</v>
      </c>
      <c r="G24" s="1"/>
      <c r="H24" s="1"/>
      <c r="I24" s="1"/>
      <c r="J24" s="1"/>
      <c r="K24" s="1"/>
    </row>
    <row r="25" spans="1:11" ht="15" customHeight="1">
      <c r="A25" s="33" t="s">
        <v>16</v>
      </c>
      <c r="B25" s="29">
        <v>222</v>
      </c>
      <c r="C25" s="29">
        <v>46</v>
      </c>
      <c r="D25" s="29">
        <v>167</v>
      </c>
      <c r="E25" s="53">
        <f t="shared" si="0"/>
        <v>95.94594594594594</v>
      </c>
      <c r="F25" s="35">
        <f t="shared" si="1"/>
        <v>3</v>
      </c>
      <c r="G25" s="1"/>
      <c r="H25" s="1"/>
      <c r="I25" s="1"/>
      <c r="J25" s="1"/>
      <c r="K25" s="1"/>
    </row>
    <row r="26" spans="1:11" ht="15" customHeight="1">
      <c r="A26" s="33" t="s">
        <v>17</v>
      </c>
      <c r="B26" s="29">
        <v>286</v>
      </c>
      <c r="C26" s="29">
        <v>70</v>
      </c>
      <c r="D26" s="29">
        <v>202</v>
      </c>
      <c r="E26" s="53">
        <f t="shared" si="0"/>
        <v>95.1048951048951</v>
      </c>
      <c r="F26" s="35">
        <f t="shared" si="1"/>
        <v>3</v>
      </c>
      <c r="G26" s="1"/>
      <c r="H26" s="1"/>
      <c r="I26" s="1"/>
      <c r="J26" s="1"/>
      <c r="K26" s="1"/>
    </row>
    <row r="27" spans="1:11" ht="15" customHeight="1">
      <c r="A27" s="33" t="s">
        <v>18</v>
      </c>
      <c r="B27" s="29">
        <v>2336</v>
      </c>
      <c r="C27" s="29">
        <v>188</v>
      </c>
      <c r="D27" s="29">
        <v>1748</v>
      </c>
      <c r="E27" s="53">
        <f t="shared" si="0"/>
        <v>82.87671232876713</v>
      </c>
      <c r="F27" s="35">
        <f t="shared" si="1"/>
        <v>1</v>
      </c>
      <c r="G27" s="1"/>
      <c r="H27" s="1"/>
      <c r="I27" s="1"/>
      <c r="J27" s="1"/>
      <c r="K27" s="1"/>
    </row>
    <row r="28" spans="1:11" s="23" customFormat="1" ht="15" customHeight="1">
      <c r="A28" s="31" t="s">
        <v>19</v>
      </c>
      <c r="B28" s="39"/>
      <c r="C28" s="38"/>
      <c r="D28" s="38"/>
      <c r="E28" s="54"/>
      <c r="F28" s="37"/>
      <c r="G28" s="22"/>
      <c r="H28" s="22"/>
      <c r="I28" s="22"/>
      <c r="J28" s="22"/>
      <c r="K28" s="22"/>
    </row>
    <row r="29" spans="1:11" ht="15" customHeight="1">
      <c r="A29" s="33" t="s">
        <v>20</v>
      </c>
      <c r="B29" s="29">
        <v>232</v>
      </c>
      <c r="C29" s="29">
        <v>80</v>
      </c>
      <c r="D29" s="29">
        <v>112</v>
      </c>
      <c r="E29" s="53">
        <f t="shared" si="0"/>
        <v>82.75862068965517</v>
      </c>
      <c r="F29" s="35">
        <f t="shared" si="1"/>
        <v>1</v>
      </c>
      <c r="G29" s="1"/>
      <c r="H29" s="1"/>
      <c r="I29" s="1"/>
      <c r="J29" s="1"/>
      <c r="K29" s="1"/>
    </row>
    <row r="30" spans="1:11" ht="15" customHeight="1">
      <c r="A30" s="33" t="s">
        <v>21</v>
      </c>
      <c r="B30" s="29">
        <v>381</v>
      </c>
      <c r="C30" s="29">
        <v>49</v>
      </c>
      <c r="D30" s="29">
        <v>318</v>
      </c>
      <c r="E30" s="53">
        <f t="shared" si="0"/>
        <v>96.3254593175853</v>
      </c>
      <c r="F30" s="35">
        <f t="shared" si="1"/>
        <v>3</v>
      </c>
      <c r="G30" s="1"/>
      <c r="H30" s="1"/>
      <c r="I30" s="1"/>
      <c r="J30" s="1"/>
      <c r="K30" s="1"/>
    </row>
    <row r="31" spans="1:11" ht="15" customHeight="1">
      <c r="A31" s="33" t="s">
        <v>22</v>
      </c>
      <c r="B31" s="29">
        <v>378</v>
      </c>
      <c r="C31" s="29">
        <v>69</v>
      </c>
      <c r="D31" s="29">
        <v>282</v>
      </c>
      <c r="E31" s="53">
        <f t="shared" si="0"/>
        <v>92.85714285714286</v>
      </c>
      <c r="F31" s="35">
        <f t="shared" si="1"/>
        <v>2</v>
      </c>
      <c r="G31" s="1"/>
      <c r="H31" s="1"/>
      <c r="I31" s="1"/>
      <c r="J31" s="1"/>
      <c r="K31" s="1"/>
    </row>
    <row r="32" spans="1:11" ht="15" customHeight="1">
      <c r="A32" s="33" t="s">
        <v>23</v>
      </c>
      <c r="B32" s="29">
        <v>328</v>
      </c>
      <c r="C32" s="29">
        <v>34</v>
      </c>
      <c r="D32" s="29">
        <v>277</v>
      </c>
      <c r="E32" s="53">
        <f t="shared" si="0"/>
        <v>94.8170731707317</v>
      </c>
      <c r="F32" s="35">
        <f t="shared" si="1"/>
        <v>2</v>
      </c>
      <c r="G32" s="1"/>
      <c r="H32" s="1"/>
      <c r="I32" s="1"/>
      <c r="J32" s="1"/>
      <c r="K32" s="1"/>
    </row>
    <row r="33" spans="1:11" ht="15" customHeight="1">
      <c r="A33" s="33" t="s">
        <v>24</v>
      </c>
      <c r="B33" s="29">
        <v>221</v>
      </c>
      <c r="C33" s="29">
        <v>27</v>
      </c>
      <c r="D33" s="29">
        <v>179</v>
      </c>
      <c r="E33" s="53">
        <f t="shared" si="0"/>
        <v>93.21266968325791</v>
      </c>
      <c r="F33" s="35">
        <f t="shared" si="1"/>
        <v>2</v>
      </c>
      <c r="G33" s="1"/>
      <c r="H33" s="1"/>
      <c r="I33" s="1"/>
      <c r="J33" s="1"/>
      <c r="K33" s="1"/>
    </row>
    <row r="34" spans="1:11" ht="15" customHeight="1">
      <c r="A34" s="33" t="s">
        <v>25</v>
      </c>
      <c r="B34" s="29">
        <v>213</v>
      </c>
      <c r="C34" s="29">
        <v>83</v>
      </c>
      <c r="D34" s="29">
        <v>98</v>
      </c>
      <c r="E34" s="53">
        <f t="shared" si="0"/>
        <v>84.97652582159625</v>
      </c>
      <c r="F34" s="35">
        <f t="shared" si="1"/>
        <v>1</v>
      </c>
      <c r="G34" s="1"/>
      <c r="H34" s="1"/>
      <c r="I34" s="1"/>
      <c r="J34" s="1"/>
      <c r="K34" s="1"/>
    </row>
    <row r="35" spans="1:11" ht="15" customHeight="1">
      <c r="A35" s="33" t="s">
        <v>26</v>
      </c>
      <c r="B35" s="29">
        <v>172</v>
      </c>
      <c r="C35" s="29">
        <v>27</v>
      </c>
      <c r="D35" s="29">
        <v>142</v>
      </c>
      <c r="E35" s="53">
        <f t="shared" si="0"/>
        <v>98.25581395348837</v>
      </c>
      <c r="F35" s="35">
        <f t="shared" si="1"/>
        <v>3</v>
      </c>
      <c r="G35" s="1"/>
      <c r="H35" s="1"/>
      <c r="I35" s="1"/>
      <c r="J35" s="1"/>
      <c r="K35" s="1"/>
    </row>
    <row r="36" spans="1:11" ht="15" customHeight="1">
      <c r="A36" s="33" t="s">
        <v>27</v>
      </c>
      <c r="B36" s="29">
        <v>236</v>
      </c>
      <c r="C36" s="29">
        <v>29</v>
      </c>
      <c r="D36" s="29">
        <v>196</v>
      </c>
      <c r="E36" s="53">
        <f t="shared" si="0"/>
        <v>95.33898305084746</v>
      </c>
      <c r="F36" s="35">
        <f t="shared" si="1"/>
        <v>3</v>
      </c>
      <c r="G36" s="1"/>
      <c r="H36" s="1"/>
      <c r="I36" s="1"/>
      <c r="J36" s="1"/>
      <c r="K36" s="1"/>
    </row>
    <row r="37" spans="1:11" ht="15" customHeight="1">
      <c r="A37" s="33" t="s">
        <v>28</v>
      </c>
      <c r="B37" s="29">
        <v>220</v>
      </c>
      <c r="C37" s="29">
        <v>55</v>
      </c>
      <c r="D37" s="29">
        <v>74</v>
      </c>
      <c r="E37" s="53">
        <f t="shared" si="0"/>
        <v>58.63636363636363</v>
      </c>
      <c r="F37" s="35">
        <f t="shared" si="1"/>
        <v>0</v>
      </c>
      <c r="G37" s="1"/>
      <c r="H37" s="1"/>
      <c r="I37" s="1"/>
      <c r="J37" s="1"/>
      <c r="K37" s="1"/>
    </row>
    <row r="38" spans="1:11" ht="15" customHeight="1">
      <c r="A38" s="33" t="s">
        <v>29</v>
      </c>
      <c r="B38" s="29">
        <v>2804</v>
      </c>
      <c r="C38" s="29">
        <v>165</v>
      </c>
      <c r="D38" s="29">
        <v>2551</v>
      </c>
      <c r="E38" s="53">
        <f t="shared" si="0"/>
        <v>96.86162624821684</v>
      </c>
      <c r="F38" s="35">
        <f t="shared" si="1"/>
        <v>3</v>
      </c>
      <c r="G38" s="1"/>
      <c r="H38" s="1"/>
      <c r="I38" s="1"/>
      <c r="J38" s="1"/>
      <c r="K38" s="1"/>
    </row>
    <row r="39" spans="1:11" ht="15" customHeight="1">
      <c r="A39" s="33" t="s">
        <v>30</v>
      </c>
      <c r="B39" s="29">
        <v>160</v>
      </c>
      <c r="C39" s="29">
        <v>37</v>
      </c>
      <c r="D39" s="29">
        <v>72</v>
      </c>
      <c r="E39" s="53">
        <f t="shared" si="0"/>
        <v>68.125</v>
      </c>
      <c r="F39" s="35">
        <f t="shared" si="1"/>
        <v>0</v>
      </c>
      <c r="G39" s="1"/>
      <c r="H39" s="1"/>
      <c r="I39" s="1"/>
      <c r="J39" s="1"/>
      <c r="K39" s="1"/>
    </row>
    <row r="40" spans="1:11" s="23" customFormat="1" ht="15" customHeight="1">
      <c r="A40" s="31" t="s">
        <v>31</v>
      </c>
      <c r="B40" s="39"/>
      <c r="C40" s="38"/>
      <c r="D40" s="38"/>
      <c r="E40" s="54"/>
      <c r="F40" s="37"/>
      <c r="G40" s="22"/>
      <c r="H40" s="22"/>
      <c r="I40" s="22"/>
      <c r="J40" s="22"/>
      <c r="K40" s="22"/>
    </row>
    <row r="41" spans="1:11" ht="15" customHeight="1">
      <c r="A41" s="33" t="s">
        <v>32</v>
      </c>
      <c r="B41" s="29">
        <v>147</v>
      </c>
      <c r="C41" s="29">
        <v>29</v>
      </c>
      <c r="D41" s="29">
        <v>115</v>
      </c>
      <c r="E41" s="53">
        <f t="shared" si="0"/>
        <v>97.95918367346938</v>
      </c>
      <c r="F41" s="35">
        <f t="shared" si="1"/>
        <v>3</v>
      </c>
      <c r="G41" s="1"/>
      <c r="H41" s="1"/>
      <c r="I41" s="1"/>
      <c r="J41" s="1"/>
      <c r="K41" s="1"/>
    </row>
    <row r="42" spans="1:11" ht="15" customHeight="1">
      <c r="A42" s="33" t="s">
        <v>33</v>
      </c>
      <c r="B42" s="29">
        <v>148</v>
      </c>
      <c r="C42" s="29">
        <v>35</v>
      </c>
      <c r="D42" s="29">
        <v>107</v>
      </c>
      <c r="E42" s="53">
        <f t="shared" si="0"/>
        <v>95.94594594594594</v>
      </c>
      <c r="F42" s="35">
        <f t="shared" si="1"/>
        <v>3</v>
      </c>
      <c r="G42" s="1"/>
      <c r="H42" s="1"/>
      <c r="I42" s="1"/>
      <c r="J42" s="1"/>
      <c r="K42" s="1"/>
    </row>
    <row r="43" spans="1:11" ht="15" customHeight="1">
      <c r="A43" s="33" t="s">
        <v>132</v>
      </c>
      <c r="B43" s="29">
        <v>409</v>
      </c>
      <c r="C43" s="29">
        <v>7</v>
      </c>
      <c r="D43" s="29">
        <v>129</v>
      </c>
      <c r="E43" s="53">
        <f t="shared" si="0"/>
        <v>33.251833740831295</v>
      </c>
      <c r="F43" s="35" t="s">
        <v>134</v>
      </c>
      <c r="G43" s="1"/>
      <c r="H43" s="1"/>
      <c r="I43" s="1"/>
      <c r="J43" s="1"/>
      <c r="K43" s="1"/>
    </row>
    <row r="44" spans="1:11" ht="15" customHeight="1">
      <c r="A44" s="33" t="s">
        <v>34</v>
      </c>
      <c r="B44" s="29">
        <v>685</v>
      </c>
      <c r="C44" s="29">
        <v>167</v>
      </c>
      <c r="D44" s="29">
        <v>508</v>
      </c>
      <c r="E44" s="53">
        <f t="shared" si="0"/>
        <v>98.54014598540147</v>
      </c>
      <c r="F44" s="35">
        <f t="shared" si="1"/>
        <v>3</v>
      </c>
      <c r="G44" s="1"/>
      <c r="H44" s="1"/>
      <c r="I44" s="1"/>
      <c r="J44" s="1"/>
      <c r="K44" s="1"/>
    </row>
    <row r="45" spans="1:11" ht="15" customHeight="1">
      <c r="A45" s="33" t="s">
        <v>35</v>
      </c>
      <c r="B45" s="29">
        <v>278</v>
      </c>
      <c r="C45" s="29">
        <v>79</v>
      </c>
      <c r="D45" s="29">
        <v>173</v>
      </c>
      <c r="E45" s="53">
        <f t="shared" si="0"/>
        <v>90.64748201438849</v>
      </c>
      <c r="F45" s="35">
        <f t="shared" si="1"/>
        <v>2</v>
      </c>
      <c r="G45" s="1"/>
      <c r="H45" s="1"/>
      <c r="I45" s="1"/>
      <c r="J45" s="1"/>
      <c r="K45" s="1"/>
    </row>
    <row r="46" spans="1:11" ht="15" customHeight="1">
      <c r="A46" s="33" t="s">
        <v>36</v>
      </c>
      <c r="B46" s="29">
        <v>594</v>
      </c>
      <c r="C46" s="29">
        <v>240</v>
      </c>
      <c r="D46" s="29">
        <v>282</v>
      </c>
      <c r="E46" s="53">
        <f t="shared" si="0"/>
        <v>87.87878787878788</v>
      </c>
      <c r="F46" s="35">
        <f t="shared" si="1"/>
        <v>1</v>
      </c>
      <c r="G46" s="1"/>
      <c r="H46" s="1"/>
      <c r="I46" s="1"/>
      <c r="J46" s="1"/>
      <c r="K46" s="1"/>
    </row>
    <row r="47" spans="1:11" ht="15" customHeight="1">
      <c r="A47" s="33" t="s">
        <v>37</v>
      </c>
      <c r="B47" s="29">
        <v>484</v>
      </c>
      <c r="C47" s="29">
        <v>138</v>
      </c>
      <c r="D47" s="29">
        <v>313</v>
      </c>
      <c r="E47" s="53">
        <f t="shared" si="0"/>
        <v>93.18181818181817</v>
      </c>
      <c r="F47" s="35">
        <f t="shared" si="1"/>
        <v>2</v>
      </c>
      <c r="G47" s="1"/>
      <c r="H47" s="1"/>
      <c r="I47" s="1"/>
      <c r="J47" s="1"/>
      <c r="K47" s="1"/>
    </row>
    <row r="48" spans="1:11" ht="15" customHeight="1">
      <c r="A48" s="33" t="s">
        <v>133</v>
      </c>
      <c r="B48" s="29">
        <v>258</v>
      </c>
      <c r="C48" s="29">
        <v>15</v>
      </c>
      <c r="D48" s="29">
        <v>74</v>
      </c>
      <c r="E48" s="53">
        <f t="shared" si="0"/>
        <v>34.49612403100775</v>
      </c>
      <c r="F48" s="35" t="s">
        <v>134</v>
      </c>
      <c r="G48" s="1"/>
      <c r="H48" s="1"/>
      <c r="I48" s="1"/>
      <c r="J48" s="1"/>
      <c r="K48" s="1"/>
    </row>
    <row r="49" spans="1:11" s="23" customFormat="1" ht="15" customHeight="1">
      <c r="A49" s="31" t="s">
        <v>38</v>
      </c>
      <c r="B49" s="39"/>
      <c r="C49" s="38"/>
      <c r="D49" s="38"/>
      <c r="E49" s="54"/>
      <c r="F49" s="37"/>
      <c r="G49" s="22"/>
      <c r="H49" s="22"/>
      <c r="I49" s="22"/>
      <c r="J49" s="22"/>
      <c r="K49" s="22"/>
    </row>
    <row r="50" spans="1:11" ht="15" customHeight="1">
      <c r="A50" s="33" t="s">
        <v>39</v>
      </c>
      <c r="B50" s="29">
        <v>422</v>
      </c>
      <c r="C50" s="29">
        <v>114</v>
      </c>
      <c r="D50" s="29">
        <v>139</v>
      </c>
      <c r="E50" s="53">
        <f t="shared" si="0"/>
        <v>59.95260663507109</v>
      </c>
      <c r="F50" s="35">
        <f t="shared" si="1"/>
        <v>0</v>
      </c>
      <c r="G50" s="1"/>
      <c r="H50" s="1"/>
      <c r="I50" s="1"/>
      <c r="J50" s="1"/>
      <c r="K50" s="1"/>
    </row>
    <row r="51" spans="1:11" ht="15" customHeight="1">
      <c r="A51" s="33" t="s">
        <v>40</v>
      </c>
      <c r="B51" s="29">
        <v>271</v>
      </c>
      <c r="C51" s="29">
        <v>94</v>
      </c>
      <c r="D51" s="29">
        <v>71</v>
      </c>
      <c r="E51" s="53">
        <f t="shared" si="0"/>
        <v>60.88560885608856</v>
      </c>
      <c r="F51" s="35">
        <f t="shared" si="1"/>
        <v>0</v>
      </c>
      <c r="G51" s="1"/>
      <c r="H51" s="1"/>
      <c r="I51" s="1"/>
      <c r="J51" s="1"/>
      <c r="K51" s="1"/>
    </row>
    <row r="52" spans="1:11" ht="15" customHeight="1">
      <c r="A52" s="33" t="s">
        <v>41</v>
      </c>
      <c r="B52" s="29">
        <v>212</v>
      </c>
      <c r="C52" s="29">
        <v>136</v>
      </c>
      <c r="D52" s="29">
        <v>55</v>
      </c>
      <c r="E52" s="53">
        <f t="shared" si="0"/>
        <v>90.09433962264151</v>
      </c>
      <c r="F52" s="35">
        <f t="shared" si="1"/>
        <v>2</v>
      </c>
      <c r="G52" s="1"/>
      <c r="H52" s="1"/>
      <c r="I52" s="1"/>
      <c r="J52" s="1"/>
      <c r="K52" s="1"/>
    </row>
    <row r="53" spans="1:11" ht="15" customHeight="1">
      <c r="A53" s="33" t="s">
        <v>42</v>
      </c>
      <c r="B53" s="29">
        <v>159</v>
      </c>
      <c r="C53" s="29">
        <v>29</v>
      </c>
      <c r="D53" s="29">
        <v>66</v>
      </c>
      <c r="E53" s="53">
        <f t="shared" si="0"/>
        <v>59.74842767295597</v>
      </c>
      <c r="F53" s="35">
        <f t="shared" si="1"/>
        <v>0</v>
      </c>
      <c r="G53" s="1"/>
      <c r="H53" s="1"/>
      <c r="I53" s="1"/>
      <c r="J53" s="1"/>
      <c r="K53" s="1"/>
    </row>
    <row r="54" spans="1:11" ht="15" customHeight="1">
      <c r="A54" s="33" t="s">
        <v>91</v>
      </c>
      <c r="B54" s="29">
        <v>250</v>
      </c>
      <c r="C54" s="29">
        <v>17</v>
      </c>
      <c r="D54" s="29">
        <v>93</v>
      </c>
      <c r="E54" s="53">
        <f t="shared" si="0"/>
        <v>44</v>
      </c>
      <c r="F54" s="35">
        <f t="shared" si="1"/>
        <v>0</v>
      </c>
      <c r="G54" s="1"/>
      <c r="H54" s="1"/>
      <c r="I54" s="1"/>
      <c r="J54" s="1"/>
      <c r="K54" s="1"/>
    </row>
    <row r="55" spans="1:11" ht="15" customHeight="1">
      <c r="A55" s="33" t="s">
        <v>43</v>
      </c>
      <c r="B55" s="29">
        <v>392</v>
      </c>
      <c r="C55" s="29">
        <v>72</v>
      </c>
      <c r="D55" s="29">
        <v>221</v>
      </c>
      <c r="E55" s="53">
        <f t="shared" si="0"/>
        <v>74.74489795918367</v>
      </c>
      <c r="F55" s="35">
        <f t="shared" si="1"/>
        <v>0</v>
      </c>
      <c r="G55" s="1"/>
      <c r="H55" s="1"/>
      <c r="I55" s="1"/>
      <c r="J55" s="1"/>
      <c r="K55" s="1"/>
    </row>
    <row r="56" spans="1:11" ht="15" customHeight="1">
      <c r="A56" s="33" t="s">
        <v>44</v>
      </c>
      <c r="B56" s="29">
        <v>493</v>
      </c>
      <c r="C56" s="29">
        <v>144</v>
      </c>
      <c r="D56" s="29">
        <v>317</v>
      </c>
      <c r="E56" s="53">
        <f t="shared" si="0"/>
        <v>93.50912778904666</v>
      </c>
      <c r="F56" s="35">
        <f t="shared" si="1"/>
        <v>2</v>
      </c>
      <c r="G56" s="1"/>
      <c r="H56" s="1"/>
      <c r="I56" s="1"/>
      <c r="J56" s="1"/>
      <c r="K56" s="1"/>
    </row>
    <row r="57" spans="1:11" s="23" customFormat="1" ht="15" customHeight="1">
      <c r="A57" s="31" t="s">
        <v>45</v>
      </c>
      <c r="B57" s="39"/>
      <c r="C57" s="38"/>
      <c r="D57" s="38"/>
      <c r="E57" s="54"/>
      <c r="F57" s="37"/>
      <c r="G57" s="22"/>
      <c r="H57" s="22"/>
      <c r="I57" s="22"/>
      <c r="J57" s="22"/>
      <c r="K57" s="22"/>
    </row>
    <row r="58" spans="1:11" ht="15" customHeight="1">
      <c r="A58" s="33" t="s">
        <v>46</v>
      </c>
      <c r="B58" s="29">
        <v>638</v>
      </c>
      <c r="C58" s="29">
        <v>66</v>
      </c>
      <c r="D58" s="29">
        <v>475</v>
      </c>
      <c r="E58" s="53">
        <f t="shared" si="0"/>
        <v>84.79623824451411</v>
      </c>
      <c r="F58" s="35">
        <f t="shared" si="1"/>
        <v>1</v>
      </c>
      <c r="G58" s="1"/>
      <c r="H58" s="1"/>
      <c r="I58" s="1"/>
      <c r="J58" s="1"/>
      <c r="K58" s="1"/>
    </row>
    <row r="59" spans="1:11" ht="15" customHeight="1">
      <c r="A59" s="33" t="s">
        <v>47</v>
      </c>
      <c r="B59" s="29">
        <v>291</v>
      </c>
      <c r="C59" s="29">
        <v>67</v>
      </c>
      <c r="D59" s="29">
        <v>222</v>
      </c>
      <c r="E59" s="53">
        <f t="shared" si="0"/>
        <v>99.3127147766323</v>
      </c>
      <c r="F59" s="35">
        <f t="shared" si="1"/>
        <v>3</v>
      </c>
      <c r="G59" s="1"/>
      <c r="H59" s="1"/>
      <c r="I59" s="1"/>
      <c r="J59" s="1"/>
      <c r="K59" s="1"/>
    </row>
    <row r="60" spans="1:11" ht="15" customHeight="1">
      <c r="A60" s="33" t="s">
        <v>48</v>
      </c>
      <c r="B60" s="29">
        <v>295</v>
      </c>
      <c r="C60" s="29">
        <v>73</v>
      </c>
      <c r="D60" s="29">
        <v>162</v>
      </c>
      <c r="E60" s="53">
        <f t="shared" si="0"/>
        <v>79.66101694915254</v>
      </c>
      <c r="F60" s="35">
        <f t="shared" si="1"/>
        <v>0</v>
      </c>
      <c r="G60" s="1"/>
      <c r="H60" s="1"/>
      <c r="I60" s="1"/>
      <c r="J60" s="1"/>
      <c r="K60" s="1"/>
    </row>
    <row r="61" spans="1:11" ht="15" customHeight="1">
      <c r="A61" s="33" t="s">
        <v>49</v>
      </c>
      <c r="B61" s="29">
        <v>753</v>
      </c>
      <c r="C61" s="29">
        <v>1</v>
      </c>
      <c r="D61" s="29">
        <v>0</v>
      </c>
      <c r="E61" s="53">
        <f t="shared" si="0"/>
        <v>0.13280212483399734</v>
      </c>
      <c r="F61" s="35">
        <f t="shared" si="1"/>
        <v>0</v>
      </c>
      <c r="G61" s="1"/>
      <c r="H61" s="1"/>
      <c r="I61" s="1"/>
      <c r="J61" s="1"/>
      <c r="K61" s="1"/>
    </row>
    <row r="62" spans="1:11" ht="15" customHeight="1">
      <c r="A62" s="33" t="s">
        <v>50</v>
      </c>
      <c r="B62" s="29">
        <v>420</v>
      </c>
      <c r="C62" s="29">
        <v>74</v>
      </c>
      <c r="D62" s="29">
        <v>338</v>
      </c>
      <c r="E62" s="53">
        <f t="shared" si="0"/>
        <v>98.09523809523809</v>
      </c>
      <c r="F62" s="35">
        <f t="shared" si="1"/>
        <v>3</v>
      </c>
      <c r="G62" s="1"/>
      <c r="H62" s="1"/>
      <c r="I62" s="1"/>
      <c r="J62" s="1"/>
      <c r="K62" s="1"/>
    </row>
    <row r="63" spans="1:11" ht="15" customHeight="1">
      <c r="A63" s="33" t="s">
        <v>51</v>
      </c>
      <c r="B63" s="29">
        <v>298</v>
      </c>
      <c r="C63" s="29">
        <v>59</v>
      </c>
      <c r="D63" s="29">
        <v>232</v>
      </c>
      <c r="E63" s="53">
        <f t="shared" si="0"/>
        <v>97.6510067114094</v>
      </c>
      <c r="F63" s="35">
        <f t="shared" si="1"/>
        <v>3</v>
      </c>
      <c r="G63" s="1"/>
      <c r="H63" s="1"/>
      <c r="I63" s="1"/>
      <c r="J63" s="1"/>
      <c r="K63" s="1"/>
    </row>
    <row r="64" spans="1:11" ht="15" customHeight="1">
      <c r="A64" s="33" t="s">
        <v>52</v>
      </c>
      <c r="B64" s="29">
        <v>442</v>
      </c>
      <c r="C64" s="29">
        <v>102</v>
      </c>
      <c r="D64" s="29">
        <v>320</v>
      </c>
      <c r="E64" s="53">
        <f t="shared" si="0"/>
        <v>95.47511312217195</v>
      </c>
      <c r="F64" s="35">
        <f t="shared" si="1"/>
        <v>3</v>
      </c>
      <c r="G64" s="1"/>
      <c r="H64" s="1"/>
      <c r="I64" s="1"/>
      <c r="J64" s="1"/>
      <c r="K64" s="1"/>
    </row>
    <row r="65" spans="1:11" ht="15" customHeight="1">
      <c r="A65" s="33" t="s">
        <v>53</v>
      </c>
      <c r="B65" s="29">
        <v>395</v>
      </c>
      <c r="C65" s="29">
        <v>129</v>
      </c>
      <c r="D65" s="29">
        <v>246</v>
      </c>
      <c r="E65" s="53">
        <f t="shared" si="0"/>
        <v>94.9367088607595</v>
      </c>
      <c r="F65" s="35">
        <f t="shared" si="1"/>
        <v>2</v>
      </c>
      <c r="G65" s="1"/>
      <c r="H65" s="1"/>
      <c r="I65" s="1"/>
      <c r="J65" s="1"/>
      <c r="K65" s="1"/>
    </row>
    <row r="66" spans="1:11" ht="15" customHeight="1">
      <c r="A66" s="33" t="s">
        <v>54</v>
      </c>
      <c r="B66" s="29">
        <v>718</v>
      </c>
      <c r="C66" s="29">
        <v>204</v>
      </c>
      <c r="D66" s="29">
        <v>487</v>
      </c>
      <c r="E66" s="53">
        <f t="shared" si="0"/>
        <v>96.23955431754875</v>
      </c>
      <c r="F66" s="35">
        <f t="shared" si="1"/>
        <v>3</v>
      </c>
      <c r="G66" s="1"/>
      <c r="H66" s="1"/>
      <c r="I66" s="1"/>
      <c r="J66" s="1"/>
      <c r="K66" s="1"/>
    </row>
    <row r="67" spans="1:11" ht="15" customHeight="1">
      <c r="A67" s="33" t="s">
        <v>55</v>
      </c>
      <c r="B67" s="29">
        <v>411</v>
      </c>
      <c r="C67" s="29">
        <v>105</v>
      </c>
      <c r="D67" s="29">
        <v>295</v>
      </c>
      <c r="E67" s="53">
        <f t="shared" si="0"/>
        <v>97.32360097323601</v>
      </c>
      <c r="F67" s="35">
        <f t="shared" si="1"/>
        <v>3</v>
      </c>
      <c r="G67" s="1"/>
      <c r="H67" s="1"/>
      <c r="I67" s="1"/>
      <c r="J67" s="1"/>
      <c r="K67" s="1"/>
    </row>
    <row r="68" spans="1:11" ht="15" customHeight="1">
      <c r="A68" s="33" t="s">
        <v>56</v>
      </c>
      <c r="B68" s="29">
        <v>236</v>
      </c>
      <c r="C68" s="29">
        <v>57</v>
      </c>
      <c r="D68" s="29">
        <v>165</v>
      </c>
      <c r="E68" s="53">
        <f t="shared" si="0"/>
        <v>94.0677966101695</v>
      </c>
      <c r="F68" s="35">
        <f t="shared" si="1"/>
        <v>2</v>
      </c>
      <c r="G68" s="1"/>
      <c r="H68" s="1"/>
      <c r="I68" s="1"/>
      <c r="J68" s="1"/>
      <c r="K68" s="1"/>
    </row>
    <row r="69" spans="1:11" ht="15" customHeight="1">
      <c r="A69" s="33" t="s">
        <v>57</v>
      </c>
      <c r="B69" s="29">
        <v>989</v>
      </c>
      <c r="C69" s="29">
        <v>133</v>
      </c>
      <c r="D69" s="29">
        <v>841</v>
      </c>
      <c r="E69" s="53">
        <f t="shared" si="0"/>
        <v>98.48331648129424</v>
      </c>
      <c r="F69" s="35">
        <f t="shared" si="1"/>
        <v>3</v>
      </c>
      <c r="G69" s="1"/>
      <c r="H69" s="1"/>
      <c r="I69" s="1"/>
      <c r="J69" s="1"/>
      <c r="K69" s="1"/>
    </row>
    <row r="70" spans="1:11" ht="15" customHeight="1">
      <c r="A70" s="33" t="s">
        <v>58</v>
      </c>
      <c r="B70" s="29">
        <v>527</v>
      </c>
      <c r="C70" s="29">
        <v>60</v>
      </c>
      <c r="D70" s="29">
        <v>455</v>
      </c>
      <c r="E70" s="53">
        <f t="shared" si="0"/>
        <v>97.72296015180265</v>
      </c>
      <c r="F70" s="35">
        <f t="shared" si="1"/>
        <v>3</v>
      </c>
      <c r="G70" s="1"/>
      <c r="H70" s="1"/>
      <c r="I70" s="1"/>
      <c r="J70" s="1"/>
      <c r="K70" s="1"/>
    </row>
    <row r="71" spans="1:11" ht="15" customHeight="1">
      <c r="A71" s="33" t="s">
        <v>59</v>
      </c>
      <c r="B71" s="29">
        <v>307</v>
      </c>
      <c r="C71" s="29">
        <v>114</v>
      </c>
      <c r="D71" s="29">
        <v>171</v>
      </c>
      <c r="E71" s="53">
        <f t="shared" si="0"/>
        <v>92.83387622149837</v>
      </c>
      <c r="F71" s="35">
        <f t="shared" si="1"/>
        <v>2</v>
      </c>
      <c r="G71" s="1"/>
      <c r="H71" s="1"/>
      <c r="I71" s="1"/>
      <c r="J71" s="1"/>
      <c r="K71" s="1"/>
    </row>
    <row r="72" spans="1:11" s="23" customFormat="1" ht="15" customHeight="1">
      <c r="A72" s="31" t="s">
        <v>60</v>
      </c>
      <c r="B72" s="39"/>
      <c r="C72" s="38"/>
      <c r="D72" s="38"/>
      <c r="E72" s="54"/>
      <c r="F72" s="37"/>
      <c r="G72" s="22"/>
      <c r="H72" s="22"/>
      <c r="I72" s="22"/>
      <c r="J72" s="22"/>
      <c r="K72" s="22"/>
    </row>
    <row r="73" spans="1:11" ht="15" customHeight="1">
      <c r="A73" s="33" t="s">
        <v>61</v>
      </c>
      <c r="B73" s="29">
        <v>291</v>
      </c>
      <c r="C73" s="29">
        <v>97</v>
      </c>
      <c r="D73" s="29">
        <v>153</v>
      </c>
      <c r="E73" s="53">
        <f t="shared" si="0"/>
        <v>85.91065292096219</v>
      </c>
      <c r="F73" s="35">
        <f t="shared" si="1"/>
        <v>1</v>
      </c>
      <c r="G73" s="1"/>
      <c r="H73" s="1"/>
      <c r="I73" s="1"/>
      <c r="J73" s="1"/>
      <c r="K73" s="1"/>
    </row>
    <row r="74" spans="1:11" ht="15" customHeight="1">
      <c r="A74" s="33" t="s">
        <v>62</v>
      </c>
      <c r="B74" s="29">
        <v>785</v>
      </c>
      <c r="C74" s="29">
        <v>234</v>
      </c>
      <c r="D74" s="29">
        <v>469</v>
      </c>
      <c r="E74" s="53">
        <f t="shared" si="0"/>
        <v>89.55414012738854</v>
      </c>
      <c r="F74" s="35">
        <f t="shared" si="1"/>
        <v>1</v>
      </c>
      <c r="G74" s="1"/>
      <c r="H74" s="1"/>
      <c r="I74" s="1"/>
      <c r="J74" s="1"/>
      <c r="K74" s="1"/>
    </row>
    <row r="75" spans="1:11" ht="15" customHeight="1">
      <c r="A75" s="33" t="s">
        <v>63</v>
      </c>
      <c r="B75" s="29">
        <v>183</v>
      </c>
      <c r="C75" s="29">
        <v>11</v>
      </c>
      <c r="D75" s="29">
        <v>150</v>
      </c>
      <c r="E75" s="53">
        <f t="shared" si="0"/>
        <v>87.97814207650273</v>
      </c>
      <c r="F75" s="35">
        <f t="shared" si="1"/>
        <v>1</v>
      </c>
      <c r="G75" s="1"/>
      <c r="H75" s="1"/>
      <c r="I75" s="1"/>
      <c r="J75" s="1"/>
      <c r="K75" s="1"/>
    </row>
    <row r="76" spans="1:11" ht="15" customHeight="1">
      <c r="A76" s="33" t="s">
        <v>64</v>
      </c>
      <c r="B76" s="29">
        <v>323</v>
      </c>
      <c r="C76" s="29">
        <v>48</v>
      </c>
      <c r="D76" s="29">
        <v>160</v>
      </c>
      <c r="E76" s="53">
        <f t="shared" si="0"/>
        <v>64.39628482972137</v>
      </c>
      <c r="F76" s="35">
        <f t="shared" si="1"/>
        <v>0</v>
      </c>
      <c r="G76" s="1"/>
      <c r="H76" s="1"/>
      <c r="I76" s="1"/>
      <c r="J76" s="1"/>
      <c r="K76" s="1"/>
    </row>
    <row r="77" spans="1:11" ht="15" customHeight="1">
      <c r="A77" s="33" t="s">
        <v>65</v>
      </c>
      <c r="B77" s="29">
        <v>287</v>
      </c>
      <c r="C77" s="29">
        <v>78</v>
      </c>
      <c r="D77" s="29">
        <v>201</v>
      </c>
      <c r="E77" s="53">
        <f aca="true" t="shared" si="2" ref="E77:E101">(C77+D77)/B77*100</f>
        <v>97.21254355400697</v>
      </c>
      <c r="F77" s="35">
        <f>IF(E77&gt;=95,3,IF(E77&gt;=90,2,IF(E77&gt;=80,1,0)))</f>
        <v>3</v>
      </c>
      <c r="G77" s="1"/>
      <c r="H77" s="1"/>
      <c r="I77" s="1"/>
      <c r="J77" s="1"/>
      <c r="K77" s="1"/>
    </row>
    <row r="78" spans="1:11" ht="15" customHeight="1">
      <c r="A78" s="33" t="s">
        <v>66</v>
      </c>
      <c r="B78" s="29">
        <v>135</v>
      </c>
      <c r="C78" s="29">
        <v>48</v>
      </c>
      <c r="D78" s="29">
        <v>87</v>
      </c>
      <c r="E78" s="53">
        <f t="shared" si="2"/>
        <v>100</v>
      </c>
      <c r="F78" s="35">
        <f>IF(E78&gt;=95,3,IF(E78&gt;=90,2,IF(E78&gt;=80,1,0)))</f>
        <v>3</v>
      </c>
      <c r="G78" s="1"/>
      <c r="H78" s="1"/>
      <c r="I78" s="1"/>
      <c r="J78" s="1"/>
      <c r="K78" s="1"/>
    </row>
    <row r="79" spans="1:11" s="23" customFormat="1" ht="15" customHeight="1">
      <c r="A79" s="31" t="s">
        <v>67</v>
      </c>
      <c r="B79" s="39"/>
      <c r="C79" s="38"/>
      <c r="D79" s="38"/>
      <c r="E79" s="54"/>
      <c r="F79" s="37"/>
      <c r="G79" s="22"/>
      <c r="H79" s="22"/>
      <c r="I79" s="22"/>
      <c r="J79" s="22"/>
      <c r="K79" s="22"/>
    </row>
    <row r="80" spans="1:11" ht="15" customHeight="1">
      <c r="A80" s="33" t="s">
        <v>68</v>
      </c>
      <c r="B80" s="29">
        <v>156</v>
      </c>
      <c r="C80" s="29">
        <v>32</v>
      </c>
      <c r="D80" s="29">
        <v>116</v>
      </c>
      <c r="E80" s="53">
        <f t="shared" si="2"/>
        <v>94.87179487179486</v>
      </c>
      <c r="F80" s="35">
        <f aca="true" t="shared" si="3" ref="F80:F91">IF(E80&gt;=95,3,IF(E80&gt;=90,2,IF(E80&gt;=80,1,0)))</f>
        <v>2</v>
      </c>
      <c r="G80" s="1"/>
      <c r="H80" s="1"/>
      <c r="I80" s="1"/>
      <c r="J80" s="1"/>
      <c r="K80" s="1"/>
    </row>
    <row r="81" spans="1:11" ht="15" customHeight="1">
      <c r="A81" s="33" t="s">
        <v>69</v>
      </c>
      <c r="B81" s="29">
        <v>255</v>
      </c>
      <c r="C81" s="29">
        <v>41</v>
      </c>
      <c r="D81" s="29">
        <v>199</v>
      </c>
      <c r="E81" s="53">
        <f t="shared" si="2"/>
        <v>94.11764705882352</v>
      </c>
      <c r="F81" s="35">
        <f t="shared" si="3"/>
        <v>2</v>
      </c>
      <c r="G81" s="1"/>
      <c r="H81" s="1"/>
      <c r="I81" s="1"/>
      <c r="J81" s="1"/>
      <c r="K81" s="1"/>
    </row>
    <row r="82" spans="1:11" ht="15" customHeight="1">
      <c r="A82" s="33" t="s">
        <v>70</v>
      </c>
      <c r="B82" s="29">
        <v>215</v>
      </c>
      <c r="C82" s="29">
        <v>30</v>
      </c>
      <c r="D82" s="29">
        <v>152</v>
      </c>
      <c r="E82" s="53">
        <f t="shared" si="2"/>
        <v>84.65116279069768</v>
      </c>
      <c r="F82" s="35">
        <f t="shared" si="3"/>
        <v>1</v>
      </c>
      <c r="G82" s="1"/>
      <c r="H82" s="1"/>
      <c r="I82" s="1"/>
      <c r="J82" s="1"/>
      <c r="K82" s="1"/>
    </row>
    <row r="83" spans="1:11" ht="15" customHeight="1">
      <c r="A83" s="33" t="s">
        <v>71</v>
      </c>
      <c r="B83" s="29">
        <v>171</v>
      </c>
      <c r="C83" s="29">
        <v>34</v>
      </c>
      <c r="D83" s="29">
        <v>93</v>
      </c>
      <c r="E83" s="53">
        <f t="shared" si="2"/>
        <v>74.26900584795322</v>
      </c>
      <c r="F83" s="35">
        <f t="shared" si="3"/>
        <v>0</v>
      </c>
      <c r="G83" s="1"/>
      <c r="H83" s="1"/>
      <c r="I83" s="1"/>
      <c r="J83" s="1"/>
      <c r="K83" s="1"/>
    </row>
    <row r="84" spans="1:11" ht="15" customHeight="1">
      <c r="A84" s="33" t="s">
        <v>72</v>
      </c>
      <c r="B84" s="29">
        <v>553</v>
      </c>
      <c r="C84" s="29">
        <v>87</v>
      </c>
      <c r="D84" s="29">
        <v>457</v>
      </c>
      <c r="E84" s="53">
        <f t="shared" si="2"/>
        <v>98.37251356238697</v>
      </c>
      <c r="F84" s="35">
        <f t="shared" si="3"/>
        <v>3</v>
      </c>
      <c r="G84" s="1"/>
      <c r="H84" s="1"/>
      <c r="I84" s="1"/>
      <c r="J84" s="1"/>
      <c r="K84" s="1"/>
    </row>
    <row r="85" spans="1:11" ht="15" customHeight="1">
      <c r="A85" s="33" t="s">
        <v>73</v>
      </c>
      <c r="B85" s="29">
        <v>326</v>
      </c>
      <c r="C85" s="29">
        <v>34</v>
      </c>
      <c r="D85" s="29">
        <v>152</v>
      </c>
      <c r="E85" s="53">
        <f t="shared" si="2"/>
        <v>57.05521472392638</v>
      </c>
      <c r="F85" s="35">
        <f t="shared" si="3"/>
        <v>0</v>
      </c>
      <c r="G85" s="1"/>
      <c r="H85" s="1"/>
      <c r="I85" s="1"/>
      <c r="J85" s="1"/>
      <c r="K85" s="1"/>
    </row>
    <row r="86" spans="1:11" ht="15" customHeight="1">
      <c r="A86" s="33" t="s">
        <v>74</v>
      </c>
      <c r="B86" s="29">
        <v>702</v>
      </c>
      <c r="C86" s="29">
        <v>180</v>
      </c>
      <c r="D86" s="29">
        <v>507</v>
      </c>
      <c r="E86" s="53">
        <f t="shared" si="2"/>
        <v>97.86324786324786</v>
      </c>
      <c r="F86" s="35">
        <f t="shared" si="3"/>
        <v>3</v>
      </c>
      <c r="G86" s="1"/>
      <c r="H86" s="1"/>
      <c r="I86" s="1"/>
      <c r="J86" s="1"/>
      <c r="K86" s="1"/>
    </row>
    <row r="87" spans="1:11" ht="15" customHeight="1">
      <c r="A87" s="33" t="s">
        <v>75</v>
      </c>
      <c r="B87" s="29">
        <v>554</v>
      </c>
      <c r="C87" s="29">
        <v>177</v>
      </c>
      <c r="D87" s="29">
        <v>360</v>
      </c>
      <c r="E87" s="53">
        <f t="shared" si="2"/>
        <v>96.93140794223827</v>
      </c>
      <c r="F87" s="35">
        <f t="shared" si="3"/>
        <v>3</v>
      </c>
      <c r="G87" s="1"/>
      <c r="H87" s="1"/>
      <c r="I87" s="1"/>
      <c r="J87" s="1"/>
      <c r="K87" s="1"/>
    </row>
    <row r="88" spans="1:11" ht="15" customHeight="1">
      <c r="A88" s="33" t="s">
        <v>76</v>
      </c>
      <c r="B88" s="29">
        <v>317</v>
      </c>
      <c r="C88" s="29">
        <v>66</v>
      </c>
      <c r="D88" s="29">
        <v>205</v>
      </c>
      <c r="E88" s="53">
        <f t="shared" si="2"/>
        <v>85.48895899053628</v>
      </c>
      <c r="F88" s="35">
        <f t="shared" si="3"/>
        <v>1</v>
      </c>
      <c r="G88" s="1"/>
      <c r="H88" s="1"/>
      <c r="I88" s="1"/>
      <c r="J88" s="1"/>
      <c r="K88" s="1"/>
    </row>
    <row r="89" spans="1:11" ht="15" customHeight="1">
      <c r="A89" s="33" t="s">
        <v>77</v>
      </c>
      <c r="B89" s="29">
        <v>404</v>
      </c>
      <c r="C89" s="29">
        <v>53</v>
      </c>
      <c r="D89" s="29">
        <v>343</v>
      </c>
      <c r="E89" s="53">
        <f t="shared" si="2"/>
        <v>98.01980198019803</v>
      </c>
      <c r="F89" s="35">
        <f t="shared" si="3"/>
        <v>3</v>
      </c>
      <c r="G89" s="1"/>
      <c r="H89" s="1"/>
      <c r="I89" s="1"/>
      <c r="J89" s="1"/>
      <c r="K89" s="1"/>
    </row>
    <row r="90" spans="1:11" ht="15" customHeight="1">
      <c r="A90" s="33" t="s">
        <v>78</v>
      </c>
      <c r="B90" s="29">
        <v>492</v>
      </c>
      <c r="C90" s="29">
        <v>133</v>
      </c>
      <c r="D90" s="29">
        <v>351</v>
      </c>
      <c r="E90" s="53">
        <f t="shared" si="2"/>
        <v>98.3739837398374</v>
      </c>
      <c r="F90" s="35">
        <f t="shared" si="3"/>
        <v>3</v>
      </c>
      <c r="G90" s="1"/>
      <c r="H90" s="1"/>
      <c r="I90" s="1"/>
      <c r="J90" s="1"/>
      <c r="K90" s="1"/>
    </row>
    <row r="91" spans="1:11" ht="15" customHeight="1">
      <c r="A91" s="33" t="s">
        <v>79</v>
      </c>
      <c r="B91" s="29">
        <v>254</v>
      </c>
      <c r="C91" s="29">
        <v>51</v>
      </c>
      <c r="D91" s="29">
        <v>173</v>
      </c>
      <c r="E91" s="53">
        <f t="shared" si="2"/>
        <v>88.18897637795276</v>
      </c>
      <c r="F91" s="35">
        <f t="shared" si="3"/>
        <v>1</v>
      </c>
      <c r="G91" s="1"/>
      <c r="H91" s="1"/>
      <c r="I91" s="1"/>
      <c r="J91" s="1"/>
      <c r="K91" s="1"/>
    </row>
    <row r="92" spans="1:11" s="23" customFormat="1" ht="15" customHeight="1">
      <c r="A92" s="31" t="s">
        <v>80</v>
      </c>
      <c r="B92" s="39"/>
      <c r="C92" s="38"/>
      <c r="D92" s="38"/>
      <c r="E92" s="54"/>
      <c r="F92" s="37"/>
      <c r="G92" s="22"/>
      <c r="H92" s="22"/>
      <c r="I92" s="22"/>
      <c r="J92" s="22"/>
      <c r="K92" s="22"/>
    </row>
    <row r="93" spans="1:11" ht="15" customHeight="1">
      <c r="A93" s="33" t="s">
        <v>81</v>
      </c>
      <c r="B93" s="29">
        <v>514</v>
      </c>
      <c r="C93" s="29">
        <v>139</v>
      </c>
      <c r="D93" s="29">
        <v>290</v>
      </c>
      <c r="E93" s="53">
        <f t="shared" si="2"/>
        <v>83.46303501945526</v>
      </c>
      <c r="F93" s="35">
        <f aca="true" t="shared" si="4" ref="F93:F101">IF(E93&gt;=95,3,IF(E93&gt;=90,2,IF(E93&gt;=80,1,0)))</f>
        <v>1</v>
      </c>
      <c r="G93" s="1"/>
      <c r="H93" s="1"/>
      <c r="I93" s="1"/>
      <c r="J93" s="1"/>
      <c r="K93" s="1"/>
    </row>
    <row r="94" spans="1:11" ht="15" customHeight="1">
      <c r="A94" s="33" t="s">
        <v>82</v>
      </c>
      <c r="B94" s="29">
        <v>189</v>
      </c>
      <c r="C94" s="29">
        <v>32</v>
      </c>
      <c r="D94" s="29">
        <v>119</v>
      </c>
      <c r="E94" s="53">
        <f t="shared" si="2"/>
        <v>79.8941798941799</v>
      </c>
      <c r="F94" s="35">
        <f t="shared" si="4"/>
        <v>0</v>
      </c>
      <c r="G94" s="1"/>
      <c r="H94" s="1"/>
      <c r="I94" s="1"/>
      <c r="J94" s="1"/>
      <c r="K94" s="1"/>
    </row>
    <row r="95" spans="1:11" ht="15" customHeight="1">
      <c r="A95" s="33" t="s">
        <v>83</v>
      </c>
      <c r="B95" s="29">
        <v>337</v>
      </c>
      <c r="C95" s="29">
        <v>61</v>
      </c>
      <c r="D95" s="29">
        <v>256</v>
      </c>
      <c r="E95" s="53">
        <f t="shared" si="2"/>
        <v>94.06528189910979</v>
      </c>
      <c r="F95" s="35">
        <f t="shared" si="4"/>
        <v>2</v>
      </c>
      <c r="G95" s="1"/>
      <c r="H95" s="1"/>
      <c r="I95" s="1"/>
      <c r="J95" s="1"/>
      <c r="K95" s="1"/>
    </row>
    <row r="96" spans="1:11" ht="15" customHeight="1">
      <c r="A96" s="33" t="s">
        <v>84</v>
      </c>
      <c r="B96" s="29">
        <v>339</v>
      </c>
      <c r="C96" s="29">
        <v>110</v>
      </c>
      <c r="D96" s="29">
        <v>195</v>
      </c>
      <c r="E96" s="53">
        <f t="shared" si="2"/>
        <v>89.97050147492625</v>
      </c>
      <c r="F96" s="35">
        <f t="shared" si="4"/>
        <v>1</v>
      </c>
      <c r="G96" s="1"/>
      <c r="H96" s="1"/>
      <c r="I96" s="1"/>
      <c r="J96" s="1"/>
      <c r="K96" s="1"/>
    </row>
    <row r="97" spans="1:11" ht="15" customHeight="1">
      <c r="A97" s="33" t="s">
        <v>85</v>
      </c>
      <c r="B97" s="29">
        <v>229</v>
      </c>
      <c r="C97" s="29">
        <v>62</v>
      </c>
      <c r="D97" s="29">
        <v>160</v>
      </c>
      <c r="E97" s="53">
        <f t="shared" si="2"/>
        <v>96.94323144104804</v>
      </c>
      <c r="F97" s="35">
        <f t="shared" si="4"/>
        <v>3</v>
      </c>
      <c r="G97" s="1"/>
      <c r="H97" s="1"/>
      <c r="I97" s="1"/>
      <c r="J97" s="1"/>
      <c r="K97" s="1"/>
    </row>
    <row r="98" spans="1:11" ht="15" customHeight="1">
      <c r="A98" s="33" t="s">
        <v>86</v>
      </c>
      <c r="B98" s="29">
        <v>111</v>
      </c>
      <c r="C98" s="29">
        <v>43</v>
      </c>
      <c r="D98" s="29">
        <v>67</v>
      </c>
      <c r="E98" s="53">
        <f t="shared" si="2"/>
        <v>99.09909909909909</v>
      </c>
      <c r="F98" s="35">
        <f t="shared" si="4"/>
        <v>3</v>
      </c>
      <c r="G98" s="1"/>
      <c r="H98" s="1"/>
      <c r="I98" s="1"/>
      <c r="J98" s="1"/>
      <c r="K98" s="1"/>
    </row>
    <row r="99" spans="1:11" ht="15" customHeight="1">
      <c r="A99" s="33" t="s">
        <v>87</v>
      </c>
      <c r="B99" s="29">
        <v>205</v>
      </c>
      <c r="C99" s="29">
        <v>70</v>
      </c>
      <c r="D99" s="29">
        <v>124</v>
      </c>
      <c r="E99" s="53">
        <f t="shared" si="2"/>
        <v>94.6341463414634</v>
      </c>
      <c r="F99" s="35">
        <f t="shared" si="4"/>
        <v>2</v>
      </c>
      <c r="G99" s="1"/>
      <c r="H99" s="1"/>
      <c r="I99" s="1"/>
      <c r="J99" s="1"/>
      <c r="K99" s="1"/>
    </row>
    <row r="100" spans="1:11" ht="15" customHeight="1">
      <c r="A100" s="33" t="s">
        <v>88</v>
      </c>
      <c r="B100" s="29">
        <v>89</v>
      </c>
      <c r="C100" s="29">
        <v>22</v>
      </c>
      <c r="D100" s="29">
        <v>63</v>
      </c>
      <c r="E100" s="53">
        <f t="shared" si="2"/>
        <v>95.50561797752809</v>
      </c>
      <c r="F100" s="35">
        <f t="shared" si="4"/>
        <v>3</v>
      </c>
      <c r="G100" s="1"/>
      <c r="H100" s="1"/>
      <c r="I100" s="1"/>
      <c r="J100" s="1"/>
      <c r="K100" s="1"/>
    </row>
    <row r="101" spans="1:11" ht="15" customHeight="1">
      <c r="A101" s="33" t="s">
        <v>89</v>
      </c>
      <c r="B101" s="29">
        <v>35</v>
      </c>
      <c r="C101" s="29">
        <v>4</v>
      </c>
      <c r="D101" s="29">
        <v>16</v>
      </c>
      <c r="E101" s="53">
        <f t="shared" si="2"/>
        <v>57.14285714285714</v>
      </c>
      <c r="F101" s="35">
        <f t="shared" si="4"/>
        <v>0</v>
      </c>
      <c r="G101" s="1"/>
      <c r="H101" s="1"/>
      <c r="I101" s="1"/>
      <c r="J101" s="1"/>
      <c r="K101" s="1"/>
    </row>
    <row r="102" spans="1:6" ht="30.75" customHeight="1">
      <c r="A102" s="79" t="s">
        <v>136</v>
      </c>
      <c r="B102" s="79"/>
      <c r="C102" s="79"/>
      <c r="D102" s="79"/>
      <c r="E102" s="79"/>
      <c r="F102" s="79"/>
    </row>
    <row r="104" spans="5:6" ht="12.75">
      <c r="E104" s="24"/>
      <c r="F104" s="24"/>
    </row>
    <row r="105" spans="1:6" ht="12.75">
      <c r="A105" s="8"/>
      <c r="B105" s="8"/>
      <c r="C105" s="8"/>
      <c r="D105" s="8"/>
      <c r="E105" s="9"/>
      <c r="F105" s="9"/>
    </row>
    <row r="112" spans="1:6" ht="12.75">
      <c r="A112" s="8"/>
      <c r="B112" s="8"/>
      <c r="C112" s="8"/>
      <c r="D112" s="8"/>
      <c r="E112" s="9"/>
      <c r="F112" s="9"/>
    </row>
    <row r="116" spans="1:6" ht="12.75">
      <c r="A116" s="8"/>
      <c r="B116" s="8"/>
      <c r="C116" s="8"/>
      <c r="D116" s="8"/>
      <c r="E116" s="9"/>
      <c r="F116" s="9"/>
    </row>
    <row r="119" spans="1:6" ht="12.75">
      <c r="A119" s="8"/>
      <c r="B119" s="8"/>
      <c r="C119" s="8"/>
      <c r="D119" s="8"/>
      <c r="E119" s="9"/>
      <c r="F119" s="9"/>
    </row>
    <row r="123" spans="1:6" ht="12.75">
      <c r="A123" s="8"/>
      <c r="B123" s="8"/>
      <c r="C123" s="8"/>
      <c r="D123" s="8"/>
      <c r="E123" s="9"/>
      <c r="F123" s="9"/>
    </row>
    <row r="126" spans="1:6" ht="12.75">
      <c r="A126" s="8"/>
      <c r="B126" s="8"/>
      <c r="C126" s="8"/>
      <c r="D126" s="8"/>
      <c r="E126" s="9"/>
      <c r="F126" s="9"/>
    </row>
    <row r="130" spans="1:6" ht="12.75">
      <c r="A130" s="8"/>
      <c r="B130" s="8"/>
      <c r="C130" s="8"/>
      <c r="D130" s="8"/>
      <c r="E130" s="9"/>
      <c r="F130" s="9"/>
    </row>
  </sheetData>
  <sheetProtection/>
  <mergeCells count="7">
    <mergeCell ref="A102:F102"/>
    <mergeCell ref="C4:C8"/>
    <mergeCell ref="D4:D8"/>
    <mergeCell ref="B4:B8"/>
    <mergeCell ref="A1:F1"/>
    <mergeCell ref="A4:A8"/>
    <mergeCell ref="F5:F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4" r:id="rId1"/>
  <headerFooter>
    <oddFooter>&amp;C&amp;A&amp;RСтраница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2016-08-01T15:23:19Z</cp:lastPrinted>
  <dcterms:created xsi:type="dcterms:W3CDTF">2014-03-12T05:40:39Z</dcterms:created>
  <dcterms:modified xsi:type="dcterms:W3CDTF">2017-02-02T11:25:14Z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