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Рейтинг 2016" sheetId="1" r:id="rId1"/>
    <sheet name="Оценка 2016" sheetId="2" r:id="rId2"/>
  </sheets>
  <definedNames>
    <definedName name="_xlfn.RANK.EQ" hidden="1">#NAME?</definedName>
    <definedName name="_xlnm.Print_Titles" localSheetId="1">'Оценка 2016'!$3:$3</definedName>
    <definedName name="_xlnm.Print_Titles" localSheetId="0">'Рейтинг 2016'!$3:$3</definedName>
    <definedName name="_xlnm.Print_Area" localSheetId="1">'Оценка 2016'!$A$1:$P$98</definedName>
    <definedName name="_xlnm.Print_Area" localSheetId="0">'Рейтинг 2016'!$A$1:$O$90</definedName>
  </definedNames>
  <calcPr fullCalcOnLoad="1"/>
</workbook>
</file>

<file path=xl/sharedStrings.xml><?xml version="1.0" encoding="utf-8"?>
<sst xmlns="http://schemas.openxmlformats.org/spreadsheetml/2006/main" count="223" uniqueCount="116">
  <si>
    <t>Наименование субъекта Российской Федерации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</si>
  <si>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</si>
  <si>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</si>
  <si>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</si>
  <si>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</si>
  <si>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</si>
  <si>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</si>
  <si>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</si>
  <si>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</si>
  <si>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</si>
  <si>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</si>
  <si>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</si>
  <si>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</si>
  <si>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</si>
  <si>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</si>
  <si>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</si>
  <si>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</si>
  <si>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</si>
  <si>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</si>
  <si>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</si>
  <si>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</si>
  <si>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</si>
  <si>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</si>
  <si>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</si>
  <si>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</si>
  <si>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</si>
  <si>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</si>
  <si>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</si>
  <si>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Южный федеральный округ</t>
  </si>
  <si>
    <t>Республика Адыгея (Адыгея)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</si>
  <si>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</si>
  <si>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</si>
  <si>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</si>
  <si>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</si>
  <si>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</si>
  <si>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</si>
  <si>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</si>
  <si>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</si>
  <si>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</si>
  <si>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</si>
  <si>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</si>
  <si>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</si>
  <si>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</si>
  <si>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</si>
  <si>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</si>
  <si>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</si>
  <si>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</si>
  <si>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</si>
  <si>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</si>
  <si>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</si>
  <si>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</si>
  <si>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</si>
  <si>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</si>
  <si>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</si>
  <si>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</si>
  <si>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</si>
  <si>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</si>
  <si>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</si>
  <si>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</si>
  <si>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</si>
  <si>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</si>
  <si>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</si>
  <si>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 - Югра</t>
  </si>
  <si>
    <t>Ямало-Ненецкий автономный округ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</si>
  <si>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</si>
  <si>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</si>
  <si>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</si>
  <si>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</si>
  <si>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</si>
  <si>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</si>
  <si>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</si>
  <si>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</si>
  <si>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</si>
  <si>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</si>
  <si>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</si>
  <si>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</si>
  <si>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</si>
  <si>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</si>
  <si>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</si>
  <si>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</si>
  <si>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 xml:space="preserve">Приморский край 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</si>
  <si>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</si>
  <si>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</si>
  <si>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</si>
  <si>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</si>
  <si>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</si>
  <si>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</si>
  <si>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Республика Северная Осетия - Алания</t>
  </si>
  <si>
    <t>Место по федеральному округу</t>
  </si>
  <si>
    <t>Лучшая практика</t>
  </si>
  <si>
    <t xml:space="preserve">Максимальное количество баллов </t>
  </si>
  <si>
    <t>не установлено</t>
  </si>
  <si>
    <t>г.Севастополь *</t>
  </si>
  <si>
    <t>Республика Крым *</t>
  </si>
  <si>
    <t>в том числе по тематическим разделам:</t>
  </si>
  <si>
    <t>Характеристики первоначально утвержденного бюджета</t>
  </si>
  <si>
    <t>Годовой отчет об исполнении бюджета</t>
  </si>
  <si>
    <t xml:space="preserve">% от максимального количества баллов </t>
  </si>
  <si>
    <t>Внесение изменений в закон о бюджете</t>
  </si>
  <si>
    <t>Промежуточная отчетность об исполнении бюджета и аналитические данные</t>
  </si>
  <si>
    <t>Финансовый контроль</t>
  </si>
  <si>
    <t>*</t>
  </si>
  <si>
    <t>г.Москва *</t>
  </si>
  <si>
    <t>г.Санкт-Петербург *</t>
  </si>
  <si>
    <t>Ненецкий автономный округ *</t>
  </si>
  <si>
    <t>Проект бюджета и материалы к нему</t>
  </si>
  <si>
    <t>Северо-западный федеральный округ</t>
  </si>
  <si>
    <t>Итого баллов</t>
  </si>
  <si>
    <r>
      <t xml:space="preserve">Рейтинг субъектов Российской Федерации по уровню открытости бюджетных данных за 2016 год </t>
    </r>
    <r>
      <rPr>
        <sz val="11"/>
        <color indexed="8"/>
        <rFont val="Times New Roman"/>
        <family val="1"/>
      </rPr>
      <t>(группировка по федеральным округам)</t>
    </r>
  </si>
  <si>
    <t>Место по Российской Федерации</t>
  </si>
  <si>
    <t xml:space="preserve">Общественное участие </t>
  </si>
  <si>
    <t xml:space="preserve"> * по отдельным показателям явление отсутствует; произведена корректировка максимального количества баллов по субъекту Российской Федерации.</t>
  </si>
  <si>
    <t>Максимальное количество баллов для субъекта Российской Федерации</t>
  </si>
  <si>
    <t>Бюджет для граждан (закон о бюджете, годовой отчет об исполнении бюджета, проект бюджета)</t>
  </si>
  <si>
    <t>Публичные сведения о деятельности государственных учреждений субъекта Российской Федерации</t>
  </si>
  <si>
    <r>
      <t xml:space="preserve">Рейтинг субъектов Российской Федерации по уровню открытости бюджетных данных за 2016 год </t>
    </r>
    <r>
      <rPr>
        <sz val="11"/>
        <color indexed="8"/>
        <rFont val="Times New Roman"/>
        <family val="1"/>
      </rPr>
      <t>(группировка по набранному количеству баллов)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</si>
</sst>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2" fontId="37" fillId="20" borderId="1">
      <alignment horizontal="right" vertical="top" shrinkToFit="1"/>
      <protection/>
    </xf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8" fillId="27" borderId="2" applyNumberFormat="0" applyAlignment="0" applyProtection="0"/>
    <xf numFmtId="0" fontId="39" fillId="28" borderId="3" applyNumberFormat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9" borderId="8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3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45" fillId="0" borderId="0" xfId="0" applyFont="1" applyAlignment="1">
      <alignment/>
    </xf>
    <xf numFmtId="0" fontId="0" fillId="0" borderId="0" xfId="0" applyFont="1" applyAlignment="1">
      <alignment/>
    </xf>
    <xf numFmtId="0" fontId="8" fillId="34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173" fontId="8" fillId="34" borderId="11" xfId="0" applyNumberFormat="1" applyFont="1" applyFill="1" applyBorder="1" applyAlignment="1">
      <alignment horizontal="center" vertical="center" wrapText="1"/>
    </xf>
    <xf numFmtId="173" fontId="55" fillId="0" borderId="11" xfId="0" applyNumberFormat="1" applyFont="1" applyBorder="1" applyAlignment="1">
      <alignment horizontal="center" vertical="center"/>
    </xf>
    <xf numFmtId="0" fontId="7" fillId="13" borderId="11" xfId="0" applyFont="1" applyFill="1" applyBorder="1" applyAlignment="1">
      <alignment vertical="center" wrapText="1"/>
    </xf>
    <xf numFmtId="0" fontId="10" fillId="13" borderId="11" xfId="0" applyFont="1" applyFill="1" applyBorder="1" applyAlignment="1">
      <alignment vertical="center" wrapText="1"/>
    </xf>
    <xf numFmtId="173" fontId="55" fillId="13" borderId="11" xfId="0" applyNumberFormat="1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vertical="center" wrapText="1"/>
    </xf>
    <xf numFmtId="172" fontId="7" fillId="34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13" borderId="11" xfId="0" applyFont="1" applyFill="1" applyBorder="1" applyAlignment="1">
      <alignment horizontal="center" vertical="center" wrapText="1"/>
    </xf>
    <xf numFmtId="172" fontId="7" fillId="13" borderId="11" xfId="0" applyNumberFormat="1" applyFont="1" applyFill="1" applyBorder="1" applyAlignment="1">
      <alignment horizontal="center" vertical="center" wrapText="1"/>
    </xf>
    <xf numFmtId="173" fontId="9" fillId="34" borderId="11" xfId="0" applyNumberFormat="1" applyFont="1" applyFill="1" applyBorder="1" applyAlignment="1">
      <alignment horizontal="center" vertical="center" wrapText="1"/>
    </xf>
    <xf numFmtId="172" fontId="10" fillId="34" borderId="11" xfId="0" applyNumberFormat="1" applyFont="1" applyFill="1" applyBorder="1" applyAlignment="1">
      <alignment horizontal="center" vertical="center" wrapText="1"/>
    </xf>
    <xf numFmtId="2" fontId="7" fillId="34" borderId="11" xfId="0" applyNumberFormat="1" applyFont="1" applyFill="1" applyBorder="1" applyAlignment="1">
      <alignment horizontal="center" vertical="center" wrapText="1"/>
    </xf>
    <xf numFmtId="172" fontId="10" fillId="13" borderId="11" xfId="0" applyNumberFormat="1" applyFont="1" applyFill="1" applyBorder="1" applyAlignment="1">
      <alignment horizontal="center" vertical="center" wrapText="1"/>
    </xf>
    <xf numFmtId="2" fontId="7" fillId="13" borderId="11" xfId="0" applyNumberFormat="1" applyFont="1" applyFill="1" applyBorder="1" applyAlignment="1">
      <alignment horizontal="center" vertical="center" wrapText="1"/>
    </xf>
    <xf numFmtId="0" fontId="56" fillId="0" borderId="12" xfId="0" applyFont="1" applyBorder="1" applyAlignment="1">
      <alignment/>
    </xf>
    <xf numFmtId="0" fontId="57" fillId="0" borderId="12" xfId="0" applyFont="1" applyBorder="1" applyAlignment="1">
      <alignment/>
    </xf>
    <xf numFmtId="0" fontId="58" fillId="0" borderId="12" xfId="0" applyFont="1" applyBorder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173" fontId="55" fillId="0" borderId="11" xfId="0" applyNumberFormat="1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34" borderId="11" xfId="0" applyFont="1" applyFill="1" applyBorder="1" applyAlignment="1">
      <alignment horizontal="center" vertical="center" wrapText="1"/>
    </xf>
    <xf numFmtId="4" fontId="53" fillId="0" borderId="0" xfId="0" applyNumberFormat="1" applyFont="1" applyAlignment="1">
      <alignment/>
    </xf>
    <xf numFmtId="4" fontId="53" fillId="0" borderId="0" xfId="0" applyNumberFormat="1" applyFont="1" applyFill="1" applyAlignment="1">
      <alignment/>
    </xf>
    <xf numFmtId="0" fontId="7" fillId="34" borderId="11" xfId="0" applyFont="1" applyFill="1" applyBorder="1" applyAlignment="1">
      <alignment horizontal="center" vertical="center" wrapText="1"/>
    </xf>
    <xf numFmtId="173" fontId="8" fillId="13" borderId="11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0" fillId="0" borderId="0" xfId="0" applyAlignment="1">
      <alignment/>
    </xf>
    <xf numFmtId="0" fontId="7" fillId="34" borderId="11" xfId="0" applyFont="1" applyFill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60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3" xfId="56"/>
    <cellStyle name="Обычный 3" xfId="57"/>
    <cellStyle name="Обычный 3 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3" xfId="69"/>
    <cellStyle name="Финансовый 3 2" xfId="70"/>
    <cellStyle name="Финансовый 4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8"/>
  <sheetViews>
    <sheetView tabSelected="1" zoomScalePageLayoutView="0" workbookViewId="0" topLeftCell="A1">
      <pane ySplit="3" topLeftCell="A68" activePane="bottomLeft" state="frozen"/>
      <selection pane="topLeft" activeCell="A1" sqref="A1"/>
      <selection pane="bottomLeft" activeCell="A2" sqref="A2:E90"/>
    </sheetView>
  </sheetViews>
  <sheetFormatPr defaultColWidth="9.140625" defaultRowHeight="15"/>
  <cols>
    <col min="1" max="1" width="35.140625" style="2" customWidth="1"/>
    <col min="2" max="2" width="11.7109375" style="3" customWidth="1"/>
    <col min="3" max="3" width="13.140625" style="3" customWidth="1"/>
    <col min="4" max="4" width="12.7109375" style="4" customWidth="1"/>
    <col min="5" max="5" width="9.7109375" style="3" customWidth="1"/>
    <col min="6" max="6" width="13.8515625" style="3" customWidth="1"/>
    <col min="7" max="8" width="10.7109375" style="2" customWidth="1"/>
    <col min="9" max="9" width="13.57421875" style="2" customWidth="1"/>
    <col min="10" max="10" width="10.7109375" style="1" customWidth="1"/>
    <col min="11" max="11" width="10.7109375" style="2" customWidth="1"/>
    <col min="12" max="12" width="14.7109375" style="2" customWidth="1"/>
    <col min="13" max="14" width="12.7109375" style="1" customWidth="1"/>
    <col min="15" max="15" width="12.28125" style="2" customWidth="1"/>
    <col min="16" max="16384" width="9.140625" style="2" customWidth="1"/>
  </cols>
  <sheetData>
    <row r="1" spans="1:15" ht="22.5" customHeight="1">
      <c r="A1" s="37" t="s">
        <v>115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8"/>
    </row>
    <row r="2" spans="1:15" ht="15.75" customHeight="1">
      <c r="A2" s="39" t="s">
        <v>0</v>
      </c>
      <c r="B2" s="39" t="s">
        <v>109</v>
      </c>
      <c r="C2" s="39" t="s">
        <v>97</v>
      </c>
      <c r="D2" s="39" t="s">
        <v>112</v>
      </c>
      <c r="E2" s="39" t="s">
        <v>107</v>
      </c>
      <c r="F2" s="43" t="s">
        <v>94</v>
      </c>
      <c r="G2" s="44"/>
      <c r="H2" s="44"/>
      <c r="I2" s="44"/>
      <c r="J2" s="44"/>
      <c r="K2" s="44"/>
      <c r="L2" s="44"/>
      <c r="M2" s="44"/>
      <c r="N2" s="44"/>
      <c r="O2" s="44"/>
    </row>
    <row r="3" spans="1:15" ht="106.5" customHeight="1">
      <c r="A3" s="40"/>
      <c r="B3" s="41"/>
      <c r="C3" s="41"/>
      <c r="D3" s="42"/>
      <c r="E3" s="42"/>
      <c r="F3" s="35" t="s">
        <v>95</v>
      </c>
      <c r="G3" s="35" t="s">
        <v>96</v>
      </c>
      <c r="H3" s="35" t="s">
        <v>98</v>
      </c>
      <c r="I3" s="35" t="s">
        <v>99</v>
      </c>
      <c r="J3" s="15" t="s">
        <v>105</v>
      </c>
      <c r="K3" s="35" t="s">
        <v>100</v>
      </c>
      <c r="L3" s="35" t="s">
        <v>114</v>
      </c>
      <c r="M3" s="15" t="s">
        <v>113</v>
      </c>
      <c r="N3" s="15" t="s">
        <v>110</v>
      </c>
      <c r="O3" s="35" t="s">
        <v>89</v>
      </c>
    </row>
    <row r="4" spans="1:15" ht="15.75" customHeight="1">
      <c r="A4" s="5" t="s">
        <v>90</v>
      </c>
      <c r="B4" s="6"/>
      <c r="C4" s="6"/>
      <c r="D4" s="5"/>
      <c r="E4" s="18">
        <f>SUM(F4:N4)</f>
        <v>176</v>
      </c>
      <c r="F4" s="7">
        <v>12</v>
      </c>
      <c r="G4" s="8">
        <v>24</v>
      </c>
      <c r="H4" s="8">
        <v>10</v>
      </c>
      <c r="I4" s="8">
        <v>22</v>
      </c>
      <c r="J4" s="29">
        <v>26</v>
      </c>
      <c r="K4" s="8">
        <v>5</v>
      </c>
      <c r="L4" s="8">
        <v>12</v>
      </c>
      <c r="M4" s="29">
        <v>19</v>
      </c>
      <c r="N4" s="29">
        <v>46</v>
      </c>
      <c r="O4" s="8" t="s">
        <v>91</v>
      </c>
    </row>
    <row r="5" spans="1:15" ht="15.75" customHeight="1">
      <c r="A5" s="14" t="s">
        <v>52</v>
      </c>
      <c r="B5" s="35" t="str">
        <f>RANK(C5,$C$5:$C$89)&amp;IF(COUNTIF($C$5:$C$89,C5)&gt;1,"-"&amp;RANK(C5,$C$5:$C$89)+COUNTIF($C$5:$C$89,C5)-1,"")</f>
        <v>1</v>
      </c>
      <c r="C5" s="13">
        <f aca="true" t="shared" si="0" ref="C5:C36">E5/D5*100</f>
        <v>89.20454545454545</v>
      </c>
      <c r="D5" s="19">
        <f aca="true" t="shared" si="1" ref="D5:D36">$E$4</f>
        <v>176</v>
      </c>
      <c r="E5" s="20">
        <f aca="true" t="shared" si="2" ref="E5:E36">SUM(F5:O5)</f>
        <v>157</v>
      </c>
      <c r="F5" s="7">
        <v>12</v>
      </c>
      <c r="G5" s="8">
        <v>19</v>
      </c>
      <c r="H5" s="8">
        <v>10</v>
      </c>
      <c r="I5" s="8">
        <v>21</v>
      </c>
      <c r="J5" s="29">
        <v>20</v>
      </c>
      <c r="K5" s="8">
        <v>5</v>
      </c>
      <c r="L5" s="8">
        <v>12</v>
      </c>
      <c r="M5" s="29">
        <v>17</v>
      </c>
      <c r="N5" s="29">
        <v>41</v>
      </c>
      <c r="O5" s="8">
        <v>0</v>
      </c>
    </row>
    <row r="6" spans="1:15" ht="15.75" customHeight="1">
      <c r="A6" s="12" t="s">
        <v>31</v>
      </c>
      <c r="B6" s="35" t="str">
        <f aca="true" t="shared" si="3" ref="B6:B69">RANK(C6,$C$5:$C$89)&amp;IF(COUNTIF($C$5:$C$89,C6)&gt;1,"-"&amp;RANK(C6,$C$5:$C$89)+COUNTIF($C$5:$C$89,C6)-1,"")</f>
        <v>2</v>
      </c>
      <c r="C6" s="13">
        <f t="shared" si="0"/>
        <v>84.375</v>
      </c>
      <c r="D6" s="19">
        <f t="shared" si="1"/>
        <v>176</v>
      </c>
      <c r="E6" s="20">
        <f t="shared" si="2"/>
        <v>148.5</v>
      </c>
      <c r="F6" s="7">
        <v>10</v>
      </c>
      <c r="G6" s="8">
        <v>23</v>
      </c>
      <c r="H6" s="8">
        <v>10</v>
      </c>
      <c r="I6" s="8">
        <v>21</v>
      </c>
      <c r="J6" s="29">
        <v>14.5</v>
      </c>
      <c r="K6" s="8">
        <v>5</v>
      </c>
      <c r="L6" s="8">
        <v>12</v>
      </c>
      <c r="M6" s="29">
        <v>19</v>
      </c>
      <c r="N6" s="29">
        <v>33</v>
      </c>
      <c r="O6" s="8">
        <v>1</v>
      </c>
    </row>
    <row r="7" spans="1:15" ht="15.75" customHeight="1">
      <c r="A7" s="12" t="s">
        <v>71</v>
      </c>
      <c r="B7" s="35" t="str">
        <f t="shared" si="3"/>
        <v>3</v>
      </c>
      <c r="C7" s="13">
        <f t="shared" si="0"/>
        <v>83.52272727272727</v>
      </c>
      <c r="D7" s="19">
        <f t="shared" si="1"/>
        <v>176</v>
      </c>
      <c r="E7" s="20">
        <f t="shared" si="2"/>
        <v>147</v>
      </c>
      <c r="F7" s="7">
        <v>10</v>
      </c>
      <c r="G7" s="8">
        <v>23</v>
      </c>
      <c r="H7" s="8">
        <v>9</v>
      </c>
      <c r="I7" s="8">
        <v>21</v>
      </c>
      <c r="J7" s="29">
        <v>20</v>
      </c>
      <c r="K7" s="8">
        <v>1</v>
      </c>
      <c r="L7" s="8">
        <v>10</v>
      </c>
      <c r="M7" s="29">
        <v>19</v>
      </c>
      <c r="N7" s="29">
        <v>30</v>
      </c>
      <c r="O7" s="8">
        <v>4</v>
      </c>
    </row>
    <row r="8" spans="1:15" ht="15.75" customHeight="1">
      <c r="A8" s="12" t="s">
        <v>11</v>
      </c>
      <c r="B8" s="35" t="str">
        <f t="shared" si="3"/>
        <v>4</v>
      </c>
      <c r="C8" s="13">
        <f t="shared" si="0"/>
        <v>80.11363636363636</v>
      </c>
      <c r="D8" s="19">
        <f t="shared" si="1"/>
        <v>176</v>
      </c>
      <c r="E8" s="20">
        <f t="shared" si="2"/>
        <v>141</v>
      </c>
      <c r="F8" s="7">
        <v>10</v>
      </c>
      <c r="G8" s="8">
        <v>20</v>
      </c>
      <c r="H8" s="8">
        <v>8</v>
      </c>
      <c r="I8" s="8">
        <v>20</v>
      </c>
      <c r="J8" s="29">
        <v>19</v>
      </c>
      <c r="K8" s="8">
        <v>5</v>
      </c>
      <c r="L8" s="8">
        <v>3</v>
      </c>
      <c r="M8" s="29">
        <v>19</v>
      </c>
      <c r="N8" s="29">
        <v>36</v>
      </c>
      <c r="O8" s="8">
        <v>1</v>
      </c>
    </row>
    <row r="9" spans="1:15" ht="15.75" customHeight="1">
      <c r="A9" s="14" t="s">
        <v>75</v>
      </c>
      <c r="B9" s="35" t="str">
        <f t="shared" si="3"/>
        <v>5</v>
      </c>
      <c r="C9" s="13">
        <f t="shared" si="0"/>
        <v>78.97727272727273</v>
      </c>
      <c r="D9" s="19">
        <f t="shared" si="1"/>
        <v>176</v>
      </c>
      <c r="E9" s="20">
        <f t="shared" si="2"/>
        <v>139</v>
      </c>
      <c r="F9" s="7">
        <v>10</v>
      </c>
      <c r="G9" s="8">
        <v>20</v>
      </c>
      <c r="H9" s="8">
        <v>10</v>
      </c>
      <c r="I9" s="8">
        <v>21</v>
      </c>
      <c r="J9" s="29">
        <v>20</v>
      </c>
      <c r="K9" s="8">
        <v>2</v>
      </c>
      <c r="L9" s="8">
        <v>10</v>
      </c>
      <c r="M9" s="29">
        <v>13</v>
      </c>
      <c r="N9" s="29">
        <v>32</v>
      </c>
      <c r="O9" s="8">
        <v>1</v>
      </c>
    </row>
    <row r="10" spans="1:15" ht="15.75" customHeight="1">
      <c r="A10" s="12" t="s">
        <v>29</v>
      </c>
      <c r="B10" s="35" t="str">
        <f t="shared" si="3"/>
        <v>6</v>
      </c>
      <c r="C10" s="13">
        <f t="shared" si="0"/>
        <v>77.55681818181817</v>
      </c>
      <c r="D10" s="19">
        <f t="shared" si="1"/>
        <v>176</v>
      </c>
      <c r="E10" s="20">
        <f t="shared" si="2"/>
        <v>136.5</v>
      </c>
      <c r="F10" s="7">
        <v>12</v>
      </c>
      <c r="G10" s="8">
        <v>22</v>
      </c>
      <c r="H10" s="8">
        <v>8</v>
      </c>
      <c r="I10" s="8">
        <v>17</v>
      </c>
      <c r="J10" s="29">
        <v>20</v>
      </c>
      <c r="K10" s="8">
        <v>2.5</v>
      </c>
      <c r="L10" s="8">
        <v>9</v>
      </c>
      <c r="M10" s="29">
        <v>19</v>
      </c>
      <c r="N10" s="29">
        <v>27</v>
      </c>
      <c r="O10" s="8">
        <v>0</v>
      </c>
    </row>
    <row r="11" spans="1:15" ht="15.75" customHeight="1">
      <c r="A11" s="14" t="s">
        <v>25</v>
      </c>
      <c r="B11" s="35" t="str">
        <f t="shared" si="3"/>
        <v>7</v>
      </c>
      <c r="C11" s="13">
        <f t="shared" si="0"/>
        <v>77.27272727272727</v>
      </c>
      <c r="D11" s="19">
        <f t="shared" si="1"/>
        <v>176</v>
      </c>
      <c r="E11" s="20">
        <f t="shared" si="2"/>
        <v>136</v>
      </c>
      <c r="F11" s="7">
        <v>11</v>
      </c>
      <c r="G11" s="8">
        <v>22</v>
      </c>
      <c r="H11" s="8">
        <v>9</v>
      </c>
      <c r="I11" s="8">
        <v>21</v>
      </c>
      <c r="J11" s="29">
        <v>17</v>
      </c>
      <c r="K11" s="8">
        <v>3</v>
      </c>
      <c r="L11" s="8">
        <v>10</v>
      </c>
      <c r="M11" s="29">
        <v>16</v>
      </c>
      <c r="N11" s="29">
        <v>27</v>
      </c>
      <c r="O11" s="8">
        <v>0</v>
      </c>
    </row>
    <row r="12" spans="1:15" ht="15.75" customHeight="1">
      <c r="A12" s="12" t="s">
        <v>41</v>
      </c>
      <c r="B12" s="35" t="str">
        <f t="shared" si="3"/>
        <v>8</v>
      </c>
      <c r="C12" s="13">
        <f t="shared" si="0"/>
        <v>76.13636363636364</v>
      </c>
      <c r="D12" s="19">
        <f t="shared" si="1"/>
        <v>176</v>
      </c>
      <c r="E12" s="20">
        <f t="shared" si="2"/>
        <v>134</v>
      </c>
      <c r="F12" s="7">
        <v>10</v>
      </c>
      <c r="G12" s="8">
        <v>18</v>
      </c>
      <c r="H12" s="8">
        <v>9</v>
      </c>
      <c r="I12" s="8">
        <v>20</v>
      </c>
      <c r="J12" s="29">
        <v>20</v>
      </c>
      <c r="K12" s="8">
        <v>1</v>
      </c>
      <c r="L12" s="8">
        <v>7</v>
      </c>
      <c r="M12" s="29">
        <v>17</v>
      </c>
      <c r="N12" s="29">
        <v>32</v>
      </c>
      <c r="O12" s="8">
        <v>0</v>
      </c>
    </row>
    <row r="13" spans="1:15" ht="15.75" customHeight="1">
      <c r="A13" s="14" t="s">
        <v>55</v>
      </c>
      <c r="B13" s="35" t="str">
        <f t="shared" si="3"/>
        <v>9</v>
      </c>
      <c r="C13" s="13">
        <f t="shared" si="0"/>
        <v>75.56818181818183</v>
      </c>
      <c r="D13" s="19">
        <f t="shared" si="1"/>
        <v>176</v>
      </c>
      <c r="E13" s="20">
        <f t="shared" si="2"/>
        <v>133</v>
      </c>
      <c r="F13" s="7">
        <v>10</v>
      </c>
      <c r="G13" s="8">
        <v>20</v>
      </c>
      <c r="H13" s="8">
        <v>8</v>
      </c>
      <c r="I13" s="8">
        <v>20</v>
      </c>
      <c r="J13" s="29">
        <v>20</v>
      </c>
      <c r="K13" s="8">
        <v>1</v>
      </c>
      <c r="L13" s="8">
        <v>11</v>
      </c>
      <c r="M13" s="29">
        <v>15</v>
      </c>
      <c r="N13" s="29">
        <v>28</v>
      </c>
      <c r="O13" s="8">
        <v>0</v>
      </c>
    </row>
    <row r="14" spans="1:15" ht="15.75" customHeight="1">
      <c r="A14" s="12" t="s">
        <v>62</v>
      </c>
      <c r="B14" s="35" t="str">
        <f t="shared" si="3"/>
        <v>10</v>
      </c>
      <c r="C14" s="13">
        <f t="shared" si="0"/>
        <v>73.29545454545455</v>
      </c>
      <c r="D14" s="19">
        <f t="shared" si="1"/>
        <v>176</v>
      </c>
      <c r="E14" s="20">
        <f t="shared" si="2"/>
        <v>129</v>
      </c>
      <c r="F14" s="7">
        <v>10</v>
      </c>
      <c r="G14" s="8">
        <v>24</v>
      </c>
      <c r="H14" s="8">
        <v>10</v>
      </c>
      <c r="I14" s="8">
        <v>22</v>
      </c>
      <c r="J14" s="29">
        <v>19</v>
      </c>
      <c r="K14" s="8">
        <v>1</v>
      </c>
      <c r="L14" s="8">
        <v>11</v>
      </c>
      <c r="M14" s="29">
        <v>15</v>
      </c>
      <c r="N14" s="29">
        <v>16</v>
      </c>
      <c r="O14" s="8">
        <v>1</v>
      </c>
    </row>
    <row r="15" spans="1:15" ht="15.75" customHeight="1">
      <c r="A15" s="14" t="s">
        <v>26</v>
      </c>
      <c r="B15" s="35" t="str">
        <f t="shared" si="3"/>
        <v>11</v>
      </c>
      <c r="C15" s="13">
        <f t="shared" si="0"/>
        <v>72.1590909090909</v>
      </c>
      <c r="D15" s="19">
        <f t="shared" si="1"/>
        <v>176</v>
      </c>
      <c r="E15" s="20">
        <f t="shared" si="2"/>
        <v>127</v>
      </c>
      <c r="F15" s="7">
        <v>10</v>
      </c>
      <c r="G15" s="8">
        <v>17</v>
      </c>
      <c r="H15" s="8">
        <v>10</v>
      </c>
      <c r="I15" s="8">
        <v>21</v>
      </c>
      <c r="J15" s="29">
        <v>10</v>
      </c>
      <c r="K15" s="8">
        <v>5</v>
      </c>
      <c r="L15" s="8">
        <v>10</v>
      </c>
      <c r="M15" s="29">
        <v>13</v>
      </c>
      <c r="N15" s="29">
        <v>31</v>
      </c>
      <c r="O15" s="8">
        <v>0</v>
      </c>
    </row>
    <row r="16" spans="1:15" ht="15.75" customHeight="1">
      <c r="A16" s="12" t="s">
        <v>65</v>
      </c>
      <c r="B16" s="35" t="str">
        <f t="shared" si="3"/>
        <v>12</v>
      </c>
      <c r="C16" s="13">
        <f t="shared" si="0"/>
        <v>71.30681818181817</v>
      </c>
      <c r="D16" s="19">
        <f t="shared" si="1"/>
        <v>176</v>
      </c>
      <c r="E16" s="20">
        <f t="shared" si="2"/>
        <v>125.5</v>
      </c>
      <c r="F16" s="7">
        <v>8</v>
      </c>
      <c r="G16" s="8">
        <v>19</v>
      </c>
      <c r="H16" s="8">
        <v>10</v>
      </c>
      <c r="I16" s="8">
        <v>20</v>
      </c>
      <c r="J16" s="29">
        <v>13</v>
      </c>
      <c r="K16" s="8">
        <v>1.5</v>
      </c>
      <c r="L16" s="8">
        <v>10</v>
      </c>
      <c r="M16" s="29">
        <v>10</v>
      </c>
      <c r="N16" s="29">
        <v>34</v>
      </c>
      <c r="O16" s="8">
        <v>0</v>
      </c>
    </row>
    <row r="17" spans="1:15" ht="15.75" customHeight="1">
      <c r="A17" s="12" t="s">
        <v>72</v>
      </c>
      <c r="B17" s="35" t="str">
        <f t="shared" si="3"/>
        <v>13</v>
      </c>
      <c r="C17" s="13">
        <f t="shared" si="0"/>
        <v>69.60227272727273</v>
      </c>
      <c r="D17" s="19">
        <f t="shared" si="1"/>
        <v>176</v>
      </c>
      <c r="E17" s="20">
        <f t="shared" si="2"/>
        <v>122.5</v>
      </c>
      <c r="F17" s="7">
        <v>10</v>
      </c>
      <c r="G17" s="8">
        <v>10.5</v>
      </c>
      <c r="H17" s="8">
        <v>10</v>
      </c>
      <c r="I17" s="8">
        <v>19</v>
      </c>
      <c r="J17" s="29">
        <v>17</v>
      </c>
      <c r="K17" s="8">
        <v>2</v>
      </c>
      <c r="L17" s="8">
        <v>9</v>
      </c>
      <c r="M17" s="29">
        <v>14</v>
      </c>
      <c r="N17" s="29">
        <v>31</v>
      </c>
      <c r="O17" s="8">
        <v>0</v>
      </c>
    </row>
    <row r="18" spans="1:15" ht="15.75" customHeight="1">
      <c r="A18" s="12" t="s">
        <v>15</v>
      </c>
      <c r="B18" s="35" t="str">
        <f t="shared" si="3"/>
        <v>14-15</v>
      </c>
      <c r="C18" s="13">
        <f t="shared" si="0"/>
        <v>68.75</v>
      </c>
      <c r="D18" s="19">
        <f t="shared" si="1"/>
        <v>176</v>
      </c>
      <c r="E18" s="20">
        <f t="shared" si="2"/>
        <v>121</v>
      </c>
      <c r="F18" s="7">
        <v>6</v>
      </c>
      <c r="G18" s="8">
        <v>17</v>
      </c>
      <c r="H18" s="8">
        <v>10</v>
      </c>
      <c r="I18" s="8">
        <v>20</v>
      </c>
      <c r="J18" s="29">
        <v>10</v>
      </c>
      <c r="K18" s="8">
        <v>3</v>
      </c>
      <c r="L18" s="8">
        <v>12</v>
      </c>
      <c r="M18" s="29">
        <v>14</v>
      </c>
      <c r="N18" s="29">
        <v>29</v>
      </c>
      <c r="O18" s="8">
        <v>0</v>
      </c>
    </row>
    <row r="19" spans="1:15" ht="15.75" customHeight="1">
      <c r="A19" s="12" t="s">
        <v>84</v>
      </c>
      <c r="B19" s="35" t="str">
        <f t="shared" si="3"/>
        <v>14-15</v>
      </c>
      <c r="C19" s="13">
        <f t="shared" si="0"/>
        <v>68.75</v>
      </c>
      <c r="D19" s="19">
        <f t="shared" si="1"/>
        <v>176</v>
      </c>
      <c r="E19" s="20">
        <f t="shared" si="2"/>
        <v>121</v>
      </c>
      <c r="F19" s="7">
        <v>6</v>
      </c>
      <c r="G19" s="8">
        <v>21</v>
      </c>
      <c r="H19" s="8">
        <v>10</v>
      </c>
      <c r="I19" s="8">
        <v>19</v>
      </c>
      <c r="J19" s="29">
        <v>11</v>
      </c>
      <c r="K19" s="8">
        <v>3</v>
      </c>
      <c r="L19" s="8">
        <v>5</v>
      </c>
      <c r="M19" s="29">
        <v>12</v>
      </c>
      <c r="N19" s="29">
        <v>32</v>
      </c>
      <c r="O19" s="8">
        <v>2</v>
      </c>
    </row>
    <row r="20" spans="1:15" ht="15.75" customHeight="1">
      <c r="A20" s="12" t="s">
        <v>48</v>
      </c>
      <c r="B20" s="35" t="str">
        <f t="shared" si="3"/>
        <v>16</v>
      </c>
      <c r="C20" s="13">
        <f t="shared" si="0"/>
        <v>66.76136363636364</v>
      </c>
      <c r="D20" s="19">
        <f t="shared" si="1"/>
        <v>176</v>
      </c>
      <c r="E20" s="20">
        <f t="shared" si="2"/>
        <v>117.5</v>
      </c>
      <c r="F20" s="7">
        <v>8</v>
      </c>
      <c r="G20" s="8">
        <v>17</v>
      </c>
      <c r="H20" s="8">
        <v>7.5</v>
      </c>
      <c r="I20" s="8">
        <v>21</v>
      </c>
      <c r="J20" s="29">
        <v>16</v>
      </c>
      <c r="K20" s="8">
        <v>5</v>
      </c>
      <c r="L20" s="8">
        <v>12</v>
      </c>
      <c r="M20" s="29">
        <v>8</v>
      </c>
      <c r="N20" s="29">
        <v>23</v>
      </c>
      <c r="O20" s="8">
        <v>0</v>
      </c>
    </row>
    <row r="21" spans="1:15" s="1" customFormat="1" ht="15.75" customHeight="1">
      <c r="A21" s="12" t="s">
        <v>43</v>
      </c>
      <c r="B21" s="35" t="str">
        <f t="shared" si="3"/>
        <v>17</v>
      </c>
      <c r="C21" s="13">
        <f t="shared" si="0"/>
        <v>65.625</v>
      </c>
      <c r="D21" s="19">
        <f t="shared" si="1"/>
        <v>176</v>
      </c>
      <c r="E21" s="20">
        <f t="shared" si="2"/>
        <v>115.5</v>
      </c>
      <c r="F21" s="7">
        <v>11</v>
      </c>
      <c r="G21" s="8">
        <v>11</v>
      </c>
      <c r="H21" s="8">
        <v>10</v>
      </c>
      <c r="I21" s="8">
        <v>22</v>
      </c>
      <c r="J21" s="29">
        <v>21</v>
      </c>
      <c r="K21" s="8">
        <v>1.5</v>
      </c>
      <c r="L21" s="8">
        <v>6</v>
      </c>
      <c r="M21" s="29">
        <v>9</v>
      </c>
      <c r="N21" s="29">
        <v>24</v>
      </c>
      <c r="O21" s="8">
        <v>0</v>
      </c>
    </row>
    <row r="22" spans="1:15" ht="15.75" customHeight="1">
      <c r="A22" s="12" t="s">
        <v>4</v>
      </c>
      <c r="B22" s="35" t="str">
        <f t="shared" si="3"/>
        <v>18</v>
      </c>
      <c r="C22" s="13">
        <f t="shared" si="0"/>
        <v>65.3409090909091</v>
      </c>
      <c r="D22" s="19">
        <f t="shared" si="1"/>
        <v>176</v>
      </c>
      <c r="E22" s="20">
        <f t="shared" si="2"/>
        <v>115</v>
      </c>
      <c r="F22" s="7">
        <v>10</v>
      </c>
      <c r="G22" s="8">
        <v>22</v>
      </c>
      <c r="H22" s="8">
        <v>8</v>
      </c>
      <c r="I22" s="8">
        <v>15</v>
      </c>
      <c r="J22" s="29">
        <v>19</v>
      </c>
      <c r="K22" s="8">
        <v>5</v>
      </c>
      <c r="L22" s="8">
        <v>7</v>
      </c>
      <c r="M22" s="29">
        <v>19</v>
      </c>
      <c r="N22" s="29">
        <v>10</v>
      </c>
      <c r="O22" s="8">
        <v>0</v>
      </c>
    </row>
    <row r="23" spans="1:15" ht="15.75" customHeight="1">
      <c r="A23" s="12" t="s">
        <v>22</v>
      </c>
      <c r="B23" s="35" t="str">
        <f t="shared" si="3"/>
        <v>19</v>
      </c>
      <c r="C23" s="13">
        <f t="shared" si="0"/>
        <v>63.35227272727273</v>
      </c>
      <c r="D23" s="19">
        <f t="shared" si="1"/>
        <v>176</v>
      </c>
      <c r="E23" s="20">
        <f t="shared" si="2"/>
        <v>111.5</v>
      </c>
      <c r="F23" s="7">
        <v>6</v>
      </c>
      <c r="G23" s="8">
        <v>17.5</v>
      </c>
      <c r="H23" s="8">
        <v>5</v>
      </c>
      <c r="I23" s="8">
        <v>18</v>
      </c>
      <c r="J23" s="29">
        <v>14</v>
      </c>
      <c r="K23" s="8">
        <v>5</v>
      </c>
      <c r="L23" s="8">
        <v>7</v>
      </c>
      <c r="M23" s="29">
        <v>19</v>
      </c>
      <c r="N23" s="29">
        <v>20</v>
      </c>
      <c r="O23" s="8">
        <v>0</v>
      </c>
    </row>
    <row r="24" spans="1:15" ht="15.75" customHeight="1">
      <c r="A24" s="14" t="s">
        <v>53</v>
      </c>
      <c r="B24" s="35" t="str">
        <f t="shared" si="3"/>
        <v>20</v>
      </c>
      <c r="C24" s="13">
        <f t="shared" si="0"/>
        <v>61.93181818181818</v>
      </c>
      <c r="D24" s="19">
        <f t="shared" si="1"/>
        <v>176</v>
      </c>
      <c r="E24" s="20">
        <f t="shared" si="2"/>
        <v>109</v>
      </c>
      <c r="F24" s="7">
        <v>8</v>
      </c>
      <c r="G24" s="8">
        <v>16.5</v>
      </c>
      <c r="H24" s="8">
        <v>10</v>
      </c>
      <c r="I24" s="8">
        <v>19</v>
      </c>
      <c r="J24" s="29">
        <v>18</v>
      </c>
      <c r="K24" s="8">
        <v>3</v>
      </c>
      <c r="L24" s="8">
        <v>5</v>
      </c>
      <c r="M24" s="29">
        <v>13</v>
      </c>
      <c r="N24" s="29">
        <v>16.5</v>
      </c>
      <c r="O24" s="8">
        <v>0</v>
      </c>
    </row>
    <row r="25" spans="1:15" ht="15.75" customHeight="1">
      <c r="A25" s="12" t="s">
        <v>38</v>
      </c>
      <c r="B25" s="35" t="str">
        <f t="shared" si="3"/>
        <v>21</v>
      </c>
      <c r="C25" s="13">
        <f t="shared" si="0"/>
        <v>61.36363636363637</v>
      </c>
      <c r="D25" s="19">
        <f t="shared" si="1"/>
        <v>176</v>
      </c>
      <c r="E25" s="20">
        <f t="shared" si="2"/>
        <v>108</v>
      </c>
      <c r="F25" s="7">
        <v>5</v>
      </c>
      <c r="G25" s="8">
        <v>15</v>
      </c>
      <c r="H25" s="8">
        <v>6</v>
      </c>
      <c r="I25" s="8">
        <v>19</v>
      </c>
      <c r="J25" s="29">
        <v>15</v>
      </c>
      <c r="K25" s="8">
        <v>5</v>
      </c>
      <c r="L25" s="8">
        <v>3</v>
      </c>
      <c r="M25" s="29">
        <v>16</v>
      </c>
      <c r="N25" s="29">
        <v>24</v>
      </c>
      <c r="O25" s="8">
        <v>0</v>
      </c>
    </row>
    <row r="26" spans="1:15" s="1" customFormat="1" ht="15.75" customHeight="1">
      <c r="A26" s="12" t="s">
        <v>63</v>
      </c>
      <c r="B26" s="35" t="str">
        <f t="shared" si="3"/>
        <v>22</v>
      </c>
      <c r="C26" s="13">
        <f t="shared" si="0"/>
        <v>60.79545454545454</v>
      </c>
      <c r="D26" s="19">
        <f t="shared" si="1"/>
        <v>176</v>
      </c>
      <c r="E26" s="20">
        <f t="shared" si="2"/>
        <v>107</v>
      </c>
      <c r="F26" s="7">
        <v>8</v>
      </c>
      <c r="G26" s="8">
        <v>20</v>
      </c>
      <c r="H26" s="8">
        <v>9</v>
      </c>
      <c r="I26" s="8">
        <v>21</v>
      </c>
      <c r="J26" s="29">
        <v>16</v>
      </c>
      <c r="K26" s="8">
        <v>1</v>
      </c>
      <c r="L26" s="8">
        <v>10</v>
      </c>
      <c r="M26" s="29">
        <v>8</v>
      </c>
      <c r="N26" s="29">
        <v>14</v>
      </c>
      <c r="O26" s="8">
        <v>0</v>
      </c>
    </row>
    <row r="27" spans="1:15" ht="15.75" customHeight="1">
      <c r="A27" s="12" t="s">
        <v>47</v>
      </c>
      <c r="B27" s="35" t="str">
        <f t="shared" si="3"/>
        <v>23</v>
      </c>
      <c r="C27" s="13">
        <f t="shared" si="0"/>
        <v>60.51136363636363</v>
      </c>
      <c r="D27" s="19">
        <f t="shared" si="1"/>
        <v>176</v>
      </c>
      <c r="E27" s="20">
        <f t="shared" si="2"/>
        <v>106.5</v>
      </c>
      <c r="F27" s="7">
        <v>6</v>
      </c>
      <c r="G27" s="8">
        <v>12.5</v>
      </c>
      <c r="H27" s="8">
        <v>8</v>
      </c>
      <c r="I27" s="8">
        <v>19</v>
      </c>
      <c r="J27" s="29">
        <v>19</v>
      </c>
      <c r="K27" s="8">
        <v>2</v>
      </c>
      <c r="L27" s="8">
        <v>6</v>
      </c>
      <c r="M27" s="29">
        <v>14</v>
      </c>
      <c r="N27" s="29">
        <v>20</v>
      </c>
      <c r="O27" s="8">
        <v>0</v>
      </c>
    </row>
    <row r="28" spans="1:15" ht="15.75" customHeight="1">
      <c r="A28" s="12" t="s">
        <v>6</v>
      </c>
      <c r="B28" s="35" t="str">
        <f t="shared" si="3"/>
        <v>24-25</v>
      </c>
      <c r="C28" s="13">
        <f t="shared" si="0"/>
        <v>58.52272727272727</v>
      </c>
      <c r="D28" s="19">
        <f t="shared" si="1"/>
        <v>176</v>
      </c>
      <c r="E28" s="20">
        <f t="shared" si="2"/>
        <v>103</v>
      </c>
      <c r="F28" s="7">
        <v>5</v>
      </c>
      <c r="G28" s="8">
        <v>16</v>
      </c>
      <c r="H28" s="8">
        <v>10</v>
      </c>
      <c r="I28" s="8">
        <v>20</v>
      </c>
      <c r="J28" s="29">
        <v>19</v>
      </c>
      <c r="K28" s="8">
        <v>0</v>
      </c>
      <c r="L28" s="8">
        <v>5</v>
      </c>
      <c r="M28" s="29">
        <v>16</v>
      </c>
      <c r="N28" s="29">
        <v>12</v>
      </c>
      <c r="O28" s="8">
        <v>0</v>
      </c>
    </row>
    <row r="29" spans="1:15" ht="15.75" customHeight="1">
      <c r="A29" s="12" t="s">
        <v>9</v>
      </c>
      <c r="B29" s="35" t="str">
        <f t="shared" si="3"/>
        <v>24-25</v>
      </c>
      <c r="C29" s="13">
        <f t="shared" si="0"/>
        <v>58.52272727272727</v>
      </c>
      <c r="D29" s="19">
        <f t="shared" si="1"/>
        <v>176</v>
      </c>
      <c r="E29" s="20">
        <f t="shared" si="2"/>
        <v>103</v>
      </c>
      <c r="F29" s="7">
        <v>10</v>
      </c>
      <c r="G29" s="8">
        <v>14</v>
      </c>
      <c r="H29" s="8">
        <v>8</v>
      </c>
      <c r="I29" s="8">
        <v>18</v>
      </c>
      <c r="J29" s="29">
        <v>12</v>
      </c>
      <c r="K29" s="8">
        <v>0</v>
      </c>
      <c r="L29" s="8">
        <v>5</v>
      </c>
      <c r="M29" s="29">
        <v>15</v>
      </c>
      <c r="N29" s="29">
        <v>21</v>
      </c>
      <c r="O29" s="8">
        <v>0</v>
      </c>
    </row>
    <row r="30" spans="1:15" ht="15.75" customHeight="1">
      <c r="A30" s="12" t="s">
        <v>66</v>
      </c>
      <c r="B30" s="35" t="str">
        <f t="shared" si="3"/>
        <v>26</v>
      </c>
      <c r="C30" s="13">
        <f t="shared" si="0"/>
        <v>56.25</v>
      </c>
      <c r="D30" s="19">
        <f t="shared" si="1"/>
        <v>176</v>
      </c>
      <c r="E30" s="20">
        <f t="shared" si="2"/>
        <v>99</v>
      </c>
      <c r="F30" s="7">
        <v>6</v>
      </c>
      <c r="G30" s="8">
        <v>17</v>
      </c>
      <c r="H30" s="8">
        <v>8</v>
      </c>
      <c r="I30" s="8">
        <v>19.5</v>
      </c>
      <c r="J30" s="29">
        <v>11</v>
      </c>
      <c r="K30" s="8">
        <v>2</v>
      </c>
      <c r="L30" s="8">
        <v>5</v>
      </c>
      <c r="M30" s="29">
        <v>13.5</v>
      </c>
      <c r="N30" s="29">
        <v>17</v>
      </c>
      <c r="O30" s="8">
        <v>0</v>
      </c>
    </row>
    <row r="31" spans="1:15" s="1" customFormat="1" ht="15.75" customHeight="1">
      <c r="A31" s="14" t="s">
        <v>17</v>
      </c>
      <c r="B31" s="35" t="str">
        <f t="shared" si="3"/>
        <v>27-28</v>
      </c>
      <c r="C31" s="13">
        <f t="shared" si="0"/>
        <v>55.68181818181818</v>
      </c>
      <c r="D31" s="19">
        <f t="shared" si="1"/>
        <v>176</v>
      </c>
      <c r="E31" s="20">
        <f t="shared" si="2"/>
        <v>98</v>
      </c>
      <c r="F31" s="7">
        <v>6</v>
      </c>
      <c r="G31" s="8">
        <v>6</v>
      </c>
      <c r="H31" s="8">
        <v>9</v>
      </c>
      <c r="I31" s="8">
        <v>20</v>
      </c>
      <c r="J31" s="29">
        <v>18</v>
      </c>
      <c r="K31" s="8">
        <v>5</v>
      </c>
      <c r="L31" s="8">
        <v>8</v>
      </c>
      <c r="M31" s="29">
        <v>6</v>
      </c>
      <c r="N31" s="29">
        <v>20</v>
      </c>
      <c r="O31" s="8">
        <v>0</v>
      </c>
    </row>
    <row r="32" spans="1:15" s="1" customFormat="1" ht="15.75" customHeight="1">
      <c r="A32" s="12" t="s">
        <v>56</v>
      </c>
      <c r="B32" s="35" t="str">
        <f t="shared" si="3"/>
        <v>27-28</v>
      </c>
      <c r="C32" s="13">
        <f t="shared" si="0"/>
        <v>55.68181818181818</v>
      </c>
      <c r="D32" s="19">
        <f t="shared" si="1"/>
        <v>176</v>
      </c>
      <c r="E32" s="20">
        <f t="shared" si="2"/>
        <v>98</v>
      </c>
      <c r="F32" s="7">
        <v>6</v>
      </c>
      <c r="G32" s="8">
        <v>4.5</v>
      </c>
      <c r="H32" s="8">
        <v>9</v>
      </c>
      <c r="I32" s="8">
        <v>18</v>
      </c>
      <c r="J32" s="29">
        <v>9.5</v>
      </c>
      <c r="K32" s="8">
        <v>3</v>
      </c>
      <c r="L32" s="8">
        <v>9</v>
      </c>
      <c r="M32" s="29">
        <v>14</v>
      </c>
      <c r="N32" s="29">
        <v>25</v>
      </c>
      <c r="O32" s="8">
        <v>0</v>
      </c>
    </row>
    <row r="33" spans="1:15" s="1" customFormat="1" ht="15.75" customHeight="1">
      <c r="A33" s="14" t="s">
        <v>20</v>
      </c>
      <c r="B33" s="35" t="str">
        <f t="shared" si="3"/>
        <v>29</v>
      </c>
      <c r="C33" s="13">
        <f t="shared" si="0"/>
        <v>53.40909090909091</v>
      </c>
      <c r="D33" s="19">
        <f t="shared" si="1"/>
        <v>176</v>
      </c>
      <c r="E33" s="20">
        <f t="shared" si="2"/>
        <v>94</v>
      </c>
      <c r="F33" s="7">
        <v>3</v>
      </c>
      <c r="G33" s="8">
        <v>12</v>
      </c>
      <c r="H33" s="8">
        <v>8</v>
      </c>
      <c r="I33" s="8">
        <v>16</v>
      </c>
      <c r="J33" s="29">
        <v>6</v>
      </c>
      <c r="K33" s="8">
        <v>0</v>
      </c>
      <c r="L33" s="8">
        <v>12</v>
      </c>
      <c r="M33" s="29">
        <v>11</v>
      </c>
      <c r="N33" s="29">
        <v>26</v>
      </c>
      <c r="O33" s="8">
        <v>0</v>
      </c>
    </row>
    <row r="34" spans="1:15" s="1" customFormat="1" ht="15.75" customHeight="1">
      <c r="A34" s="12" t="s">
        <v>16</v>
      </c>
      <c r="B34" s="35" t="str">
        <f t="shared" si="3"/>
        <v>30</v>
      </c>
      <c r="C34" s="13">
        <f t="shared" si="0"/>
        <v>53.125</v>
      </c>
      <c r="D34" s="19">
        <f t="shared" si="1"/>
        <v>176</v>
      </c>
      <c r="E34" s="20">
        <f t="shared" si="2"/>
        <v>93.5</v>
      </c>
      <c r="F34" s="7">
        <v>10</v>
      </c>
      <c r="G34" s="8">
        <v>18</v>
      </c>
      <c r="H34" s="8">
        <v>7</v>
      </c>
      <c r="I34" s="8">
        <v>20.5</v>
      </c>
      <c r="J34" s="29">
        <v>13</v>
      </c>
      <c r="K34" s="8">
        <v>1</v>
      </c>
      <c r="L34" s="8">
        <v>0</v>
      </c>
      <c r="M34" s="29">
        <v>18</v>
      </c>
      <c r="N34" s="29">
        <v>6</v>
      </c>
      <c r="O34" s="8">
        <v>0</v>
      </c>
    </row>
    <row r="35" spans="1:15" ht="15.75" customHeight="1">
      <c r="A35" s="12" t="s">
        <v>3</v>
      </c>
      <c r="B35" s="35" t="str">
        <f t="shared" si="3"/>
        <v>31-32</v>
      </c>
      <c r="C35" s="13">
        <f t="shared" si="0"/>
        <v>52.27272727272727</v>
      </c>
      <c r="D35" s="19">
        <f t="shared" si="1"/>
        <v>176</v>
      </c>
      <c r="E35" s="20">
        <f t="shared" si="2"/>
        <v>92</v>
      </c>
      <c r="F35" s="7">
        <v>6</v>
      </c>
      <c r="G35" s="8">
        <v>12</v>
      </c>
      <c r="H35" s="8">
        <v>10</v>
      </c>
      <c r="I35" s="8">
        <v>21</v>
      </c>
      <c r="J35" s="29">
        <v>19</v>
      </c>
      <c r="K35" s="8">
        <v>1</v>
      </c>
      <c r="L35" s="8">
        <v>9</v>
      </c>
      <c r="M35" s="29">
        <v>12</v>
      </c>
      <c r="N35" s="29">
        <v>2</v>
      </c>
      <c r="O35" s="8">
        <v>0</v>
      </c>
    </row>
    <row r="36" spans="1:15" ht="15.75" customHeight="1">
      <c r="A36" s="12" t="s">
        <v>69</v>
      </c>
      <c r="B36" s="35" t="str">
        <f t="shared" si="3"/>
        <v>31-32</v>
      </c>
      <c r="C36" s="13">
        <f t="shared" si="0"/>
        <v>52.27272727272727</v>
      </c>
      <c r="D36" s="19">
        <f t="shared" si="1"/>
        <v>176</v>
      </c>
      <c r="E36" s="20">
        <f t="shared" si="2"/>
        <v>92</v>
      </c>
      <c r="F36" s="7">
        <v>8</v>
      </c>
      <c r="G36" s="8">
        <v>16</v>
      </c>
      <c r="H36" s="8">
        <v>9</v>
      </c>
      <c r="I36" s="8">
        <v>20</v>
      </c>
      <c r="J36" s="29">
        <v>10</v>
      </c>
      <c r="K36" s="8">
        <v>1</v>
      </c>
      <c r="L36" s="8">
        <v>11</v>
      </c>
      <c r="M36" s="29">
        <v>6</v>
      </c>
      <c r="N36" s="29">
        <v>11</v>
      </c>
      <c r="O36" s="8">
        <v>0</v>
      </c>
    </row>
    <row r="37" spans="1:15" ht="15.75" customHeight="1">
      <c r="A37" s="14" t="s">
        <v>103</v>
      </c>
      <c r="B37" s="35" t="str">
        <f t="shared" si="3"/>
        <v>33</v>
      </c>
      <c r="C37" s="13">
        <f aca="true" t="shared" si="4" ref="C37:C68">E37/D37*100</f>
        <v>51.724137931034484</v>
      </c>
      <c r="D37" s="19">
        <f>$E$4-2</f>
        <v>174</v>
      </c>
      <c r="E37" s="20">
        <f aca="true" t="shared" si="5" ref="E37:E68">SUM(F37:O37)</f>
        <v>90</v>
      </c>
      <c r="F37" s="7">
        <v>4</v>
      </c>
      <c r="G37" s="8">
        <v>14</v>
      </c>
      <c r="H37" s="8">
        <v>10</v>
      </c>
      <c r="I37" s="8">
        <v>16</v>
      </c>
      <c r="J37" s="29">
        <v>9</v>
      </c>
      <c r="K37" s="8">
        <v>1</v>
      </c>
      <c r="L37" s="8">
        <v>8</v>
      </c>
      <c r="M37" s="29">
        <v>16</v>
      </c>
      <c r="N37" s="29">
        <v>12</v>
      </c>
      <c r="O37" s="8">
        <v>0</v>
      </c>
    </row>
    <row r="38" spans="1:15" ht="15.75" customHeight="1">
      <c r="A38" s="12" t="s">
        <v>24</v>
      </c>
      <c r="B38" s="35" t="str">
        <f t="shared" si="3"/>
        <v>34</v>
      </c>
      <c r="C38" s="13">
        <f t="shared" si="4"/>
        <v>51.13636363636363</v>
      </c>
      <c r="D38" s="19">
        <f>$E$4</f>
        <v>176</v>
      </c>
      <c r="E38" s="20">
        <f t="shared" si="5"/>
        <v>90</v>
      </c>
      <c r="F38" s="7">
        <v>8</v>
      </c>
      <c r="G38" s="8">
        <v>21</v>
      </c>
      <c r="H38" s="8">
        <v>5</v>
      </c>
      <c r="I38" s="8">
        <v>16</v>
      </c>
      <c r="J38" s="29">
        <v>12</v>
      </c>
      <c r="K38" s="8">
        <v>1</v>
      </c>
      <c r="L38" s="8">
        <v>1</v>
      </c>
      <c r="M38" s="29">
        <v>10</v>
      </c>
      <c r="N38" s="29">
        <v>16</v>
      </c>
      <c r="O38" s="8">
        <v>0</v>
      </c>
    </row>
    <row r="39" spans="1:15" ht="15.75" customHeight="1">
      <c r="A39" s="14" t="s">
        <v>51</v>
      </c>
      <c r="B39" s="35" t="str">
        <f t="shared" si="3"/>
        <v>35</v>
      </c>
      <c r="C39" s="13">
        <f t="shared" si="4"/>
        <v>50.56818181818182</v>
      </c>
      <c r="D39" s="19">
        <f>$E$4</f>
        <v>176</v>
      </c>
      <c r="E39" s="20">
        <f t="shared" si="5"/>
        <v>89</v>
      </c>
      <c r="F39" s="7">
        <v>3</v>
      </c>
      <c r="G39" s="8">
        <v>16</v>
      </c>
      <c r="H39" s="8">
        <v>2</v>
      </c>
      <c r="I39" s="8">
        <v>20</v>
      </c>
      <c r="J39" s="29">
        <v>13</v>
      </c>
      <c r="K39" s="8">
        <v>2</v>
      </c>
      <c r="L39" s="8">
        <v>5</v>
      </c>
      <c r="M39" s="29">
        <v>14</v>
      </c>
      <c r="N39" s="29">
        <v>14</v>
      </c>
      <c r="O39" s="8">
        <v>0</v>
      </c>
    </row>
    <row r="40" spans="1:15" ht="15.75" customHeight="1">
      <c r="A40" s="12" t="s">
        <v>102</v>
      </c>
      <c r="B40" s="35" t="str">
        <f t="shared" si="3"/>
        <v>36</v>
      </c>
      <c r="C40" s="13">
        <f t="shared" si="4"/>
        <v>50</v>
      </c>
      <c r="D40" s="19">
        <f>$E$4-2</f>
        <v>174</v>
      </c>
      <c r="E40" s="20">
        <f t="shared" si="5"/>
        <v>87</v>
      </c>
      <c r="F40" s="7">
        <v>8</v>
      </c>
      <c r="G40" s="8">
        <v>12</v>
      </c>
      <c r="H40" s="8">
        <v>10</v>
      </c>
      <c r="I40" s="8">
        <v>18</v>
      </c>
      <c r="J40" s="29">
        <v>16</v>
      </c>
      <c r="K40" s="8">
        <v>3</v>
      </c>
      <c r="L40" s="8">
        <v>1</v>
      </c>
      <c r="M40" s="29">
        <v>5</v>
      </c>
      <c r="N40" s="29">
        <v>14</v>
      </c>
      <c r="O40" s="8">
        <v>0</v>
      </c>
    </row>
    <row r="41" spans="1:15" ht="15.75" customHeight="1">
      <c r="A41" s="12" t="s">
        <v>19</v>
      </c>
      <c r="B41" s="35" t="str">
        <f t="shared" si="3"/>
        <v>37</v>
      </c>
      <c r="C41" s="13">
        <f t="shared" si="4"/>
        <v>49.43181818181818</v>
      </c>
      <c r="D41" s="19">
        <f>$E$4</f>
        <v>176</v>
      </c>
      <c r="E41" s="20">
        <f t="shared" si="5"/>
        <v>87</v>
      </c>
      <c r="F41" s="7">
        <v>8</v>
      </c>
      <c r="G41" s="8">
        <v>3</v>
      </c>
      <c r="H41" s="8">
        <v>10</v>
      </c>
      <c r="I41" s="8">
        <v>17</v>
      </c>
      <c r="J41" s="29">
        <v>14</v>
      </c>
      <c r="K41" s="8">
        <v>3</v>
      </c>
      <c r="L41" s="8">
        <v>3</v>
      </c>
      <c r="M41" s="29">
        <v>11</v>
      </c>
      <c r="N41" s="29">
        <v>18</v>
      </c>
      <c r="O41" s="8">
        <v>0</v>
      </c>
    </row>
    <row r="42" spans="1:15" ht="15.75" customHeight="1">
      <c r="A42" s="12" t="s">
        <v>5</v>
      </c>
      <c r="B42" s="35" t="str">
        <f t="shared" si="3"/>
        <v>38</v>
      </c>
      <c r="C42" s="13">
        <f t="shared" si="4"/>
        <v>48.721590909090914</v>
      </c>
      <c r="D42" s="19">
        <f>$E$4</f>
        <v>176</v>
      </c>
      <c r="E42" s="20">
        <f t="shared" si="5"/>
        <v>85.75</v>
      </c>
      <c r="F42" s="7">
        <v>6</v>
      </c>
      <c r="G42" s="8">
        <v>3.25</v>
      </c>
      <c r="H42" s="8">
        <v>7</v>
      </c>
      <c r="I42" s="8">
        <v>15</v>
      </c>
      <c r="J42" s="29">
        <v>18</v>
      </c>
      <c r="K42" s="8">
        <v>0.5</v>
      </c>
      <c r="L42" s="8">
        <v>12</v>
      </c>
      <c r="M42" s="29">
        <v>9</v>
      </c>
      <c r="N42" s="29">
        <v>15</v>
      </c>
      <c r="O42" s="8">
        <v>0</v>
      </c>
    </row>
    <row r="43" spans="1:15" ht="15.75" customHeight="1">
      <c r="A43" s="12" t="s">
        <v>46</v>
      </c>
      <c r="B43" s="35" t="str">
        <f t="shared" si="3"/>
        <v>39</v>
      </c>
      <c r="C43" s="13">
        <f t="shared" si="4"/>
        <v>47.159090909090914</v>
      </c>
      <c r="D43" s="19">
        <f>$E$4</f>
        <v>176</v>
      </c>
      <c r="E43" s="20">
        <f t="shared" si="5"/>
        <v>83</v>
      </c>
      <c r="F43" s="7">
        <v>10</v>
      </c>
      <c r="G43" s="8">
        <v>9</v>
      </c>
      <c r="H43" s="8">
        <v>10</v>
      </c>
      <c r="I43" s="8">
        <v>9</v>
      </c>
      <c r="J43" s="29">
        <v>11</v>
      </c>
      <c r="K43" s="8">
        <v>0</v>
      </c>
      <c r="L43" s="8">
        <v>0</v>
      </c>
      <c r="M43" s="29">
        <v>7</v>
      </c>
      <c r="N43" s="29">
        <v>26</v>
      </c>
      <c r="O43" s="8">
        <v>1</v>
      </c>
    </row>
    <row r="44" spans="1:15" ht="15.75" customHeight="1">
      <c r="A44" s="12" t="s">
        <v>32</v>
      </c>
      <c r="B44" s="35" t="str">
        <f t="shared" si="3"/>
        <v>40-41</v>
      </c>
      <c r="C44" s="13">
        <f t="shared" si="4"/>
        <v>46.02272727272727</v>
      </c>
      <c r="D44" s="19">
        <f>$E$4</f>
        <v>176</v>
      </c>
      <c r="E44" s="20">
        <f t="shared" si="5"/>
        <v>81</v>
      </c>
      <c r="F44" s="7">
        <v>12</v>
      </c>
      <c r="G44" s="8">
        <v>16</v>
      </c>
      <c r="H44" s="8">
        <v>5</v>
      </c>
      <c r="I44" s="8">
        <v>16</v>
      </c>
      <c r="J44" s="29">
        <v>14</v>
      </c>
      <c r="K44" s="8">
        <v>1</v>
      </c>
      <c r="L44" s="8">
        <v>4</v>
      </c>
      <c r="M44" s="29">
        <v>9</v>
      </c>
      <c r="N44" s="29">
        <v>3</v>
      </c>
      <c r="O44" s="8">
        <v>1</v>
      </c>
    </row>
    <row r="45" spans="1:15" ht="15.75" customHeight="1">
      <c r="A45" s="12" t="s">
        <v>74</v>
      </c>
      <c r="B45" s="35" t="str">
        <f t="shared" si="3"/>
        <v>40-41</v>
      </c>
      <c r="C45" s="13">
        <f t="shared" si="4"/>
        <v>46.02272727272727</v>
      </c>
      <c r="D45" s="19">
        <f>$E$4</f>
        <v>176</v>
      </c>
      <c r="E45" s="20">
        <f t="shared" si="5"/>
        <v>81</v>
      </c>
      <c r="F45" s="7">
        <v>8</v>
      </c>
      <c r="G45" s="8">
        <v>10</v>
      </c>
      <c r="H45" s="8">
        <v>7</v>
      </c>
      <c r="I45" s="8">
        <v>18</v>
      </c>
      <c r="J45" s="29">
        <v>17</v>
      </c>
      <c r="K45" s="8">
        <v>5</v>
      </c>
      <c r="L45" s="8">
        <v>6</v>
      </c>
      <c r="M45" s="29">
        <v>5</v>
      </c>
      <c r="N45" s="29">
        <v>5</v>
      </c>
      <c r="O45" s="8">
        <v>0</v>
      </c>
    </row>
    <row r="46" spans="1:15" ht="15.75" customHeight="1">
      <c r="A46" s="12" t="s">
        <v>104</v>
      </c>
      <c r="B46" s="35" t="str">
        <f t="shared" si="3"/>
        <v>42</v>
      </c>
      <c r="C46" s="13">
        <f t="shared" si="4"/>
        <v>45.97701149425287</v>
      </c>
      <c r="D46" s="19">
        <f>$E$4-2</f>
        <v>174</v>
      </c>
      <c r="E46" s="20">
        <f t="shared" si="5"/>
        <v>80</v>
      </c>
      <c r="F46" s="7">
        <v>12</v>
      </c>
      <c r="G46" s="8">
        <v>9</v>
      </c>
      <c r="H46" s="8">
        <v>9</v>
      </c>
      <c r="I46" s="8">
        <v>14.5</v>
      </c>
      <c r="J46" s="29">
        <v>14</v>
      </c>
      <c r="K46" s="8">
        <v>0.5</v>
      </c>
      <c r="L46" s="8">
        <v>0</v>
      </c>
      <c r="M46" s="29">
        <v>8</v>
      </c>
      <c r="N46" s="29">
        <v>13</v>
      </c>
      <c r="O46" s="8">
        <v>0</v>
      </c>
    </row>
    <row r="47" spans="1:15" ht="15.75" customHeight="1">
      <c r="A47" s="12" t="s">
        <v>80</v>
      </c>
      <c r="B47" s="35" t="str">
        <f t="shared" si="3"/>
        <v>43</v>
      </c>
      <c r="C47" s="13">
        <f t="shared" si="4"/>
        <v>45.45454545454545</v>
      </c>
      <c r="D47" s="19">
        <f aca="true" t="shared" si="6" ref="D47:D69">$E$4</f>
        <v>176</v>
      </c>
      <c r="E47" s="20">
        <f t="shared" si="5"/>
        <v>80</v>
      </c>
      <c r="F47" s="7">
        <v>8</v>
      </c>
      <c r="G47" s="8">
        <v>5</v>
      </c>
      <c r="H47" s="8">
        <v>8</v>
      </c>
      <c r="I47" s="8">
        <v>18</v>
      </c>
      <c r="J47" s="29">
        <v>16</v>
      </c>
      <c r="K47" s="8">
        <v>0</v>
      </c>
      <c r="L47" s="8">
        <v>4</v>
      </c>
      <c r="M47" s="29">
        <v>9</v>
      </c>
      <c r="N47" s="29">
        <v>12</v>
      </c>
      <c r="O47" s="8">
        <v>0</v>
      </c>
    </row>
    <row r="48" spans="1:15" ht="15.75" customHeight="1">
      <c r="A48" s="12" t="s">
        <v>33</v>
      </c>
      <c r="B48" s="35" t="str">
        <f t="shared" si="3"/>
        <v>44</v>
      </c>
      <c r="C48" s="13">
        <f t="shared" si="4"/>
        <v>45.17045454545455</v>
      </c>
      <c r="D48" s="19">
        <f t="shared" si="6"/>
        <v>176</v>
      </c>
      <c r="E48" s="20">
        <f t="shared" si="5"/>
        <v>79.5</v>
      </c>
      <c r="F48" s="7">
        <v>6</v>
      </c>
      <c r="G48" s="8">
        <v>10.5</v>
      </c>
      <c r="H48" s="8">
        <v>10</v>
      </c>
      <c r="I48" s="8">
        <v>21</v>
      </c>
      <c r="J48" s="29">
        <v>12</v>
      </c>
      <c r="K48" s="8">
        <v>3</v>
      </c>
      <c r="L48" s="8">
        <v>2</v>
      </c>
      <c r="M48" s="29">
        <v>8</v>
      </c>
      <c r="N48" s="29">
        <v>7</v>
      </c>
      <c r="O48" s="8">
        <v>0</v>
      </c>
    </row>
    <row r="49" spans="1:15" ht="15.75" customHeight="1">
      <c r="A49" s="12" t="s">
        <v>82</v>
      </c>
      <c r="B49" s="35" t="str">
        <f t="shared" si="3"/>
        <v>45</v>
      </c>
      <c r="C49" s="13">
        <f t="shared" si="4"/>
        <v>44.88636363636363</v>
      </c>
      <c r="D49" s="19">
        <f t="shared" si="6"/>
        <v>176</v>
      </c>
      <c r="E49" s="20">
        <f t="shared" si="5"/>
        <v>79</v>
      </c>
      <c r="F49" s="7">
        <v>8</v>
      </c>
      <c r="G49" s="8">
        <v>13</v>
      </c>
      <c r="H49" s="8">
        <v>9</v>
      </c>
      <c r="I49" s="8">
        <v>15</v>
      </c>
      <c r="J49" s="29">
        <v>11</v>
      </c>
      <c r="K49" s="8">
        <v>3</v>
      </c>
      <c r="L49" s="8">
        <v>11</v>
      </c>
      <c r="M49" s="29">
        <v>5</v>
      </c>
      <c r="N49" s="29">
        <v>4</v>
      </c>
      <c r="O49" s="8">
        <v>0</v>
      </c>
    </row>
    <row r="50" spans="1:15" ht="15.75" customHeight="1">
      <c r="A50" s="12" t="s">
        <v>7</v>
      </c>
      <c r="B50" s="35" t="str">
        <f t="shared" si="3"/>
        <v>46-47</v>
      </c>
      <c r="C50" s="13">
        <f t="shared" si="4"/>
        <v>43.75</v>
      </c>
      <c r="D50" s="19">
        <f t="shared" si="6"/>
        <v>176</v>
      </c>
      <c r="E50" s="20">
        <f t="shared" si="5"/>
        <v>77</v>
      </c>
      <c r="F50" s="7">
        <v>6</v>
      </c>
      <c r="G50" s="8">
        <v>14</v>
      </c>
      <c r="H50" s="8">
        <v>9</v>
      </c>
      <c r="I50" s="8">
        <v>15</v>
      </c>
      <c r="J50" s="29">
        <v>17</v>
      </c>
      <c r="K50" s="8">
        <v>2</v>
      </c>
      <c r="L50" s="8">
        <v>0</v>
      </c>
      <c r="M50" s="29">
        <v>2</v>
      </c>
      <c r="N50" s="29">
        <v>12</v>
      </c>
      <c r="O50" s="8">
        <v>0</v>
      </c>
    </row>
    <row r="51" spans="1:15" ht="15.75" customHeight="1">
      <c r="A51" s="12" t="s">
        <v>76</v>
      </c>
      <c r="B51" s="35" t="str">
        <f t="shared" si="3"/>
        <v>46-47</v>
      </c>
      <c r="C51" s="13">
        <f t="shared" si="4"/>
        <v>43.75</v>
      </c>
      <c r="D51" s="19">
        <f t="shared" si="6"/>
        <v>176</v>
      </c>
      <c r="E51" s="20">
        <f t="shared" si="5"/>
        <v>77</v>
      </c>
      <c r="F51" s="7">
        <v>6</v>
      </c>
      <c r="G51" s="8">
        <v>10</v>
      </c>
      <c r="H51" s="8">
        <v>10</v>
      </c>
      <c r="I51" s="8">
        <v>15</v>
      </c>
      <c r="J51" s="29">
        <v>16</v>
      </c>
      <c r="K51" s="8">
        <v>2</v>
      </c>
      <c r="L51" s="8">
        <v>6</v>
      </c>
      <c r="M51" s="29">
        <v>8</v>
      </c>
      <c r="N51" s="29">
        <v>4</v>
      </c>
      <c r="O51" s="8">
        <v>0</v>
      </c>
    </row>
    <row r="52" spans="1:15" ht="15.75" customHeight="1">
      <c r="A52" s="14" t="s">
        <v>49</v>
      </c>
      <c r="B52" s="35" t="str">
        <f t="shared" si="3"/>
        <v>48</v>
      </c>
      <c r="C52" s="13">
        <f t="shared" si="4"/>
        <v>43.03977272727273</v>
      </c>
      <c r="D52" s="19">
        <f t="shared" si="6"/>
        <v>176</v>
      </c>
      <c r="E52" s="20">
        <f t="shared" si="5"/>
        <v>75.75</v>
      </c>
      <c r="F52" s="7">
        <v>6</v>
      </c>
      <c r="G52" s="8">
        <v>8</v>
      </c>
      <c r="H52" s="8">
        <v>3</v>
      </c>
      <c r="I52" s="8">
        <v>14</v>
      </c>
      <c r="J52" s="29">
        <v>7</v>
      </c>
      <c r="K52" s="8">
        <v>1</v>
      </c>
      <c r="L52" s="8">
        <v>5</v>
      </c>
      <c r="M52" s="29">
        <v>10</v>
      </c>
      <c r="N52" s="29">
        <v>20.75</v>
      </c>
      <c r="O52" s="8">
        <v>1</v>
      </c>
    </row>
    <row r="53" spans="1:15" ht="15.75" customHeight="1">
      <c r="A53" s="12" t="s">
        <v>8</v>
      </c>
      <c r="B53" s="35" t="str">
        <f t="shared" si="3"/>
        <v>49</v>
      </c>
      <c r="C53" s="13">
        <f t="shared" si="4"/>
        <v>42.61363636363637</v>
      </c>
      <c r="D53" s="19">
        <f t="shared" si="6"/>
        <v>176</v>
      </c>
      <c r="E53" s="20">
        <f t="shared" si="5"/>
        <v>75</v>
      </c>
      <c r="F53" s="7">
        <v>8</v>
      </c>
      <c r="G53" s="8">
        <v>13</v>
      </c>
      <c r="H53" s="8">
        <v>10</v>
      </c>
      <c r="I53" s="8">
        <v>13</v>
      </c>
      <c r="J53" s="29">
        <v>13</v>
      </c>
      <c r="K53" s="8">
        <v>3</v>
      </c>
      <c r="L53" s="8">
        <v>5</v>
      </c>
      <c r="M53" s="29">
        <v>1</v>
      </c>
      <c r="N53" s="29">
        <v>9</v>
      </c>
      <c r="O53" s="8">
        <v>0</v>
      </c>
    </row>
    <row r="54" spans="1:15" ht="15.75" customHeight="1">
      <c r="A54" s="12" t="s">
        <v>59</v>
      </c>
      <c r="B54" s="35" t="str">
        <f t="shared" si="3"/>
        <v>50</v>
      </c>
      <c r="C54" s="13">
        <f t="shared" si="4"/>
        <v>42.04545454545455</v>
      </c>
      <c r="D54" s="19">
        <f t="shared" si="6"/>
        <v>176</v>
      </c>
      <c r="E54" s="20">
        <f t="shared" si="5"/>
        <v>74</v>
      </c>
      <c r="F54" s="7">
        <v>8</v>
      </c>
      <c r="G54" s="8">
        <v>9.5</v>
      </c>
      <c r="H54" s="8">
        <v>10</v>
      </c>
      <c r="I54" s="8">
        <v>19</v>
      </c>
      <c r="J54" s="29">
        <v>12</v>
      </c>
      <c r="K54" s="8">
        <v>2</v>
      </c>
      <c r="L54" s="8">
        <v>1</v>
      </c>
      <c r="M54" s="29">
        <v>6.5</v>
      </c>
      <c r="N54" s="29">
        <v>6</v>
      </c>
      <c r="O54" s="8">
        <v>0</v>
      </c>
    </row>
    <row r="55" spans="1:15" ht="15.75" customHeight="1">
      <c r="A55" s="12" t="s">
        <v>21</v>
      </c>
      <c r="B55" s="35" t="str">
        <f t="shared" si="3"/>
        <v>51</v>
      </c>
      <c r="C55" s="13">
        <f t="shared" si="4"/>
        <v>40.340909090909086</v>
      </c>
      <c r="D55" s="19">
        <f t="shared" si="6"/>
        <v>176</v>
      </c>
      <c r="E55" s="20">
        <f t="shared" si="5"/>
        <v>71</v>
      </c>
      <c r="F55" s="7">
        <v>10</v>
      </c>
      <c r="G55" s="8">
        <v>10</v>
      </c>
      <c r="H55" s="8">
        <v>4</v>
      </c>
      <c r="I55" s="8">
        <v>7</v>
      </c>
      <c r="J55" s="29">
        <v>14</v>
      </c>
      <c r="K55" s="8">
        <v>0</v>
      </c>
      <c r="L55" s="8">
        <v>6</v>
      </c>
      <c r="M55" s="29">
        <v>8</v>
      </c>
      <c r="N55" s="29">
        <v>12</v>
      </c>
      <c r="O55" s="8">
        <v>0</v>
      </c>
    </row>
    <row r="56" spans="1:15" ht="15.75" customHeight="1">
      <c r="A56" s="12" t="s">
        <v>34</v>
      </c>
      <c r="B56" s="35" t="str">
        <f t="shared" si="3"/>
        <v>52</v>
      </c>
      <c r="C56" s="13">
        <f t="shared" si="4"/>
        <v>39.20454545454545</v>
      </c>
      <c r="D56" s="19">
        <f t="shared" si="6"/>
        <v>176</v>
      </c>
      <c r="E56" s="20">
        <f t="shared" si="5"/>
        <v>69</v>
      </c>
      <c r="F56" s="7">
        <v>10</v>
      </c>
      <c r="G56" s="8">
        <v>11</v>
      </c>
      <c r="H56" s="8">
        <v>2.5</v>
      </c>
      <c r="I56" s="8">
        <v>18</v>
      </c>
      <c r="J56" s="29">
        <v>11</v>
      </c>
      <c r="K56" s="8">
        <v>0.5</v>
      </c>
      <c r="L56" s="8">
        <v>4</v>
      </c>
      <c r="M56" s="29">
        <v>7</v>
      </c>
      <c r="N56" s="29">
        <v>5</v>
      </c>
      <c r="O56" s="8">
        <v>0</v>
      </c>
    </row>
    <row r="57" spans="1:15" ht="15.75" customHeight="1">
      <c r="A57" s="12" t="s">
        <v>81</v>
      </c>
      <c r="B57" s="35" t="str">
        <f t="shared" si="3"/>
        <v>53</v>
      </c>
      <c r="C57" s="13">
        <f t="shared" si="4"/>
        <v>38.778409090909086</v>
      </c>
      <c r="D57" s="19">
        <f t="shared" si="6"/>
        <v>176</v>
      </c>
      <c r="E57" s="20">
        <f t="shared" si="5"/>
        <v>68.25</v>
      </c>
      <c r="F57" s="7">
        <v>4</v>
      </c>
      <c r="G57" s="8">
        <v>6.25</v>
      </c>
      <c r="H57" s="8">
        <v>6</v>
      </c>
      <c r="I57" s="8">
        <v>10</v>
      </c>
      <c r="J57" s="29">
        <v>15</v>
      </c>
      <c r="K57" s="8">
        <v>3</v>
      </c>
      <c r="L57" s="8">
        <v>3</v>
      </c>
      <c r="M57" s="29">
        <v>11</v>
      </c>
      <c r="N57" s="29">
        <v>10</v>
      </c>
      <c r="O57" s="8">
        <v>0</v>
      </c>
    </row>
    <row r="58" spans="1:15" ht="15.75" customHeight="1">
      <c r="A58" s="12" t="s">
        <v>2</v>
      </c>
      <c r="B58" s="35" t="str">
        <f t="shared" si="3"/>
        <v>54</v>
      </c>
      <c r="C58" s="13">
        <f t="shared" si="4"/>
        <v>33.80681818181818</v>
      </c>
      <c r="D58" s="19">
        <f t="shared" si="6"/>
        <v>176</v>
      </c>
      <c r="E58" s="20">
        <f t="shared" si="5"/>
        <v>59.5</v>
      </c>
      <c r="F58" s="7">
        <v>8</v>
      </c>
      <c r="G58" s="8">
        <v>7</v>
      </c>
      <c r="H58" s="8">
        <v>0.5</v>
      </c>
      <c r="I58" s="8">
        <v>18</v>
      </c>
      <c r="J58" s="29">
        <v>6</v>
      </c>
      <c r="K58" s="8">
        <v>0</v>
      </c>
      <c r="L58" s="8">
        <v>1</v>
      </c>
      <c r="M58" s="29">
        <v>5</v>
      </c>
      <c r="N58" s="29">
        <v>14</v>
      </c>
      <c r="O58" s="8">
        <v>0</v>
      </c>
    </row>
    <row r="59" spans="1:15" ht="15.75" customHeight="1">
      <c r="A59" s="12" t="s">
        <v>60</v>
      </c>
      <c r="B59" s="35" t="str">
        <f t="shared" si="3"/>
        <v>55</v>
      </c>
      <c r="C59" s="13">
        <f t="shared" si="4"/>
        <v>33.52272727272727</v>
      </c>
      <c r="D59" s="19">
        <f t="shared" si="6"/>
        <v>176</v>
      </c>
      <c r="E59" s="20">
        <f t="shared" si="5"/>
        <v>59</v>
      </c>
      <c r="F59" s="7">
        <v>10</v>
      </c>
      <c r="G59" s="8">
        <v>12</v>
      </c>
      <c r="H59" s="8">
        <v>4</v>
      </c>
      <c r="I59" s="8">
        <v>5</v>
      </c>
      <c r="J59" s="29">
        <v>10</v>
      </c>
      <c r="K59" s="8">
        <v>0</v>
      </c>
      <c r="L59" s="8">
        <v>5</v>
      </c>
      <c r="M59" s="29">
        <v>12</v>
      </c>
      <c r="N59" s="29">
        <v>0</v>
      </c>
      <c r="O59" s="8">
        <v>1</v>
      </c>
    </row>
    <row r="60" spans="1:15" s="1" customFormat="1" ht="15.75" customHeight="1">
      <c r="A60" s="14" t="s">
        <v>50</v>
      </c>
      <c r="B60" s="35" t="str">
        <f t="shared" si="3"/>
        <v>56</v>
      </c>
      <c r="C60" s="13">
        <f t="shared" si="4"/>
        <v>32.95454545454545</v>
      </c>
      <c r="D60" s="19">
        <f t="shared" si="6"/>
        <v>176</v>
      </c>
      <c r="E60" s="20">
        <f t="shared" si="5"/>
        <v>58</v>
      </c>
      <c r="F60" s="7">
        <v>8</v>
      </c>
      <c r="G60" s="8">
        <v>3</v>
      </c>
      <c r="H60" s="8">
        <v>9</v>
      </c>
      <c r="I60" s="8">
        <v>4</v>
      </c>
      <c r="J60" s="29">
        <v>5</v>
      </c>
      <c r="K60" s="8">
        <v>0</v>
      </c>
      <c r="L60" s="8">
        <v>9</v>
      </c>
      <c r="M60" s="29">
        <v>10</v>
      </c>
      <c r="N60" s="29">
        <v>10</v>
      </c>
      <c r="O60" s="8">
        <v>0</v>
      </c>
    </row>
    <row r="61" spans="1:15" s="1" customFormat="1" ht="15.75" customHeight="1">
      <c r="A61" s="12" t="s">
        <v>30</v>
      </c>
      <c r="B61" s="35" t="str">
        <f t="shared" si="3"/>
        <v>57-58</v>
      </c>
      <c r="C61" s="13">
        <f t="shared" si="4"/>
        <v>30.96590909090909</v>
      </c>
      <c r="D61" s="19">
        <f t="shared" si="6"/>
        <v>176</v>
      </c>
      <c r="E61" s="20">
        <f t="shared" si="5"/>
        <v>54.5</v>
      </c>
      <c r="F61" s="7">
        <v>9</v>
      </c>
      <c r="G61" s="8">
        <v>12</v>
      </c>
      <c r="H61" s="8">
        <v>6</v>
      </c>
      <c r="I61" s="8">
        <v>2</v>
      </c>
      <c r="J61" s="29">
        <v>10</v>
      </c>
      <c r="K61" s="8">
        <v>1.5</v>
      </c>
      <c r="L61" s="8">
        <v>9</v>
      </c>
      <c r="M61" s="29">
        <v>5</v>
      </c>
      <c r="N61" s="29">
        <v>0</v>
      </c>
      <c r="O61" s="8">
        <v>0</v>
      </c>
    </row>
    <row r="62" spans="1:15" s="1" customFormat="1" ht="15.75" customHeight="1">
      <c r="A62" s="12" t="s">
        <v>83</v>
      </c>
      <c r="B62" s="35" t="str">
        <f t="shared" si="3"/>
        <v>57-58</v>
      </c>
      <c r="C62" s="13">
        <f t="shared" si="4"/>
        <v>30.96590909090909</v>
      </c>
      <c r="D62" s="19">
        <f t="shared" si="6"/>
        <v>176</v>
      </c>
      <c r="E62" s="20">
        <f t="shared" si="5"/>
        <v>54.5</v>
      </c>
      <c r="F62" s="7">
        <v>10</v>
      </c>
      <c r="G62" s="8">
        <v>6</v>
      </c>
      <c r="H62" s="8">
        <v>2</v>
      </c>
      <c r="I62" s="8">
        <v>5</v>
      </c>
      <c r="J62" s="29">
        <v>5</v>
      </c>
      <c r="K62" s="8">
        <v>1.5</v>
      </c>
      <c r="L62" s="8">
        <v>10</v>
      </c>
      <c r="M62" s="29">
        <v>10</v>
      </c>
      <c r="N62" s="29">
        <v>4</v>
      </c>
      <c r="O62" s="8">
        <v>1</v>
      </c>
    </row>
    <row r="63" spans="1:15" s="1" customFormat="1" ht="15.75" customHeight="1">
      <c r="A63" s="12" t="s">
        <v>61</v>
      </c>
      <c r="B63" s="35" t="str">
        <f t="shared" si="3"/>
        <v>59</v>
      </c>
      <c r="C63" s="13">
        <f t="shared" si="4"/>
        <v>30.113636363636363</v>
      </c>
      <c r="D63" s="19">
        <f t="shared" si="6"/>
        <v>176</v>
      </c>
      <c r="E63" s="20">
        <f t="shared" si="5"/>
        <v>53</v>
      </c>
      <c r="F63" s="7">
        <v>6</v>
      </c>
      <c r="G63" s="8">
        <v>10</v>
      </c>
      <c r="H63" s="8">
        <v>4</v>
      </c>
      <c r="I63" s="8">
        <v>7</v>
      </c>
      <c r="J63" s="29">
        <v>13</v>
      </c>
      <c r="K63" s="8">
        <v>0</v>
      </c>
      <c r="L63" s="8">
        <v>0</v>
      </c>
      <c r="M63" s="29">
        <v>10</v>
      </c>
      <c r="N63" s="29">
        <v>3</v>
      </c>
      <c r="O63" s="8">
        <v>0</v>
      </c>
    </row>
    <row r="64" spans="1:15" s="1" customFormat="1" ht="15.75" customHeight="1">
      <c r="A64" s="12" t="s">
        <v>40</v>
      </c>
      <c r="B64" s="35" t="str">
        <f t="shared" si="3"/>
        <v>60</v>
      </c>
      <c r="C64" s="13">
        <f t="shared" si="4"/>
        <v>29.829545454545453</v>
      </c>
      <c r="D64" s="19">
        <f t="shared" si="6"/>
        <v>176</v>
      </c>
      <c r="E64" s="20">
        <f t="shared" si="5"/>
        <v>52.5</v>
      </c>
      <c r="F64" s="7">
        <v>8</v>
      </c>
      <c r="G64" s="8">
        <v>7</v>
      </c>
      <c r="H64" s="8">
        <v>6</v>
      </c>
      <c r="I64" s="8">
        <v>10</v>
      </c>
      <c r="J64" s="29">
        <v>2</v>
      </c>
      <c r="K64" s="8">
        <v>0</v>
      </c>
      <c r="L64" s="8">
        <v>0</v>
      </c>
      <c r="M64" s="29">
        <v>0.5</v>
      </c>
      <c r="N64" s="29">
        <v>19</v>
      </c>
      <c r="O64" s="8">
        <v>0</v>
      </c>
    </row>
    <row r="65" spans="1:15" s="1" customFormat="1" ht="15.75" customHeight="1">
      <c r="A65" s="12" t="s">
        <v>10</v>
      </c>
      <c r="B65" s="35" t="str">
        <f t="shared" si="3"/>
        <v>61-62</v>
      </c>
      <c r="C65" s="13">
        <f t="shared" si="4"/>
        <v>28.693181818181817</v>
      </c>
      <c r="D65" s="19">
        <f t="shared" si="6"/>
        <v>176</v>
      </c>
      <c r="E65" s="20">
        <f t="shared" si="5"/>
        <v>50.5</v>
      </c>
      <c r="F65" s="7">
        <v>8</v>
      </c>
      <c r="G65" s="8">
        <v>5.5</v>
      </c>
      <c r="H65" s="8">
        <v>6</v>
      </c>
      <c r="I65" s="8">
        <v>14</v>
      </c>
      <c r="J65" s="29">
        <v>4</v>
      </c>
      <c r="K65" s="8">
        <v>0</v>
      </c>
      <c r="L65" s="8">
        <v>0</v>
      </c>
      <c r="M65" s="29">
        <v>11</v>
      </c>
      <c r="N65" s="29">
        <v>2</v>
      </c>
      <c r="O65" s="8">
        <v>0</v>
      </c>
    </row>
    <row r="66" spans="1:15" s="1" customFormat="1" ht="15.75" customHeight="1">
      <c r="A66" s="12" t="s">
        <v>18</v>
      </c>
      <c r="B66" s="35" t="str">
        <f t="shared" si="3"/>
        <v>61-62</v>
      </c>
      <c r="C66" s="13">
        <f t="shared" si="4"/>
        <v>28.693181818181817</v>
      </c>
      <c r="D66" s="19">
        <f t="shared" si="6"/>
        <v>176</v>
      </c>
      <c r="E66" s="20">
        <f t="shared" si="5"/>
        <v>50.5</v>
      </c>
      <c r="F66" s="7">
        <v>5</v>
      </c>
      <c r="G66" s="8">
        <v>3</v>
      </c>
      <c r="H66" s="8">
        <v>2</v>
      </c>
      <c r="I66" s="8">
        <v>22</v>
      </c>
      <c r="J66" s="29">
        <v>6</v>
      </c>
      <c r="K66" s="8">
        <v>0.5</v>
      </c>
      <c r="L66" s="8">
        <v>3</v>
      </c>
      <c r="M66" s="29">
        <v>3</v>
      </c>
      <c r="N66" s="29">
        <v>5</v>
      </c>
      <c r="O66" s="8">
        <v>1</v>
      </c>
    </row>
    <row r="67" spans="1:15" ht="15.75" customHeight="1">
      <c r="A67" s="12" t="s">
        <v>39</v>
      </c>
      <c r="B67" s="35" t="str">
        <f t="shared" si="3"/>
        <v>63</v>
      </c>
      <c r="C67" s="13">
        <f t="shared" si="4"/>
        <v>28.125</v>
      </c>
      <c r="D67" s="19">
        <f t="shared" si="6"/>
        <v>176</v>
      </c>
      <c r="E67" s="20">
        <f t="shared" si="5"/>
        <v>49.5</v>
      </c>
      <c r="F67" s="7">
        <v>10</v>
      </c>
      <c r="G67" s="8">
        <v>2</v>
      </c>
      <c r="H67" s="8">
        <v>5.5</v>
      </c>
      <c r="I67" s="8">
        <v>15</v>
      </c>
      <c r="J67" s="29">
        <v>6</v>
      </c>
      <c r="K67" s="8">
        <v>1</v>
      </c>
      <c r="L67" s="8">
        <v>0</v>
      </c>
      <c r="M67" s="29">
        <v>8</v>
      </c>
      <c r="N67" s="29">
        <v>2</v>
      </c>
      <c r="O67" s="8">
        <v>0</v>
      </c>
    </row>
    <row r="68" spans="1:15" ht="15.75" customHeight="1">
      <c r="A68" s="12" t="s">
        <v>13</v>
      </c>
      <c r="B68" s="35" t="str">
        <f t="shared" si="3"/>
        <v>64</v>
      </c>
      <c r="C68" s="13">
        <f t="shared" si="4"/>
        <v>27.27272727272727</v>
      </c>
      <c r="D68" s="19">
        <f t="shared" si="6"/>
        <v>176</v>
      </c>
      <c r="E68" s="20">
        <f t="shared" si="5"/>
        <v>48</v>
      </c>
      <c r="F68" s="7">
        <v>10</v>
      </c>
      <c r="G68" s="8">
        <v>3</v>
      </c>
      <c r="H68" s="8">
        <v>6</v>
      </c>
      <c r="I68" s="8">
        <v>6</v>
      </c>
      <c r="J68" s="29">
        <v>9</v>
      </c>
      <c r="K68" s="8">
        <v>0</v>
      </c>
      <c r="L68" s="8">
        <v>1</v>
      </c>
      <c r="M68" s="29">
        <v>5</v>
      </c>
      <c r="N68" s="29">
        <v>8</v>
      </c>
      <c r="O68" s="8">
        <v>0</v>
      </c>
    </row>
    <row r="69" spans="1:15" ht="15.75" customHeight="1">
      <c r="A69" s="12" t="s">
        <v>70</v>
      </c>
      <c r="B69" s="35" t="str">
        <f t="shared" si="3"/>
        <v>65</v>
      </c>
      <c r="C69" s="13">
        <f aca="true" t="shared" si="7" ref="C69:C89">E69/D69*100</f>
        <v>26.988636363636363</v>
      </c>
      <c r="D69" s="19">
        <f t="shared" si="6"/>
        <v>176</v>
      </c>
      <c r="E69" s="20">
        <f aca="true" t="shared" si="8" ref="E69:E89">SUM(F69:O69)</f>
        <v>47.5</v>
      </c>
      <c r="F69" s="7">
        <v>5</v>
      </c>
      <c r="G69" s="8">
        <v>7.5</v>
      </c>
      <c r="H69" s="8">
        <v>8</v>
      </c>
      <c r="I69" s="8">
        <v>12</v>
      </c>
      <c r="J69" s="29">
        <v>2</v>
      </c>
      <c r="K69" s="8">
        <v>0</v>
      </c>
      <c r="L69" s="8">
        <v>0</v>
      </c>
      <c r="M69" s="29">
        <v>9</v>
      </c>
      <c r="N69" s="29">
        <v>4</v>
      </c>
      <c r="O69" s="8">
        <v>0</v>
      </c>
    </row>
    <row r="70" spans="1:15" ht="15.75" customHeight="1">
      <c r="A70" s="12" t="s">
        <v>92</v>
      </c>
      <c r="B70" s="35" t="str">
        <f aca="true" t="shared" si="9" ref="B70:B89">RANK(C70,$C$5:$C$89)&amp;IF(COUNTIF($C$5:$C$89,C70)&gt;1,"-"&amp;RANK(C70,$C$5:$C$89)+COUNTIF($C$5:$C$89,C70)-1,"")</f>
        <v>66</v>
      </c>
      <c r="C70" s="13">
        <f t="shared" si="7"/>
        <v>26.234567901234566</v>
      </c>
      <c r="D70" s="19">
        <f>$E$4-6-4-4</f>
        <v>162</v>
      </c>
      <c r="E70" s="20">
        <f t="shared" si="8"/>
        <v>42.5</v>
      </c>
      <c r="F70" s="7">
        <v>5</v>
      </c>
      <c r="G70" s="8">
        <v>7</v>
      </c>
      <c r="H70" s="8">
        <v>4.5</v>
      </c>
      <c r="I70" s="8">
        <v>13</v>
      </c>
      <c r="J70" s="29">
        <v>4.5</v>
      </c>
      <c r="K70" s="8">
        <v>0.5</v>
      </c>
      <c r="L70" s="8" t="s">
        <v>101</v>
      </c>
      <c r="M70" s="29">
        <v>4</v>
      </c>
      <c r="N70" s="29">
        <v>4</v>
      </c>
      <c r="O70" s="8">
        <v>0</v>
      </c>
    </row>
    <row r="71" spans="1:15" ht="15.75" customHeight="1">
      <c r="A71" s="12" t="s">
        <v>45</v>
      </c>
      <c r="B71" s="35" t="str">
        <f t="shared" si="9"/>
        <v>67</v>
      </c>
      <c r="C71" s="13">
        <f t="shared" si="7"/>
        <v>25.28409090909091</v>
      </c>
      <c r="D71" s="19">
        <f>$E$4</f>
        <v>176</v>
      </c>
      <c r="E71" s="20">
        <f t="shared" si="8"/>
        <v>44.5</v>
      </c>
      <c r="F71" s="7">
        <v>6</v>
      </c>
      <c r="G71" s="8">
        <v>2</v>
      </c>
      <c r="H71" s="8">
        <v>2</v>
      </c>
      <c r="I71" s="8">
        <v>12</v>
      </c>
      <c r="J71" s="29">
        <v>10</v>
      </c>
      <c r="K71" s="8">
        <v>1.5</v>
      </c>
      <c r="L71" s="8">
        <v>0</v>
      </c>
      <c r="M71" s="29">
        <v>5</v>
      </c>
      <c r="N71" s="29">
        <v>6</v>
      </c>
      <c r="O71" s="8">
        <v>0</v>
      </c>
    </row>
    <row r="72" spans="1:15" ht="15.75" customHeight="1">
      <c r="A72" s="12" t="s">
        <v>14</v>
      </c>
      <c r="B72" s="35" t="str">
        <f t="shared" si="9"/>
        <v>68</v>
      </c>
      <c r="C72" s="13">
        <f t="shared" si="7"/>
        <v>25</v>
      </c>
      <c r="D72" s="19">
        <f>$E$4</f>
        <v>176</v>
      </c>
      <c r="E72" s="20">
        <f t="shared" si="8"/>
        <v>44</v>
      </c>
      <c r="F72" s="7">
        <v>10</v>
      </c>
      <c r="G72" s="8">
        <v>3</v>
      </c>
      <c r="H72" s="8">
        <v>4.5</v>
      </c>
      <c r="I72" s="8">
        <v>3</v>
      </c>
      <c r="J72" s="29">
        <v>4</v>
      </c>
      <c r="K72" s="8">
        <v>0.5</v>
      </c>
      <c r="L72" s="8">
        <v>4</v>
      </c>
      <c r="M72" s="29">
        <v>7</v>
      </c>
      <c r="N72" s="29">
        <v>8</v>
      </c>
      <c r="O72" s="8">
        <v>0</v>
      </c>
    </row>
    <row r="73" spans="1:15" ht="15.75" customHeight="1">
      <c r="A73" s="12" t="s">
        <v>78</v>
      </c>
      <c r="B73" s="35" t="str">
        <f t="shared" si="9"/>
        <v>69</v>
      </c>
      <c r="C73" s="13">
        <f t="shared" si="7"/>
        <v>24.431818181818183</v>
      </c>
      <c r="D73" s="19">
        <f>$E$4</f>
        <v>176</v>
      </c>
      <c r="E73" s="20">
        <f t="shared" si="8"/>
        <v>43</v>
      </c>
      <c r="F73" s="7">
        <v>10</v>
      </c>
      <c r="G73" s="8">
        <v>3</v>
      </c>
      <c r="H73" s="8">
        <v>6</v>
      </c>
      <c r="I73" s="8">
        <v>8</v>
      </c>
      <c r="J73" s="29">
        <v>8</v>
      </c>
      <c r="K73" s="8">
        <v>2</v>
      </c>
      <c r="L73" s="8">
        <v>1</v>
      </c>
      <c r="M73" s="29">
        <v>2</v>
      </c>
      <c r="N73" s="29">
        <v>3</v>
      </c>
      <c r="O73" s="8">
        <v>0</v>
      </c>
    </row>
    <row r="74" spans="1:15" ht="15.75" customHeight="1">
      <c r="A74" s="12" t="s">
        <v>73</v>
      </c>
      <c r="B74" s="35" t="str">
        <f t="shared" si="9"/>
        <v>70</v>
      </c>
      <c r="C74" s="13">
        <f t="shared" si="7"/>
        <v>23.579545454545457</v>
      </c>
      <c r="D74" s="19">
        <f>$E$4</f>
        <v>176</v>
      </c>
      <c r="E74" s="20">
        <f t="shared" si="8"/>
        <v>41.5</v>
      </c>
      <c r="F74" s="7">
        <v>6</v>
      </c>
      <c r="G74" s="8">
        <v>2</v>
      </c>
      <c r="H74" s="8">
        <v>8</v>
      </c>
      <c r="I74" s="8">
        <v>19</v>
      </c>
      <c r="J74" s="29">
        <v>2</v>
      </c>
      <c r="K74" s="8">
        <v>0</v>
      </c>
      <c r="L74" s="8">
        <v>1</v>
      </c>
      <c r="M74" s="29">
        <v>3</v>
      </c>
      <c r="N74" s="29">
        <v>0.5</v>
      </c>
      <c r="O74" s="8">
        <v>0</v>
      </c>
    </row>
    <row r="75" spans="1:15" ht="15.75" customHeight="1">
      <c r="A75" s="12" t="s">
        <v>93</v>
      </c>
      <c r="B75" s="35" t="str">
        <f t="shared" si="9"/>
        <v>71</v>
      </c>
      <c r="C75" s="13">
        <f t="shared" si="7"/>
        <v>21.428571428571427</v>
      </c>
      <c r="D75" s="19">
        <f>$E$4-6-2</f>
        <v>168</v>
      </c>
      <c r="E75" s="20">
        <f t="shared" si="8"/>
        <v>36</v>
      </c>
      <c r="F75" s="7">
        <v>7</v>
      </c>
      <c r="G75" s="8">
        <v>1.5</v>
      </c>
      <c r="H75" s="8">
        <v>1.5</v>
      </c>
      <c r="I75" s="8">
        <v>2</v>
      </c>
      <c r="J75" s="29">
        <v>1</v>
      </c>
      <c r="K75" s="8">
        <v>0</v>
      </c>
      <c r="L75" s="8" t="s">
        <v>101</v>
      </c>
      <c r="M75" s="29">
        <v>2</v>
      </c>
      <c r="N75" s="29">
        <v>21</v>
      </c>
      <c r="O75" s="8">
        <v>0</v>
      </c>
    </row>
    <row r="76" spans="1:15" ht="15.75" customHeight="1">
      <c r="A76" s="12" t="s">
        <v>58</v>
      </c>
      <c r="B76" s="35" t="str">
        <f t="shared" si="9"/>
        <v>72</v>
      </c>
      <c r="C76" s="13">
        <f t="shared" si="7"/>
        <v>20.738636363636363</v>
      </c>
      <c r="D76" s="19">
        <f aca="true" t="shared" si="10" ref="D76:D89">$E$4</f>
        <v>176</v>
      </c>
      <c r="E76" s="20">
        <f t="shared" si="8"/>
        <v>36.5</v>
      </c>
      <c r="F76" s="7">
        <v>10</v>
      </c>
      <c r="G76" s="8">
        <v>2</v>
      </c>
      <c r="H76" s="8">
        <v>2</v>
      </c>
      <c r="I76" s="8">
        <v>8</v>
      </c>
      <c r="J76" s="29">
        <v>2</v>
      </c>
      <c r="K76" s="8">
        <v>1.5</v>
      </c>
      <c r="L76" s="8">
        <v>1</v>
      </c>
      <c r="M76" s="29">
        <v>8</v>
      </c>
      <c r="N76" s="29">
        <v>2</v>
      </c>
      <c r="O76" s="8">
        <v>0</v>
      </c>
    </row>
    <row r="77" spans="1:15" ht="15.75" customHeight="1">
      <c r="A77" s="12" t="s">
        <v>79</v>
      </c>
      <c r="B77" s="35" t="str">
        <f t="shared" si="9"/>
        <v>73</v>
      </c>
      <c r="C77" s="13">
        <f t="shared" si="7"/>
        <v>20.454545454545457</v>
      </c>
      <c r="D77" s="19">
        <f t="shared" si="10"/>
        <v>176</v>
      </c>
      <c r="E77" s="20">
        <f t="shared" si="8"/>
        <v>36</v>
      </c>
      <c r="F77" s="7">
        <v>9</v>
      </c>
      <c r="G77" s="8">
        <v>5</v>
      </c>
      <c r="H77" s="8">
        <v>4</v>
      </c>
      <c r="I77" s="8">
        <v>4</v>
      </c>
      <c r="J77" s="29">
        <v>6.5</v>
      </c>
      <c r="K77" s="8">
        <v>1</v>
      </c>
      <c r="L77" s="8">
        <v>4</v>
      </c>
      <c r="M77" s="29">
        <v>1</v>
      </c>
      <c r="N77" s="29">
        <v>1.5</v>
      </c>
      <c r="O77" s="8">
        <v>0</v>
      </c>
    </row>
    <row r="78" spans="1:15" ht="15.75" customHeight="1">
      <c r="A78" s="12" t="s">
        <v>23</v>
      </c>
      <c r="B78" s="35" t="str">
        <f t="shared" si="9"/>
        <v>74</v>
      </c>
      <c r="C78" s="13">
        <f t="shared" si="7"/>
        <v>19.886363636363637</v>
      </c>
      <c r="D78" s="19">
        <f t="shared" si="10"/>
        <v>176</v>
      </c>
      <c r="E78" s="20">
        <f t="shared" si="8"/>
        <v>35</v>
      </c>
      <c r="F78" s="7">
        <v>8</v>
      </c>
      <c r="G78" s="8">
        <v>3</v>
      </c>
      <c r="H78" s="8">
        <v>2</v>
      </c>
      <c r="I78" s="8">
        <v>0</v>
      </c>
      <c r="J78" s="29">
        <v>2</v>
      </c>
      <c r="K78" s="8">
        <v>0</v>
      </c>
      <c r="L78" s="8">
        <v>4</v>
      </c>
      <c r="M78" s="29">
        <v>13</v>
      </c>
      <c r="N78" s="29">
        <v>3</v>
      </c>
      <c r="O78" s="8">
        <v>0</v>
      </c>
    </row>
    <row r="79" spans="1:15" ht="15.75" customHeight="1">
      <c r="A79" s="12" t="s">
        <v>86</v>
      </c>
      <c r="B79" s="35" t="str">
        <f t="shared" si="9"/>
        <v>75</v>
      </c>
      <c r="C79" s="13">
        <f t="shared" si="7"/>
        <v>19.03409090909091</v>
      </c>
      <c r="D79" s="19">
        <f t="shared" si="10"/>
        <v>176</v>
      </c>
      <c r="E79" s="20">
        <f t="shared" si="8"/>
        <v>33.5</v>
      </c>
      <c r="F79" s="7">
        <v>9</v>
      </c>
      <c r="G79" s="8">
        <v>6.5</v>
      </c>
      <c r="H79" s="8">
        <v>6</v>
      </c>
      <c r="I79" s="8">
        <v>2</v>
      </c>
      <c r="J79" s="29">
        <v>1</v>
      </c>
      <c r="K79" s="8">
        <v>2</v>
      </c>
      <c r="L79" s="8">
        <v>0</v>
      </c>
      <c r="M79" s="29">
        <v>6</v>
      </c>
      <c r="N79" s="29">
        <v>0</v>
      </c>
      <c r="O79" s="8">
        <v>1</v>
      </c>
    </row>
    <row r="80" spans="1:15" ht="15.75" customHeight="1">
      <c r="A80" s="14" t="s">
        <v>54</v>
      </c>
      <c r="B80" s="35" t="str">
        <f t="shared" si="9"/>
        <v>76</v>
      </c>
      <c r="C80" s="13">
        <f t="shared" si="7"/>
        <v>18.75</v>
      </c>
      <c r="D80" s="19">
        <f t="shared" si="10"/>
        <v>176</v>
      </c>
      <c r="E80" s="20">
        <f t="shared" si="8"/>
        <v>33</v>
      </c>
      <c r="F80" s="7">
        <v>4</v>
      </c>
      <c r="G80" s="8">
        <v>4</v>
      </c>
      <c r="H80" s="8">
        <v>2</v>
      </c>
      <c r="I80" s="8">
        <v>6</v>
      </c>
      <c r="J80" s="29">
        <v>4</v>
      </c>
      <c r="K80" s="8">
        <v>0</v>
      </c>
      <c r="L80" s="8">
        <v>10</v>
      </c>
      <c r="M80" s="29">
        <v>2</v>
      </c>
      <c r="N80" s="29">
        <v>0</v>
      </c>
      <c r="O80" s="8">
        <v>1</v>
      </c>
    </row>
    <row r="81" spans="1:15" ht="15.75" customHeight="1">
      <c r="A81" s="12" t="s">
        <v>44</v>
      </c>
      <c r="B81" s="35" t="str">
        <f t="shared" si="9"/>
        <v>77-78</v>
      </c>
      <c r="C81" s="13">
        <f t="shared" si="7"/>
        <v>18.181818181818183</v>
      </c>
      <c r="D81" s="19">
        <f t="shared" si="10"/>
        <v>176</v>
      </c>
      <c r="E81" s="20">
        <f t="shared" si="8"/>
        <v>32</v>
      </c>
      <c r="F81" s="7">
        <v>6</v>
      </c>
      <c r="G81" s="8">
        <v>2</v>
      </c>
      <c r="H81" s="8">
        <v>0</v>
      </c>
      <c r="I81" s="8">
        <v>6</v>
      </c>
      <c r="J81" s="29">
        <v>3</v>
      </c>
      <c r="K81" s="8">
        <v>1</v>
      </c>
      <c r="L81" s="8">
        <v>11</v>
      </c>
      <c r="M81" s="29">
        <v>3</v>
      </c>
      <c r="N81" s="29">
        <v>0</v>
      </c>
      <c r="O81" s="8">
        <v>0</v>
      </c>
    </row>
    <row r="82" spans="1:15" ht="15.75" customHeight="1">
      <c r="A82" s="12" t="s">
        <v>68</v>
      </c>
      <c r="B82" s="35" t="str">
        <f t="shared" si="9"/>
        <v>77-78</v>
      </c>
      <c r="C82" s="13">
        <f t="shared" si="7"/>
        <v>18.181818181818183</v>
      </c>
      <c r="D82" s="19">
        <f t="shared" si="10"/>
        <v>176</v>
      </c>
      <c r="E82" s="20">
        <f t="shared" si="8"/>
        <v>32</v>
      </c>
      <c r="F82" s="7">
        <v>7</v>
      </c>
      <c r="G82" s="8">
        <v>1</v>
      </c>
      <c r="H82" s="8">
        <v>2</v>
      </c>
      <c r="I82" s="8">
        <v>5</v>
      </c>
      <c r="J82" s="29">
        <v>6</v>
      </c>
      <c r="K82" s="8">
        <v>1.5</v>
      </c>
      <c r="L82" s="8">
        <v>0</v>
      </c>
      <c r="M82" s="29">
        <v>5</v>
      </c>
      <c r="N82" s="29">
        <v>4.5</v>
      </c>
      <c r="O82" s="8">
        <v>0</v>
      </c>
    </row>
    <row r="83" spans="1:15" ht="15.75" customHeight="1">
      <c r="A83" s="12" t="s">
        <v>12</v>
      </c>
      <c r="B83" s="35" t="str">
        <f t="shared" si="9"/>
        <v>79</v>
      </c>
      <c r="C83" s="13">
        <f t="shared" si="7"/>
        <v>16.90340909090909</v>
      </c>
      <c r="D83" s="19">
        <f t="shared" si="10"/>
        <v>176</v>
      </c>
      <c r="E83" s="20">
        <f t="shared" si="8"/>
        <v>29.75</v>
      </c>
      <c r="F83" s="7">
        <v>6</v>
      </c>
      <c r="G83" s="8">
        <v>1.25</v>
      </c>
      <c r="H83" s="8">
        <v>6</v>
      </c>
      <c r="I83" s="8">
        <v>7.5</v>
      </c>
      <c r="J83" s="29">
        <v>3</v>
      </c>
      <c r="K83" s="8">
        <v>1</v>
      </c>
      <c r="L83" s="8">
        <v>0</v>
      </c>
      <c r="M83" s="29">
        <v>4</v>
      </c>
      <c r="N83" s="29">
        <v>1</v>
      </c>
      <c r="O83" s="8">
        <v>0</v>
      </c>
    </row>
    <row r="84" spans="1:15" ht="15.75" customHeight="1">
      <c r="A84" s="12" t="s">
        <v>85</v>
      </c>
      <c r="B84" s="35" t="str">
        <f t="shared" si="9"/>
        <v>80</v>
      </c>
      <c r="C84" s="13">
        <f t="shared" si="7"/>
        <v>16.193181818181817</v>
      </c>
      <c r="D84" s="19">
        <f t="shared" si="10"/>
        <v>176</v>
      </c>
      <c r="E84" s="20">
        <f t="shared" si="8"/>
        <v>28.5</v>
      </c>
      <c r="F84" s="7">
        <v>8</v>
      </c>
      <c r="G84" s="8">
        <v>1</v>
      </c>
      <c r="H84" s="8">
        <v>1</v>
      </c>
      <c r="I84" s="8">
        <v>5</v>
      </c>
      <c r="J84" s="29">
        <v>2</v>
      </c>
      <c r="K84" s="8">
        <v>3</v>
      </c>
      <c r="L84" s="8">
        <v>6</v>
      </c>
      <c r="M84" s="29">
        <v>0.5</v>
      </c>
      <c r="N84" s="29">
        <v>2</v>
      </c>
      <c r="O84" s="8">
        <v>0</v>
      </c>
    </row>
    <row r="85" spans="1:15" ht="15.75" customHeight="1">
      <c r="A85" s="12" t="s">
        <v>67</v>
      </c>
      <c r="B85" s="35" t="str">
        <f t="shared" si="9"/>
        <v>81</v>
      </c>
      <c r="C85" s="13">
        <f t="shared" si="7"/>
        <v>14.204545454545455</v>
      </c>
      <c r="D85" s="19">
        <f t="shared" si="10"/>
        <v>176</v>
      </c>
      <c r="E85" s="20">
        <f t="shared" si="8"/>
        <v>25</v>
      </c>
      <c r="F85" s="7">
        <v>7</v>
      </c>
      <c r="G85" s="8">
        <v>1</v>
      </c>
      <c r="H85" s="8">
        <v>1</v>
      </c>
      <c r="I85" s="8">
        <v>5</v>
      </c>
      <c r="J85" s="29">
        <v>2</v>
      </c>
      <c r="K85" s="8">
        <v>0</v>
      </c>
      <c r="L85" s="8">
        <v>1</v>
      </c>
      <c r="M85" s="29">
        <v>1</v>
      </c>
      <c r="N85" s="29">
        <v>7</v>
      </c>
      <c r="O85" s="8">
        <v>0</v>
      </c>
    </row>
    <row r="86" spans="1:15" s="1" customFormat="1" ht="15.75" customHeight="1">
      <c r="A86" s="14" t="s">
        <v>27</v>
      </c>
      <c r="B86" s="35" t="str">
        <f t="shared" si="9"/>
        <v>82</v>
      </c>
      <c r="C86" s="13">
        <f t="shared" si="7"/>
        <v>13.068181818181818</v>
      </c>
      <c r="D86" s="19">
        <f t="shared" si="10"/>
        <v>176</v>
      </c>
      <c r="E86" s="20">
        <f t="shared" si="8"/>
        <v>23</v>
      </c>
      <c r="F86" s="7">
        <v>9</v>
      </c>
      <c r="G86" s="8">
        <v>3</v>
      </c>
      <c r="H86" s="8">
        <v>0</v>
      </c>
      <c r="I86" s="8">
        <v>4</v>
      </c>
      <c r="J86" s="29">
        <v>3</v>
      </c>
      <c r="K86" s="8">
        <v>0</v>
      </c>
      <c r="L86" s="8">
        <v>0</v>
      </c>
      <c r="M86" s="29">
        <v>0</v>
      </c>
      <c r="N86" s="29">
        <v>4</v>
      </c>
      <c r="O86" s="8">
        <v>0</v>
      </c>
    </row>
    <row r="87" spans="1:15" ht="15.75" customHeight="1">
      <c r="A87" s="12" t="s">
        <v>36</v>
      </c>
      <c r="B87" s="35" t="str">
        <f t="shared" si="9"/>
        <v>83</v>
      </c>
      <c r="C87" s="13">
        <f t="shared" si="7"/>
        <v>11.647727272727272</v>
      </c>
      <c r="D87" s="19">
        <f t="shared" si="10"/>
        <v>176</v>
      </c>
      <c r="E87" s="20">
        <f t="shared" si="8"/>
        <v>20.5</v>
      </c>
      <c r="F87" s="7">
        <v>10</v>
      </c>
      <c r="G87" s="8">
        <v>2</v>
      </c>
      <c r="H87" s="8">
        <v>2</v>
      </c>
      <c r="I87" s="8">
        <v>4</v>
      </c>
      <c r="J87" s="29">
        <v>0</v>
      </c>
      <c r="K87" s="8">
        <v>2</v>
      </c>
      <c r="L87" s="8">
        <v>0</v>
      </c>
      <c r="M87" s="29">
        <v>0.5</v>
      </c>
      <c r="N87" s="29">
        <v>0</v>
      </c>
      <c r="O87" s="8">
        <v>0</v>
      </c>
    </row>
    <row r="88" spans="1:15" ht="15.75" customHeight="1">
      <c r="A88" s="12" t="s">
        <v>37</v>
      </c>
      <c r="B88" s="35" t="str">
        <f t="shared" si="9"/>
        <v>84</v>
      </c>
      <c r="C88" s="13">
        <f t="shared" si="7"/>
        <v>8.806818181818182</v>
      </c>
      <c r="D88" s="19">
        <f t="shared" si="10"/>
        <v>176</v>
      </c>
      <c r="E88" s="20">
        <f t="shared" si="8"/>
        <v>15.5</v>
      </c>
      <c r="F88" s="7">
        <v>4</v>
      </c>
      <c r="G88" s="8">
        <v>1</v>
      </c>
      <c r="H88" s="8">
        <v>0</v>
      </c>
      <c r="I88" s="8">
        <v>2</v>
      </c>
      <c r="J88" s="29">
        <v>2</v>
      </c>
      <c r="K88" s="8">
        <v>0</v>
      </c>
      <c r="L88" s="8">
        <v>0</v>
      </c>
      <c r="M88" s="29">
        <v>0</v>
      </c>
      <c r="N88" s="29">
        <v>6.5</v>
      </c>
      <c r="O88" s="8">
        <v>0</v>
      </c>
    </row>
    <row r="89" spans="1:15" ht="15.75" customHeight="1">
      <c r="A89" s="12" t="s">
        <v>87</v>
      </c>
      <c r="B89" s="35" t="str">
        <f t="shared" si="9"/>
        <v>85</v>
      </c>
      <c r="C89" s="13">
        <f t="shared" si="7"/>
        <v>8.238636363636363</v>
      </c>
      <c r="D89" s="19">
        <f t="shared" si="10"/>
        <v>176</v>
      </c>
      <c r="E89" s="20">
        <f t="shared" si="8"/>
        <v>14.5</v>
      </c>
      <c r="F89" s="7">
        <v>5</v>
      </c>
      <c r="G89" s="8">
        <v>2</v>
      </c>
      <c r="H89" s="8">
        <v>0</v>
      </c>
      <c r="I89" s="8">
        <v>5</v>
      </c>
      <c r="J89" s="29">
        <v>2</v>
      </c>
      <c r="K89" s="8">
        <v>0.5</v>
      </c>
      <c r="L89" s="8">
        <v>0</v>
      </c>
      <c r="M89" s="29">
        <v>0</v>
      </c>
      <c r="N89" s="29">
        <v>0</v>
      </c>
      <c r="O89" s="8">
        <v>0</v>
      </c>
    </row>
    <row r="90" spans="1:15" ht="15">
      <c r="A90" s="23" t="s">
        <v>111</v>
      </c>
      <c r="B90" s="24"/>
      <c r="C90" s="24"/>
      <c r="D90" s="25"/>
      <c r="E90" s="24"/>
      <c r="F90" s="24"/>
      <c r="G90" s="25"/>
      <c r="H90" s="25"/>
      <c r="I90" s="25"/>
      <c r="J90" s="30"/>
      <c r="K90" s="25"/>
      <c r="L90" s="25"/>
      <c r="M90" s="30"/>
      <c r="N90" s="30"/>
      <c r="O90" s="25"/>
    </row>
    <row r="91" spans="5:15" ht="15">
      <c r="E91" s="33"/>
      <c r="F91" s="33"/>
      <c r="G91" s="33"/>
      <c r="H91" s="33"/>
      <c r="I91" s="33"/>
      <c r="J91" s="34"/>
      <c r="K91" s="33"/>
      <c r="L91" s="33"/>
      <c r="M91" s="34"/>
      <c r="N91" s="34"/>
      <c r="O91" s="33"/>
    </row>
    <row r="92" spans="5:15" ht="15">
      <c r="E92" s="26"/>
      <c r="F92" s="4"/>
      <c r="G92" s="4"/>
      <c r="H92" s="4"/>
      <c r="I92" s="4"/>
      <c r="J92" s="31"/>
      <c r="K92" s="4"/>
      <c r="L92" s="4"/>
      <c r="M92" s="31"/>
      <c r="N92" s="31"/>
      <c r="O92" s="4"/>
    </row>
    <row r="93" spans="3:15" ht="15">
      <c r="C93" s="4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</row>
    <row r="94" spans="3:15" ht="15">
      <c r="C94" s="4"/>
      <c r="D94" s="2"/>
      <c r="E94" s="2"/>
      <c r="F94" s="4"/>
      <c r="G94" s="4"/>
      <c r="H94" s="4"/>
      <c r="I94" s="4"/>
      <c r="J94" s="31"/>
      <c r="K94" s="4"/>
      <c r="L94" s="4"/>
      <c r="M94" s="31"/>
      <c r="N94" s="31"/>
      <c r="O94" s="4"/>
    </row>
    <row r="95" spans="3:15" ht="15">
      <c r="C95" s="4"/>
      <c r="D95" s="2"/>
      <c r="E95" s="2"/>
      <c r="F95" s="4"/>
      <c r="G95" s="4"/>
      <c r="H95" s="4"/>
      <c r="I95" s="4"/>
      <c r="J95" s="31"/>
      <c r="K95" s="4"/>
      <c r="L95" s="4"/>
      <c r="M95" s="31"/>
      <c r="N95" s="31"/>
      <c r="O95" s="4"/>
    </row>
    <row r="96" spans="5:15" ht="15">
      <c r="E96" s="27"/>
      <c r="F96" s="27"/>
      <c r="G96" s="27"/>
      <c r="H96" s="27"/>
      <c r="I96" s="27"/>
      <c r="J96" s="28"/>
      <c r="K96" s="27"/>
      <c r="L96" s="27"/>
      <c r="M96" s="28"/>
      <c r="N96" s="28"/>
      <c r="O96" s="27"/>
    </row>
    <row r="98" spans="6:15" ht="15">
      <c r="F98" s="4"/>
      <c r="G98" s="4"/>
      <c r="H98" s="4"/>
      <c r="I98" s="4"/>
      <c r="J98" s="31"/>
      <c r="K98" s="4"/>
      <c r="L98" s="4"/>
      <c r="M98" s="31"/>
      <c r="N98" s="31"/>
      <c r="O98" s="4"/>
    </row>
  </sheetData>
  <sheetProtection/>
  <mergeCells count="7">
    <mergeCell ref="A1:O1"/>
    <mergeCell ref="A2:A3"/>
    <mergeCell ref="B2:B3"/>
    <mergeCell ref="C2:C3"/>
    <mergeCell ref="D2:D3"/>
    <mergeCell ref="E2:E3"/>
    <mergeCell ref="F2:O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53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G7" sqref="G7"/>
    </sheetView>
  </sheetViews>
  <sheetFormatPr defaultColWidth="9.140625" defaultRowHeight="15"/>
  <cols>
    <col min="1" max="1" width="35.140625" style="2" customWidth="1"/>
    <col min="2" max="2" width="11.7109375" style="3" customWidth="1"/>
    <col min="3" max="3" width="12.28125" style="3" customWidth="1"/>
    <col min="4" max="4" width="13.140625" style="3" customWidth="1"/>
    <col min="5" max="5" width="12.7109375" style="4" customWidth="1"/>
    <col min="6" max="6" width="9.7109375" style="3" customWidth="1"/>
    <col min="7" max="7" width="13.8515625" style="3" customWidth="1"/>
    <col min="8" max="9" width="10.7109375" style="2" customWidth="1"/>
    <col min="10" max="10" width="13.57421875" style="2" customWidth="1"/>
    <col min="11" max="11" width="10.7109375" style="1" customWidth="1"/>
    <col min="12" max="12" width="10.7109375" style="2" customWidth="1"/>
    <col min="13" max="13" width="14.7109375" style="2" customWidth="1"/>
    <col min="14" max="15" width="12.7109375" style="1" customWidth="1"/>
    <col min="16" max="16" width="12.28125" style="2" customWidth="1"/>
    <col min="17" max="16384" width="9.140625" style="2" customWidth="1"/>
  </cols>
  <sheetData>
    <row r="1" spans="1:16" ht="22.5" customHeight="1">
      <c r="A1" s="37" t="s">
        <v>108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8"/>
    </row>
    <row r="2" spans="1:16" ht="15.75" customHeight="1">
      <c r="A2" s="39" t="s">
        <v>0</v>
      </c>
      <c r="B2" s="39" t="s">
        <v>109</v>
      </c>
      <c r="C2" s="39" t="s">
        <v>88</v>
      </c>
      <c r="D2" s="39" t="s">
        <v>97</v>
      </c>
      <c r="E2" s="39" t="s">
        <v>112</v>
      </c>
      <c r="F2" s="39" t="s">
        <v>107</v>
      </c>
      <c r="G2" s="43" t="s">
        <v>94</v>
      </c>
      <c r="H2" s="44"/>
      <c r="I2" s="44"/>
      <c r="J2" s="44"/>
      <c r="K2" s="44"/>
      <c r="L2" s="44"/>
      <c r="M2" s="44"/>
      <c r="N2" s="44"/>
      <c r="O2" s="44"/>
      <c r="P2" s="44"/>
    </row>
    <row r="3" spans="1:16" ht="106.5" customHeight="1">
      <c r="A3" s="40"/>
      <c r="B3" s="41"/>
      <c r="C3" s="41"/>
      <c r="D3" s="41"/>
      <c r="E3" s="42"/>
      <c r="F3" s="42"/>
      <c r="G3" s="32" t="s">
        <v>95</v>
      </c>
      <c r="H3" s="32" t="s">
        <v>96</v>
      </c>
      <c r="I3" s="32" t="s">
        <v>98</v>
      </c>
      <c r="J3" s="32" t="s">
        <v>99</v>
      </c>
      <c r="K3" s="15" t="s">
        <v>105</v>
      </c>
      <c r="L3" s="32" t="s">
        <v>100</v>
      </c>
      <c r="M3" s="32" t="s">
        <v>114</v>
      </c>
      <c r="N3" s="15" t="s">
        <v>113</v>
      </c>
      <c r="O3" s="15" t="s">
        <v>110</v>
      </c>
      <c r="P3" s="32" t="s">
        <v>89</v>
      </c>
    </row>
    <row r="4" spans="1:16" ht="15.75" customHeight="1">
      <c r="A4" s="5" t="s">
        <v>90</v>
      </c>
      <c r="B4" s="6"/>
      <c r="C4" s="6"/>
      <c r="D4" s="6"/>
      <c r="E4" s="5"/>
      <c r="F4" s="18">
        <f>SUM(G4:O4)</f>
        <v>176</v>
      </c>
      <c r="G4" s="7">
        <v>12</v>
      </c>
      <c r="H4" s="8">
        <v>24</v>
      </c>
      <c r="I4" s="8">
        <v>10</v>
      </c>
      <c r="J4" s="8">
        <v>22</v>
      </c>
      <c r="K4" s="29">
        <v>26</v>
      </c>
      <c r="L4" s="8">
        <v>5</v>
      </c>
      <c r="M4" s="8">
        <v>12</v>
      </c>
      <c r="N4" s="29">
        <v>19</v>
      </c>
      <c r="O4" s="29">
        <v>46</v>
      </c>
      <c r="P4" s="8" t="s">
        <v>91</v>
      </c>
    </row>
    <row r="5" spans="1:16" ht="15.75" customHeight="1">
      <c r="A5" s="9" t="s">
        <v>1</v>
      </c>
      <c r="B5" s="9"/>
      <c r="C5" s="9"/>
      <c r="D5" s="9"/>
      <c r="E5" s="10"/>
      <c r="F5" s="9"/>
      <c r="G5" s="36"/>
      <c r="H5" s="11"/>
      <c r="I5" s="11"/>
      <c r="J5" s="11"/>
      <c r="K5" s="11"/>
      <c r="L5" s="11"/>
      <c r="M5" s="11"/>
      <c r="N5" s="11"/>
      <c r="O5" s="11"/>
      <c r="P5" s="11"/>
    </row>
    <row r="6" spans="1:16" ht="15.75" customHeight="1">
      <c r="A6" s="12" t="s">
        <v>2</v>
      </c>
      <c r="B6" s="32" t="str">
        <f>VLOOKUP(A6,'Рейтинг 2016'!$A$5:$B$89,2,FALSE)</f>
        <v>54</v>
      </c>
      <c r="C6" s="32" t="str">
        <f aca="true" t="shared" si="0" ref="C6:C23">RANK(D6,$D$6:$D$23)&amp;IF(COUNTIF($D$6:$D$23,D6)&gt;1,"-"&amp;RANK(D6,$D$6:$D$23)+COUNTIF($D$6:$D$23,D6)-1,"")</f>
        <v>13</v>
      </c>
      <c r="D6" s="13">
        <f aca="true" t="shared" si="1" ref="D6:D23">F6/E6*100</f>
        <v>33.80681818181818</v>
      </c>
      <c r="E6" s="19">
        <f aca="true" t="shared" si="2" ref="E6:E22">$F$4</f>
        <v>176</v>
      </c>
      <c r="F6" s="20">
        <f>SUM(G6:P6)</f>
        <v>59.5</v>
      </c>
      <c r="G6" s="7">
        <v>8</v>
      </c>
      <c r="H6" s="8">
        <v>7</v>
      </c>
      <c r="I6" s="8">
        <v>0.5</v>
      </c>
      <c r="J6" s="8">
        <v>18</v>
      </c>
      <c r="K6" s="29">
        <v>6</v>
      </c>
      <c r="L6" s="8">
        <v>0</v>
      </c>
      <c r="M6" s="8">
        <v>1</v>
      </c>
      <c r="N6" s="29">
        <v>5</v>
      </c>
      <c r="O6" s="29">
        <v>14</v>
      </c>
      <c r="P6" s="8">
        <v>0</v>
      </c>
    </row>
    <row r="7" spans="1:16" ht="15.75" customHeight="1">
      <c r="A7" s="12" t="s">
        <v>3</v>
      </c>
      <c r="B7" s="35" t="str">
        <f>VLOOKUP(A7,'Рейтинг 2016'!$A$5:$B$89,2,FALSE)</f>
        <v>31-32</v>
      </c>
      <c r="C7" s="32" t="str">
        <f t="shared" si="0"/>
        <v>8</v>
      </c>
      <c r="D7" s="13">
        <f t="shared" si="1"/>
        <v>52.27272727272727</v>
      </c>
      <c r="E7" s="19">
        <f t="shared" si="2"/>
        <v>176</v>
      </c>
      <c r="F7" s="20">
        <f aca="true" t="shared" si="3" ref="F7:F23">SUM(G7:P7)</f>
        <v>92</v>
      </c>
      <c r="G7" s="7">
        <v>6</v>
      </c>
      <c r="H7" s="8">
        <v>12</v>
      </c>
      <c r="I7" s="8">
        <v>10</v>
      </c>
      <c r="J7" s="8">
        <v>21</v>
      </c>
      <c r="K7" s="29">
        <v>19</v>
      </c>
      <c r="L7" s="8">
        <v>1</v>
      </c>
      <c r="M7" s="8">
        <v>9</v>
      </c>
      <c r="N7" s="29">
        <v>12</v>
      </c>
      <c r="O7" s="29">
        <v>2</v>
      </c>
      <c r="P7" s="8">
        <v>0</v>
      </c>
    </row>
    <row r="8" spans="1:16" ht="15.75" customHeight="1">
      <c r="A8" s="12" t="s">
        <v>4</v>
      </c>
      <c r="B8" s="35" t="str">
        <f>VLOOKUP(A8,'Рейтинг 2016'!$A$5:$B$89,2,FALSE)</f>
        <v>18</v>
      </c>
      <c r="C8" s="32" t="str">
        <f t="shared" si="0"/>
        <v>3</v>
      </c>
      <c r="D8" s="13">
        <f t="shared" si="1"/>
        <v>65.3409090909091</v>
      </c>
      <c r="E8" s="19">
        <f t="shared" si="2"/>
        <v>176</v>
      </c>
      <c r="F8" s="20">
        <f t="shared" si="3"/>
        <v>115</v>
      </c>
      <c r="G8" s="7">
        <v>10</v>
      </c>
      <c r="H8" s="8">
        <v>22</v>
      </c>
      <c r="I8" s="8">
        <v>8</v>
      </c>
      <c r="J8" s="8">
        <v>15</v>
      </c>
      <c r="K8" s="29">
        <v>19</v>
      </c>
      <c r="L8" s="8">
        <v>5</v>
      </c>
      <c r="M8" s="8">
        <v>7</v>
      </c>
      <c r="N8" s="29">
        <v>19</v>
      </c>
      <c r="O8" s="29">
        <v>10</v>
      </c>
      <c r="P8" s="8">
        <v>0</v>
      </c>
    </row>
    <row r="9" spans="1:16" ht="15.75" customHeight="1">
      <c r="A9" s="12" t="s">
        <v>5</v>
      </c>
      <c r="B9" s="35" t="str">
        <f>VLOOKUP(A9,'Рейтинг 2016'!$A$5:$B$89,2,FALSE)</f>
        <v>38</v>
      </c>
      <c r="C9" s="32" t="str">
        <f t="shared" si="0"/>
        <v>10</v>
      </c>
      <c r="D9" s="13">
        <f t="shared" si="1"/>
        <v>48.721590909090914</v>
      </c>
      <c r="E9" s="19">
        <f t="shared" si="2"/>
        <v>176</v>
      </c>
      <c r="F9" s="20">
        <f t="shared" si="3"/>
        <v>85.75</v>
      </c>
      <c r="G9" s="7">
        <v>6</v>
      </c>
      <c r="H9" s="8">
        <v>3.25</v>
      </c>
      <c r="I9" s="8">
        <v>7</v>
      </c>
      <c r="J9" s="8">
        <v>15</v>
      </c>
      <c r="K9" s="29">
        <v>18</v>
      </c>
      <c r="L9" s="8">
        <v>0.5</v>
      </c>
      <c r="M9" s="8">
        <v>12</v>
      </c>
      <c r="N9" s="29">
        <v>9</v>
      </c>
      <c r="O9" s="29">
        <v>15</v>
      </c>
      <c r="P9" s="8">
        <v>0</v>
      </c>
    </row>
    <row r="10" spans="1:16" ht="15.75" customHeight="1">
      <c r="A10" s="12" t="s">
        <v>6</v>
      </c>
      <c r="B10" s="35" t="str">
        <f>VLOOKUP(A10,'Рейтинг 2016'!$A$5:$B$89,2,FALSE)</f>
        <v>24-25</v>
      </c>
      <c r="C10" s="32" t="str">
        <f t="shared" si="0"/>
        <v>4-5</v>
      </c>
      <c r="D10" s="13">
        <f t="shared" si="1"/>
        <v>58.52272727272727</v>
      </c>
      <c r="E10" s="19">
        <f t="shared" si="2"/>
        <v>176</v>
      </c>
      <c r="F10" s="20">
        <f t="shared" si="3"/>
        <v>103</v>
      </c>
      <c r="G10" s="7">
        <v>5</v>
      </c>
      <c r="H10" s="8">
        <v>16</v>
      </c>
      <c r="I10" s="8">
        <v>10</v>
      </c>
      <c r="J10" s="8">
        <v>20</v>
      </c>
      <c r="K10" s="29">
        <v>19</v>
      </c>
      <c r="L10" s="8">
        <v>0</v>
      </c>
      <c r="M10" s="8">
        <v>5</v>
      </c>
      <c r="N10" s="29">
        <v>16</v>
      </c>
      <c r="O10" s="29">
        <v>12</v>
      </c>
      <c r="P10" s="8">
        <v>0</v>
      </c>
    </row>
    <row r="11" spans="1:16" ht="15.75" customHeight="1">
      <c r="A11" s="12" t="s">
        <v>7</v>
      </c>
      <c r="B11" s="35" t="str">
        <f>VLOOKUP(A11,'Рейтинг 2016'!$A$5:$B$89,2,FALSE)</f>
        <v>46-47</v>
      </c>
      <c r="C11" s="32" t="str">
        <f t="shared" si="0"/>
        <v>11</v>
      </c>
      <c r="D11" s="13">
        <f t="shared" si="1"/>
        <v>43.75</v>
      </c>
      <c r="E11" s="19">
        <f t="shared" si="2"/>
        <v>176</v>
      </c>
      <c r="F11" s="20">
        <f t="shared" si="3"/>
        <v>77</v>
      </c>
      <c r="G11" s="7">
        <v>6</v>
      </c>
      <c r="H11" s="8">
        <v>14</v>
      </c>
      <c r="I11" s="8">
        <v>9</v>
      </c>
      <c r="J11" s="8">
        <v>15</v>
      </c>
      <c r="K11" s="29">
        <v>17</v>
      </c>
      <c r="L11" s="8">
        <v>2</v>
      </c>
      <c r="M11" s="8">
        <v>0</v>
      </c>
      <c r="N11" s="29">
        <v>2</v>
      </c>
      <c r="O11" s="29">
        <v>12</v>
      </c>
      <c r="P11" s="8">
        <v>0</v>
      </c>
    </row>
    <row r="12" spans="1:16" ht="15.75" customHeight="1">
      <c r="A12" s="12" t="s">
        <v>8</v>
      </c>
      <c r="B12" s="35" t="str">
        <f>VLOOKUP(A12,'Рейтинг 2016'!$A$5:$B$89,2,FALSE)</f>
        <v>49</v>
      </c>
      <c r="C12" s="32" t="str">
        <f t="shared" si="0"/>
        <v>12</v>
      </c>
      <c r="D12" s="13">
        <f t="shared" si="1"/>
        <v>42.61363636363637</v>
      </c>
      <c r="E12" s="19">
        <f t="shared" si="2"/>
        <v>176</v>
      </c>
      <c r="F12" s="20">
        <f t="shared" si="3"/>
        <v>75</v>
      </c>
      <c r="G12" s="7">
        <v>8</v>
      </c>
      <c r="H12" s="8">
        <v>13</v>
      </c>
      <c r="I12" s="8">
        <v>10</v>
      </c>
      <c r="J12" s="8">
        <v>13</v>
      </c>
      <c r="K12" s="29">
        <v>13</v>
      </c>
      <c r="L12" s="8">
        <v>3</v>
      </c>
      <c r="M12" s="8">
        <v>5</v>
      </c>
      <c r="N12" s="29">
        <v>1</v>
      </c>
      <c r="O12" s="29">
        <v>9</v>
      </c>
      <c r="P12" s="8">
        <v>0</v>
      </c>
    </row>
    <row r="13" spans="1:16" ht="15.75" customHeight="1">
      <c r="A13" s="12" t="s">
        <v>9</v>
      </c>
      <c r="B13" s="35" t="str">
        <f>VLOOKUP(A13,'Рейтинг 2016'!$A$5:$B$89,2,FALSE)</f>
        <v>24-25</v>
      </c>
      <c r="C13" s="32" t="str">
        <f t="shared" si="0"/>
        <v>4-5</v>
      </c>
      <c r="D13" s="13">
        <f t="shared" si="1"/>
        <v>58.52272727272727</v>
      </c>
      <c r="E13" s="19">
        <f t="shared" si="2"/>
        <v>176</v>
      </c>
      <c r="F13" s="20">
        <f t="shared" si="3"/>
        <v>103</v>
      </c>
      <c r="G13" s="7">
        <v>10</v>
      </c>
      <c r="H13" s="8">
        <v>14</v>
      </c>
      <c r="I13" s="8">
        <v>8</v>
      </c>
      <c r="J13" s="8">
        <v>18</v>
      </c>
      <c r="K13" s="29">
        <v>12</v>
      </c>
      <c r="L13" s="8">
        <v>0</v>
      </c>
      <c r="M13" s="8">
        <v>5</v>
      </c>
      <c r="N13" s="29">
        <v>15</v>
      </c>
      <c r="O13" s="29">
        <v>21</v>
      </c>
      <c r="P13" s="8">
        <v>0</v>
      </c>
    </row>
    <row r="14" spans="1:16" ht="15.75" customHeight="1">
      <c r="A14" s="12" t="s">
        <v>10</v>
      </c>
      <c r="B14" s="35" t="str">
        <f>VLOOKUP(A14,'Рейтинг 2016'!$A$5:$B$89,2,FALSE)</f>
        <v>61-62</v>
      </c>
      <c r="C14" s="32" t="str">
        <f t="shared" si="0"/>
        <v>14-15</v>
      </c>
      <c r="D14" s="13">
        <f t="shared" si="1"/>
        <v>28.693181818181817</v>
      </c>
      <c r="E14" s="19">
        <f t="shared" si="2"/>
        <v>176</v>
      </c>
      <c r="F14" s="20">
        <f t="shared" si="3"/>
        <v>50.5</v>
      </c>
      <c r="G14" s="7">
        <v>8</v>
      </c>
      <c r="H14" s="8">
        <v>5.5</v>
      </c>
      <c r="I14" s="8">
        <v>6</v>
      </c>
      <c r="J14" s="8">
        <v>14</v>
      </c>
      <c r="K14" s="29">
        <v>4</v>
      </c>
      <c r="L14" s="8">
        <v>0</v>
      </c>
      <c r="M14" s="8">
        <v>0</v>
      </c>
      <c r="N14" s="29">
        <v>11</v>
      </c>
      <c r="O14" s="29">
        <v>2</v>
      </c>
      <c r="P14" s="8">
        <v>0</v>
      </c>
    </row>
    <row r="15" spans="1:16" ht="15.75" customHeight="1">
      <c r="A15" s="12" t="s">
        <v>11</v>
      </c>
      <c r="B15" s="35" t="str">
        <f>VLOOKUP(A15,'Рейтинг 2016'!$A$5:$B$89,2,FALSE)</f>
        <v>4</v>
      </c>
      <c r="C15" s="32" t="str">
        <f t="shared" si="0"/>
        <v>1</v>
      </c>
      <c r="D15" s="13">
        <f t="shared" si="1"/>
        <v>80.11363636363636</v>
      </c>
      <c r="E15" s="19">
        <f t="shared" si="2"/>
        <v>176</v>
      </c>
      <c r="F15" s="20">
        <f t="shared" si="3"/>
        <v>141</v>
      </c>
      <c r="G15" s="7">
        <v>10</v>
      </c>
      <c r="H15" s="8">
        <v>20</v>
      </c>
      <c r="I15" s="8">
        <v>8</v>
      </c>
      <c r="J15" s="8">
        <v>20</v>
      </c>
      <c r="K15" s="29">
        <v>19</v>
      </c>
      <c r="L15" s="8">
        <v>5</v>
      </c>
      <c r="M15" s="8">
        <v>3</v>
      </c>
      <c r="N15" s="29">
        <v>19</v>
      </c>
      <c r="O15" s="29">
        <v>36</v>
      </c>
      <c r="P15" s="8">
        <v>1</v>
      </c>
    </row>
    <row r="16" spans="1:16" ht="15.75" customHeight="1">
      <c r="A16" s="12" t="s">
        <v>12</v>
      </c>
      <c r="B16" s="35" t="str">
        <f>VLOOKUP(A16,'Рейтинг 2016'!$A$5:$B$89,2,FALSE)</f>
        <v>79</v>
      </c>
      <c r="C16" s="32" t="str">
        <f t="shared" si="0"/>
        <v>18</v>
      </c>
      <c r="D16" s="13">
        <f t="shared" si="1"/>
        <v>16.90340909090909</v>
      </c>
      <c r="E16" s="19">
        <f t="shared" si="2"/>
        <v>176</v>
      </c>
      <c r="F16" s="20">
        <f t="shared" si="3"/>
        <v>29.75</v>
      </c>
      <c r="G16" s="7">
        <v>6</v>
      </c>
      <c r="H16" s="8">
        <v>1.25</v>
      </c>
      <c r="I16" s="8">
        <v>6</v>
      </c>
      <c r="J16" s="8">
        <v>7.5</v>
      </c>
      <c r="K16" s="29">
        <v>3</v>
      </c>
      <c r="L16" s="8">
        <v>1</v>
      </c>
      <c r="M16" s="8">
        <v>0</v>
      </c>
      <c r="N16" s="29">
        <v>4</v>
      </c>
      <c r="O16" s="29">
        <v>1</v>
      </c>
      <c r="P16" s="8">
        <v>0</v>
      </c>
    </row>
    <row r="17" spans="1:16" ht="15.75" customHeight="1">
      <c r="A17" s="12" t="s">
        <v>13</v>
      </c>
      <c r="B17" s="35" t="str">
        <f>VLOOKUP(A17,'Рейтинг 2016'!$A$5:$B$89,2,FALSE)</f>
        <v>64</v>
      </c>
      <c r="C17" s="32" t="str">
        <f t="shared" si="0"/>
        <v>16</v>
      </c>
      <c r="D17" s="13">
        <f t="shared" si="1"/>
        <v>27.27272727272727</v>
      </c>
      <c r="E17" s="19">
        <f t="shared" si="2"/>
        <v>176</v>
      </c>
      <c r="F17" s="20">
        <f t="shared" si="3"/>
        <v>48</v>
      </c>
      <c r="G17" s="7">
        <v>10</v>
      </c>
      <c r="H17" s="8">
        <v>3</v>
      </c>
      <c r="I17" s="8">
        <v>6</v>
      </c>
      <c r="J17" s="8">
        <v>6</v>
      </c>
      <c r="K17" s="29">
        <v>9</v>
      </c>
      <c r="L17" s="8">
        <v>0</v>
      </c>
      <c r="M17" s="8">
        <v>1</v>
      </c>
      <c r="N17" s="29">
        <v>5</v>
      </c>
      <c r="O17" s="29">
        <v>8</v>
      </c>
      <c r="P17" s="8">
        <v>0</v>
      </c>
    </row>
    <row r="18" spans="1:16" ht="15.75" customHeight="1">
      <c r="A18" s="12" t="s">
        <v>14</v>
      </c>
      <c r="B18" s="35" t="str">
        <f>VLOOKUP(A18,'Рейтинг 2016'!$A$5:$B$89,2,FALSE)</f>
        <v>68</v>
      </c>
      <c r="C18" s="32" t="str">
        <f t="shared" si="0"/>
        <v>17</v>
      </c>
      <c r="D18" s="13">
        <f t="shared" si="1"/>
        <v>25</v>
      </c>
      <c r="E18" s="19">
        <f t="shared" si="2"/>
        <v>176</v>
      </c>
      <c r="F18" s="20">
        <f t="shared" si="3"/>
        <v>44</v>
      </c>
      <c r="G18" s="7">
        <v>10</v>
      </c>
      <c r="H18" s="8">
        <v>3</v>
      </c>
      <c r="I18" s="8">
        <v>4.5</v>
      </c>
      <c r="J18" s="8">
        <v>3</v>
      </c>
      <c r="K18" s="29">
        <v>4</v>
      </c>
      <c r="L18" s="8">
        <v>0.5</v>
      </c>
      <c r="M18" s="8">
        <v>4</v>
      </c>
      <c r="N18" s="29">
        <v>7</v>
      </c>
      <c r="O18" s="29">
        <v>8</v>
      </c>
      <c r="P18" s="8">
        <v>0</v>
      </c>
    </row>
    <row r="19" spans="1:16" ht="15.75" customHeight="1">
      <c r="A19" s="12" t="s">
        <v>15</v>
      </c>
      <c r="B19" s="35" t="str">
        <f>VLOOKUP(A19,'Рейтинг 2016'!$A$5:$B$89,2,FALSE)</f>
        <v>14-15</v>
      </c>
      <c r="C19" s="32" t="str">
        <f t="shared" si="0"/>
        <v>2</v>
      </c>
      <c r="D19" s="13">
        <f t="shared" si="1"/>
        <v>68.75</v>
      </c>
      <c r="E19" s="19">
        <f t="shared" si="2"/>
        <v>176</v>
      </c>
      <c r="F19" s="20">
        <f t="shared" si="3"/>
        <v>121</v>
      </c>
      <c r="G19" s="7">
        <v>6</v>
      </c>
      <c r="H19" s="8">
        <v>17</v>
      </c>
      <c r="I19" s="8">
        <v>10</v>
      </c>
      <c r="J19" s="8">
        <v>20</v>
      </c>
      <c r="K19" s="29">
        <v>10</v>
      </c>
      <c r="L19" s="8">
        <v>3</v>
      </c>
      <c r="M19" s="8">
        <v>12</v>
      </c>
      <c r="N19" s="29">
        <v>14</v>
      </c>
      <c r="O19" s="29">
        <v>29</v>
      </c>
      <c r="P19" s="8">
        <v>0</v>
      </c>
    </row>
    <row r="20" spans="1:16" ht="15.75" customHeight="1">
      <c r="A20" s="12" t="s">
        <v>16</v>
      </c>
      <c r="B20" s="35" t="str">
        <f>VLOOKUP(A20,'Рейтинг 2016'!$A$5:$B$89,2,FALSE)</f>
        <v>30</v>
      </c>
      <c r="C20" s="32" t="str">
        <f t="shared" si="0"/>
        <v>7</v>
      </c>
      <c r="D20" s="13">
        <f t="shared" si="1"/>
        <v>53.125</v>
      </c>
      <c r="E20" s="19">
        <f t="shared" si="2"/>
        <v>176</v>
      </c>
      <c r="F20" s="20">
        <f t="shared" si="3"/>
        <v>93.5</v>
      </c>
      <c r="G20" s="7">
        <v>10</v>
      </c>
      <c r="H20" s="8">
        <v>18</v>
      </c>
      <c r="I20" s="8">
        <v>7</v>
      </c>
      <c r="J20" s="8">
        <v>20.5</v>
      </c>
      <c r="K20" s="29">
        <v>13</v>
      </c>
      <c r="L20" s="8">
        <v>1</v>
      </c>
      <c r="M20" s="8">
        <v>0</v>
      </c>
      <c r="N20" s="29">
        <v>18</v>
      </c>
      <c r="O20" s="29">
        <v>6</v>
      </c>
      <c r="P20" s="8">
        <v>0</v>
      </c>
    </row>
    <row r="21" spans="1:16" s="1" customFormat="1" ht="15.75" customHeight="1">
      <c r="A21" s="14" t="s">
        <v>17</v>
      </c>
      <c r="B21" s="35" t="str">
        <f>VLOOKUP(A21,'Рейтинг 2016'!$A$5:$B$89,2,FALSE)</f>
        <v>27-28</v>
      </c>
      <c r="C21" s="32" t="str">
        <f t="shared" si="0"/>
        <v>6</v>
      </c>
      <c r="D21" s="13">
        <f t="shared" si="1"/>
        <v>55.68181818181818</v>
      </c>
      <c r="E21" s="19">
        <f t="shared" si="2"/>
        <v>176</v>
      </c>
      <c r="F21" s="20">
        <f t="shared" si="3"/>
        <v>98</v>
      </c>
      <c r="G21" s="7">
        <v>6</v>
      </c>
      <c r="H21" s="8">
        <v>6</v>
      </c>
      <c r="I21" s="8">
        <v>9</v>
      </c>
      <c r="J21" s="8">
        <v>20</v>
      </c>
      <c r="K21" s="29">
        <v>18</v>
      </c>
      <c r="L21" s="8">
        <v>5</v>
      </c>
      <c r="M21" s="8">
        <v>8</v>
      </c>
      <c r="N21" s="29">
        <v>6</v>
      </c>
      <c r="O21" s="29">
        <v>20</v>
      </c>
      <c r="P21" s="8">
        <v>0</v>
      </c>
    </row>
    <row r="22" spans="1:16" ht="15.75" customHeight="1">
      <c r="A22" s="12" t="s">
        <v>18</v>
      </c>
      <c r="B22" s="35" t="str">
        <f>VLOOKUP(A22,'Рейтинг 2016'!$A$5:$B$89,2,FALSE)</f>
        <v>61-62</v>
      </c>
      <c r="C22" s="32" t="str">
        <f t="shared" si="0"/>
        <v>14-15</v>
      </c>
      <c r="D22" s="13">
        <f t="shared" si="1"/>
        <v>28.693181818181817</v>
      </c>
      <c r="E22" s="19">
        <f t="shared" si="2"/>
        <v>176</v>
      </c>
      <c r="F22" s="20">
        <f t="shared" si="3"/>
        <v>50.5</v>
      </c>
      <c r="G22" s="7">
        <v>5</v>
      </c>
      <c r="H22" s="8">
        <v>3</v>
      </c>
      <c r="I22" s="8">
        <v>2</v>
      </c>
      <c r="J22" s="8">
        <v>22</v>
      </c>
      <c r="K22" s="29">
        <v>6</v>
      </c>
      <c r="L22" s="8">
        <v>0.5</v>
      </c>
      <c r="M22" s="8">
        <v>3</v>
      </c>
      <c r="N22" s="29">
        <v>3</v>
      </c>
      <c r="O22" s="29">
        <v>5</v>
      </c>
      <c r="P22" s="8">
        <v>1</v>
      </c>
    </row>
    <row r="23" spans="1:16" ht="15.75" customHeight="1">
      <c r="A23" s="12" t="s">
        <v>102</v>
      </c>
      <c r="B23" s="35" t="str">
        <f>VLOOKUP(A23,'Рейтинг 2016'!$A$5:$B$89,2,FALSE)</f>
        <v>36</v>
      </c>
      <c r="C23" s="32" t="str">
        <f t="shared" si="0"/>
        <v>9</v>
      </c>
      <c r="D23" s="13">
        <f t="shared" si="1"/>
        <v>50</v>
      </c>
      <c r="E23" s="19">
        <f>$F$4-2</f>
        <v>174</v>
      </c>
      <c r="F23" s="20">
        <f t="shared" si="3"/>
        <v>87</v>
      </c>
      <c r="G23" s="7">
        <v>8</v>
      </c>
      <c r="H23" s="8">
        <v>12</v>
      </c>
      <c r="I23" s="8">
        <v>10</v>
      </c>
      <c r="J23" s="8">
        <v>18</v>
      </c>
      <c r="K23" s="29">
        <v>16</v>
      </c>
      <c r="L23" s="8">
        <v>3</v>
      </c>
      <c r="M23" s="8">
        <v>1</v>
      </c>
      <c r="N23" s="29">
        <v>5</v>
      </c>
      <c r="O23" s="29">
        <v>14</v>
      </c>
      <c r="P23" s="8">
        <v>0</v>
      </c>
    </row>
    <row r="24" spans="1:16" ht="15.75" customHeight="1">
      <c r="A24" s="9" t="s">
        <v>106</v>
      </c>
      <c r="B24" s="16"/>
      <c r="C24" s="9"/>
      <c r="D24" s="17"/>
      <c r="E24" s="21"/>
      <c r="F24" s="22"/>
      <c r="G24" s="36"/>
      <c r="H24" s="11"/>
      <c r="I24" s="11"/>
      <c r="J24" s="11"/>
      <c r="K24" s="11"/>
      <c r="L24" s="11"/>
      <c r="M24" s="11"/>
      <c r="N24" s="11"/>
      <c r="O24" s="11"/>
      <c r="P24" s="11"/>
    </row>
    <row r="25" spans="1:16" ht="15.75" customHeight="1">
      <c r="A25" s="12" t="s">
        <v>19</v>
      </c>
      <c r="B25" s="35" t="str">
        <f>VLOOKUP(A25,'Рейтинг 2016'!$A$5:$B$89,2,FALSE)</f>
        <v>37</v>
      </c>
      <c r="C25" s="32" t="str">
        <f aca="true" t="shared" si="4" ref="C25:C35">RANK(D25,$D$25:$D$35)&amp;IF(COUNTIF($D$25:$D$35,D25)&gt;1,"-"&amp;RANK(D25,$D$25:$D$35)+COUNTIF($D$25:$D$35,D25)-1,"")</f>
        <v>7</v>
      </c>
      <c r="D25" s="13">
        <f aca="true" t="shared" si="5" ref="D25:D35">F25/E25*100</f>
        <v>49.43181818181818</v>
      </c>
      <c r="E25" s="19">
        <f aca="true" t="shared" si="6" ref="E25:E33">$F$4</f>
        <v>176</v>
      </c>
      <c r="F25" s="20">
        <f aca="true" t="shared" si="7" ref="F25:F35">SUM(G25:P25)</f>
        <v>87</v>
      </c>
      <c r="G25" s="7">
        <v>8</v>
      </c>
      <c r="H25" s="8">
        <v>3</v>
      </c>
      <c r="I25" s="8">
        <v>10</v>
      </c>
      <c r="J25" s="8">
        <v>17</v>
      </c>
      <c r="K25" s="29">
        <v>14</v>
      </c>
      <c r="L25" s="8">
        <v>3</v>
      </c>
      <c r="M25" s="8">
        <v>3</v>
      </c>
      <c r="N25" s="29">
        <v>11</v>
      </c>
      <c r="O25" s="29">
        <v>18</v>
      </c>
      <c r="P25" s="8">
        <v>0</v>
      </c>
    </row>
    <row r="26" spans="1:16" s="1" customFormat="1" ht="15.75" customHeight="1">
      <c r="A26" s="14" t="s">
        <v>20</v>
      </c>
      <c r="B26" s="35" t="str">
        <f>VLOOKUP(A26,'Рейтинг 2016'!$A$5:$B$89,2,FALSE)</f>
        <v>29</v>
      </c>
      <c r="C26" s="32" t="str">
        <f t="shared" si="4"/>
        <v>4</v>
      </c>
      <c r="D26" s="13">
        <f t="shared" si="5"/>
        <v>53.40909090909091</v>
      </c>
      <c r="E26" s="19">
        <f t="shared" si="6"/>
        <v>176</v>
      </c>
      <c r="F26" s="20">
        <f t="shared" si="7"/>
        <v>94</v>
      </c>
      <c r="G26" s="7">
        <v>3</v>
      </c>
      <c r="H26" s="8">
        <v>12</v>
      </c>
      <c r="I26" s="8">
        <v>8</v>
      </c>
      <c r="J26" s="8">
        <v>16</v>
      </c>
      <c r="K26" s="29">
        <v>6</v>
      </c>
      <c r="L26" s="8">
        <v>0</v>
      </c>
      <c r="M26" s="8">
        <v>12</v>
      </c>
      <c r="N26" s="29">
        <v>11</v>
      </c>
      <c r="O26" s="29">
        <v>26</v>
      </c>
      <c r="P26" s="8">
        <v>0</v>
      </c>
    </row>
    <row r="27" spans="1:16" ht="15.75" customHeight="1">
      <c r="A27" s="12" t="s">
        <v>21</v>
      </c>
      <c r="B27" s="35" t="str">
        <f>VLOOKUP(A27,'Рейтинг 2016'!$A$5:$B$89,2,FALSE)</f>
        <v>51</v>
      </c>
      <c r="C27" s="32" t="str">
        <f t="shared" si="4"/>
        <v>9</v>
      </c>
      <c r="D27" s="13">
        <f t="shared" si="5"/>
        <v>40.340909090909086</v>
      </c>
      <c r="E27" s="19">
        <f t="shared" si="6"/>
        <v>176</v>
      </c>
      <c r="F27" s="20">
        <f t="shared" si="7"/>
        <v>71</v>
      </c>
      <c r="G27" s="7">
        <v>10</v>
      </c>
      <c r="H27" s="8">
        <v>10</v>
      </c>
      <c r="I27" s="8">
        <v>4</v>
      </c>
      <c r="J27" s="8">
        <v>7</v>
      </c>
      <c r="K27" s="29">
        <v>14</v>
      </c>
      <c r="L27" s="8">
        <v>0</v>
      </c>
      <c r="M27" s="8">
        <v>6</v>
      </c>
      <c r="N27" s="29">
        <v>8</v>
      </c>
      <c r="O27" s="29">
        <v>12</v>
      </c>
      <c r="P27" s="8">
        <v>0</v>
      </c>
    </row>
    <row r="28" spans="1:16" ht="15.75" customHeight="1">
      <c r="A28" s="12" t="s">
        <v>22</v>
      </c>
      <c r="B28" s="35" t="str">
        <f>VLOOKUP(A28,'Рейтинг 2016'!$A$5:$B$89,2,FALSE)</f>
        <v>19</v>
      </c>
      <c r="C28" s="32" t="str">
        <f t="shared" si="4"/>
        <v>3</v>
      </c>
      <c r="D28" s="13">
        <f t="shared" si="5"/>
        <v>63.35227272727273</v>
      </c>
      <c r="E28" s="19">
        <f t="shared" si="6"/>
        <v>176</v>
      </c>
      <c r="F28" s="20">
        <f t="shared" si="7"/>
        <v>111.5</v>
      </c>
      <c r="G28" s="7">
        <v>6</v>
      </c>
      <c r="H28" s="8">
        <v>17.5</v>
      </c>
      <c r="I28" s="8">
        <v>5</v>
      </c>
      <c r="J28" s="8">
        <v>18</v>
      </c>
      <c r="K28" s="29">
        <v>14</v>
      </c>
      <c r="L28" s="8">
        <v>5</v>
      </c>
      <c r="M28" s="8">
        <v>7</v>
      </c>
      <c r="N28" s="29">
        <v>19</v>
      </c>
      <c r="O28" s="29">
        <v>20</v>
      </c>
      <c r="P28" s="8">
        <v>0</v>
      </c>
    </row>
    <row r="29" spans="1:16" ht="15.75" customHeight="1">
      <c r="A29" s="12" t="s">
        <v>23</v>
      </c>
      <c r="B29" s="35" t="str">
        <f>VLOOKUP(A29,'Рейтинг 2016'!$A$5:$B$89,2,FALSE)</f>
        <v>74</v>
      </c>
      <c r="C29" s="32" t="str">
        <f t="shared" si="4"/>
        <v>10</v>
      </c>
      <c r="D29" s="13">
        <f t="shared" si="5"/>
        <v>19.886363636363637</v>
      </c>
      <c r="E29" s="19">
        <f t="shared" si="6"/>
        <v>176</v>
      </c>
      <c r="F29" s="20">
        <f t="shared" si="7"/>
        <v>35</v>
      </c>
      <c r="G29" s="7">
        <v>8</v>
      </c>
      <c r="H29" s="8">
        <v>3</v>
      </c>
      <c r="I29" s="8">
        <v>2</v>
      </c>
      <c r="J29" s="8">
        <v>0</v>
      </c>
      <c r="K29" s="29">
        <v>2</v>
      </c>
      <c r="L29" s="8">
        <v>0</v>
      </c>
      <c r="M29" s="8">
        <v>4</v>
      </c>
      <c r="N29" s="29">
        <v>13</v>
      </c>
      <c r="O29" s="29">
        <v>3</v>
      </c>
      <c r="P29" s="8">
        <v>0</v>
      </c>
    </row>
    <row r="30" spans="1:16" ht="15.75" customHeight="1">
      <c r="A30" s="12" t="s">
        <v>24</v>
      </c>
      <c r="B30" s="35" t="str">
        <f>VLOOKUP(A30,'Рейтинг 2016'!$A$5:$B$89,2,FALSE)</f>
        <v>34</v>
      </c>
      <c r="C30" s="32" t="str">
        <f t="shared" si="4"/>
        <v>6</v>
      </c>
      <c r="D30" s="13">
        <f t="shared" si="5"/>
        <v>51.13636363636363</v>
      </c>
      <c r="E30" s="19">
        <f t="shared" si="6"/>
        <v>176</v>
      </c>
      <c r="F30" s="20">
        <f t="shared" si="7"/>
        <v>90</v>
      </c>
      <c r="G30" s="7">
        <v>8</v>
      </c>
      <c r="H30" s="8">
        <v>21</v>
      </c>
      <c r="I30" s="8">
        <v>5</v>
      </c>
      <c r="J30" s="8">
        <v>16</v>
      </c>
      <c r="K30" s="29">
        <v>12</v>
      </c>
      <c r="L30" s="8">
        <v>1</v>
      </c>
      <c r="M30" s="8">
        <v>1</v>
      </c>
      <c r="N30" s="29">
        <v>10</v>
      </c>
      <c r="O30" s="29">
        <v>16</v>
      </c>
      <c r="P30" s="8">
        <v>0</v>
      </c>
    </row>
    <row r="31" spans="1:16" s="1" customFormat="1" ht="15.75" customHeight="1">
      <c r="A31" s="14" t="s">
        <v>25</v>
      </c>
      <c r="B31" s="35" t="str">
        <f>VLOOKUP(A31,'Рейтинг 2016'!$A$5:$B$89,2,FALSE)</f>
        <v>7</v>
      </c>
      <c r="C31" s="32" t="str">
        <f t="shared" si="4"/>
        <v>1</v>
      </c>
      <c r="D31" s="13">
        <f t="shared" si="5"/>
        <v>77.27272727272727</v>
      </c>
      <c r="E31" s="19">
        <f t="shared" si="6"/>
        <v>176</v>
      </c>
      <c r="F31" s="20">
        <f t="shared" si="7"/>
        <v>136</v>
      </c>
      <c r="G31" s="7">
        <v>11</v>
      </c>
      <c r="H31" s="8">
        <v>22</v>
      </c>
      <c r="I31" s="8">
        <v>9</v>
      </c>
      <c r="J31" s="8">
        <v>21</v>
      </c>
      <c r="K31" s="29">
        <v>17</v>
      </c>
      <c r="L31" s="8">
        <v>3</v>
      </c>
      <c r="M31" s="8">
        <v>10</v>
      </c>
      <c r="N31" s="29">
        <v>16</v>
      </c>
      <c r="O31" s="29">
        <v>27</v>
      </c>
      <c r="P31" s="8">
        <v>0</v>
      </c>
    </row>
    <row r="32" spans="1:16" s="1" customFormat="1" ht="15.75" customHeight="1">
      <c r="A32" s="14" t="s">
        <v>26</v>
      </c>
      <c r="B32" s="35" t="str">
        <f>VLOOKUP(A32,'Рейтинг 2016'!$A$5:$B$89,2,FALSE)</f>
        <v>11</v>
      </c>
      <c r="C32" s="32" t="str">
        <f t="shared" si="4"/>
        <v>2</v>
      </c>
      <c r="D32" s="13">
        <f t="shared" si="5"/>
        <v>72.1590909090909</v>
      </c>
      <c r="E32" s="19">
        <f t="shared" si="6"/>
        <v>176</v>
      </c>
      <c r="F32" s="20">
        <f t="shared" si="7"/>
        <v>127</v>
      </c>
      <c r="G32" s="7">
        <v>10</v>
      </c>
      <c r="H32" s="8">
        <v>17</v>
      </c>
      <c r="I32" s="8">
        <v>10</v>
      </c>
      <c r="J32" s="8">
        <v>21</v>
      </c>
      <c r="K32" s="29">
        <v>10</v>
      </c>
      <c r="L32" s="8">
        <v>5</v>
      </c>
      <c r="M32" s="8">
        <v>10</v>
      </c>
      <c r="N32" s="29">
        <v>13</v>
      </c>
      <c r="O32" s="29">
        <v>31</v>
      </c>
      <c r="P32" s="8">
        <v>0</v>
      </c>
    </row>
    <row r="33" spans="1:16" s="1" customFormat="1" ht="15.75" customHeight="1">
      <c r="A33" s="14" t="s">
        <v>27</v>
      </c>
      <c r="B33" s="35" t="str">
        <f>VLOOKUP(A33,'Рейтинг 2016'!$A$5:$B$89,2,FALSE)</f>
        <v>82</v>
      </c>
      <c r="C33" s="32" t="str">
        <f t="shared" si="4"/>
        <v>11</v>
      </c>
      <c r="D33" s="13">
        <f t="shared" si="5"/>
        <v>13.068181818181818</v>
      </c>
      <c r="E33" s="19">
        <f t="shared" si="6"/>
        <v>176</v>
      </c>
      <c r="F33" s="20">
        <f t="shared" si="7"/>
        <v>23</v>
      </c>
      <c r="G33" s="7">
        <v>9</v>
      </c>
      <c r="H33" s="8">
        <v>3</v>
      </c>
      <c r="I33" s="8">
        <v>0</v>
      </c>
      <c r="J33" s="8">
        <v>4</v>
      </c>
      <c r="K33" s="29">
        <v>3</v>
      </c>
      <c r="L33" s="8">
        <v>0</v>
      </c>
      <c r="M33" s="8">
        <v>0</v>
      </c>
      <c r="N33" s="29">
        <v>0</v>
      </c>
      <c r="O33" s="29">
        <v>4</v>
      </c>
      <c r="P33" s="8">
        <v>0</v>
      </c>
    </row>
    <row r="34" spans="1:16" s="1" customFormat="1" ht="15.75" customHeight="1">
      <c r="A34" s="14" t="s">
        <v>103</v>
      </c>
      <c r="B34" s="35" t="str">
        <f>VLOOKUP(A34,'Рейтинг 2016'!$A$5:$B$89,2,FALSE)</f>
        <v>33</v>
      </c>
      <c r="C34" s="32" t="str">
        <f t="shared" si="4"/>
        <v>5</v>
      </c>
      <c r="D34" s="13">
        <f t="shared" si="5"/>
        <v>51.724137931034484</v>
      </c>
      <c r="E34" s="19">
        <f>$F$4-2</f>
        <v>174</v>
      </c>
      <c r="F34" s="20">
        <f t="shared" si="7"/>
        <v>90</v>
      </c>
      <c r="G34" s="7">
        <v>4</v>
      </c>
      <c r="H34" s="8">
        <v>14</v>
      </c>
      <c r="I34" s="8">
        <v>10</v>
      </c>
      <c r="J34" s="8">
        <v>16</v>
      </c>
      <c r="K34" s="29">
        <v>9</v>
      </c>
      <c r="L34" s="8">
        <v>1</v>
      </c>
      <c r="M34" s="8">
        <v>8</v>
      </c>
      <c r="N34" s="29">
        <v>16</v>
      </c>
      <c r="O34" s="29">
        <v>12</v>
      </c>
      <c r="P34" s="8">
        <v>0</v>
      </c>
    </row>
    <row r="35" spans="1:16" ht="15.75" customHeight="1">
      <c r="A35" s="12" t="s">
        <v>104</v>
      </c>
      <c r="B35" s="35" t="str">
        <f>VLOOKUP(A35,'Рейтинг 2016'!$A$5:$B$89,2,FALSE)</f>
        <v>42</v>
      </c>
      <c r="C35" s="32" t="str">
        <f t="shared" si="4"/>
        <v>8</v>
      </c>
      <c r="D35" s="13">
        <f t="shared" si="5"/>
        <v>45.97701149425287</v>
      </c>
      <c r="E35" s="19">
        <f>$F$4-2</f>
        <v>174</v>
      </c>
      <c r="F35" s="20">
        <f t="shared" si="7"/>
        <v>80</v>
      </c>
      <c r="G35" s="7">
        <v>12</v>
      </c>
      <c r="H35" s="8">
        <v>9</v>
      </c>
      <c r="I35" s="8">
        <v>9</v>
      </c>
      <c r="J35" s="8">
        <v>14.5</v>
      </c>
      <c r="K35" s="29">
        <v>14</v>
      </c>
      <c r="L35" s="8">
        <v>0.5</v>
      </c>
      <c r="M35" s="8">
        <v>0</v>
      </c>
      <c r="N35" s="29">
        <v>8</v>
      </c>
      <c r="O35" s="29">
        <v>13</v>
      </c>
      <c r="P35" s="8">
        <v>0</v>
      </c>
    </row>
    <row r="36" spans="1:16" ht="15.75" customHeight="1">
      <c r="A36" s="9" t="s">
        <v>28</v>
      </c>
      <c r="B36" s="16"/>
      <c r="C36" s="9"/>
      <c r="D36" s="17"/>
      <c r="E36" s="21"/>
      <c r="F36" s="22"/>
      <c r="G36" s="36"/>
      <c r="H36" s="11"/>
      <c r="I36" s="11"/>
      <c r="J36" s="11"/>
      <c r="K36" s="11"/>
      <c r="L36" s="11"/>
      <c r="M36" s="11"/>
      <c r="N36" s="11"/>
      <c r="O36" s="11"/>
      <c r="P36" s="11"/>
    </row>
    <row r="37" spans="1:16" ht="15.75" customHeight="1">
      <c r="A37" s="12" t="s">
        <v>29</v>
      </c>
      <c r="B37" s="35" t="str">
        <f>VLOOKUP(A37,'Рейтинг 2016'!$A$5:$B$89,2,FALSE)</f>
        <v>6</v>
      </c>
      <c r="C37" s="32" t="str">
        <f aca="true" t="shared" si="8" ref="C37:C44">RANK(D37,$D$37:$D$44)&amp;IF(COUNTIF($D$37:$D$44,D37)&gt;1,"-"&amp;RANK(D37,$D$37:$D$44)+COUNTIF($D$37:$D$44,D37)-1,"")</f>
        <v>2</v>
      </c>
      <c r="D37" s="13">
        <f aca="true" t="shared" si="9" ref="D37:D44">F37/E37*100</f>
        <v>77.55681818181817</v>
      </c>
      <c r="E37" s="19">
        <f>$F$4</f>
        <v>176</v>
      </c>
      <c r="F37" s="20">
        <f aca="true" t="shared" si="10" ref="F37:F44">SUM(G37:P37)</f>
        <v>136.5</v>
      </c>
      <c r="G37" s="7">
        <v>12</v>
      </c>
      <c r="H37" s="8">
        <v>22</v>
      </c>
      <c r="I37" s="8">
        <v>8</v>
      </c>
      <c r="J37" s="8">
        <v>17</v>
      </c>
      <c r="K37" s="29">
        <v>20</v>
      </c>
      <c r="L37" s="8">
        <v>2.5</v>
      </c>
      <c r="M37" s="8">
        <v>9</v>
      </c>
      <c r="N37" s="29">
        <v>19</v>
      </c>
      <c r="O37" s="29">
        <v>27</v>
      </c>
      <c r="P37" s="8">
        <v>0</v>
      </c>
    </row>
    <row r="38" spans="1:16" ht="15.75" customHeight="1">
      <c r="A38" s="12" t="s">
        <v>30</v>
      </c>
      <c r="B38" s="35" t="str">
        <f>VLOOKUP(A38,'Рейтинг 2016'!$A$5:$B$89,2,FALSE)</f>
        <v>57-58</v>
      </c>
      <c r="C38" s="32" t="str">
        <f t="shared" si="8"/>
        <v>6</v>
      </c>
      <c r="D38" s="13">
        <f t="shared" si="9"/>
        <v>30.96590909090909</v>
      </c>
      <c r="E38" s="19">
        <f>$F$4</f>
        <v>176</v>
      </c>
      <c r="F38" s="20">
        <f t="shared" si="10"/>
        <v>54.5</v>
      </c>
      <c r="G38" s="7">
        <v>9</v>
      </c>
      <c r="H38" s="8">
        <v>12</v>
      </c>
      <c r="I38" s="8">
        <v>6</v>
      </c>
      <c r="J38" s="8">
        <v>2</v>
      </c>
      <c r="K38" s="29">
        <v>10</v>
      </c>
      <c r="L38" s="8">
        <v>1.5</v>
      </c>
      <c r="M38" s="8">
        <v>9</v>
      </c>
      <c r="N38" s="29">
        <v>5</v>
      </c>
      <c r="O38" s="29">
        <v>0</v>
      </c>
      <c r="P38" s="8">
        <v>0</v>
      </c>
    </row>
    <row r="39" spans="1:16" ht="15.75" customHeight="1">
      <c r="A39" s="12" t="s">
        <v>93</v>
      </c>
      <c r="B39" s="35" t="str">
        <f>VLOOKUP(A39,'Рейтинг 2016'!$A$5:$B$89,2,FALSE)</f>
        <v>71</v>
      </c>
      <c r="C39" s="32" t="str">
        <f t="shared" si="8"/>
        <v>8</v>
      </c>
      <c r="D39" s="13">
        <f t="shared" si="9"/>
        <v>21.428571428571427</v>
      </c>
      <c r="E39" s="19">
        <f>$F$4-6-2</f>
        <v>168</v>
      </c>
      <c r="F39" s="20">
        <f t="shared" si="10"/>
        <v>36</v>
      </c>
      <c r="G39" s="7">
        <v>7</v>
      </c>
      <c r="H39" s="8">
        <v>1.5</v>
      </c>
      <c r="I39" s="8">
        <v>1.5</v>
      </c>
      <c r="J39" s="8">
        <v>2</v>
      </c>
      <c r="K39" s="29">
        <v>1</v>
      </c>
      <c r="L39" s="8">
        <v>0</v>
      </c>
      <c r="M39" s="8" t="s">
        <v>101</v>
      </c>
      <c r="N39" s="29">
        <v>2</v>
      </c>
      <c r="O39" s="29">
        <v>21</v>
      </c>
      <c r="P39" s="8">
        <v>0</v>
      </c>
    </row>
    <row r="40" spans="1:16" ht="15.75" customHeight="1">
      <c r="A40" s="12" t="s">
        <v>31</v>
      </c>
      <c r="B40" s="35" t="str">
        <f>VLOOKUP(A40,'Рейтинг 2016'!$A$5:$B$89,2,FALSE)</f>
        <v>2</v>
      </c>
      <c r="C40" s="32" t="str">
        <f t="shared" si="8"/>
        <v>1</v>
      </c>
      <c r="D40" s="13">
        <f t="shared" si="9"/>
        <v>84.375</v>
      </c>
      <c r="E40" s="19">
        <f>$F$4</f>
        <v>176</v>
      </c>
      <c r="F40" s="20">
        <f t="shared" si="10"/>
        <v>148.5</v>
      </c>
      <c r="G40" s="7">
        <v>10</v>
      </c>
      <c r="H40" s="8">
        <v>23</v>
      </c>
      <c r="I40" s="8">
        <v>10</v>
      </c>
      <c r="J40" s="8">
        <v>21</v>
      </c>
      <c r="K40" s="29">
        <v>14.5</v>
      </c>
      <c r="L40" s="8">
        <v>5</v>
      </c>
      <c r="M40" s="8">
        <v>12</v>
      </c>
      <c r="N40" s="29">
        <v>19</v>
      </c>
      <c r="O40" s="29">
        <v>33</v>
      </c>
      <c r="P40" s="8">
        <v>1</v>
      </c>
    </row>
    <row r="41" spans="1:16" ht="15.75" customHeight="1">
      <c r="A41" s="12" t="s">
        <v>32</v>
      </c>
      <c r="B41" s="35" t="str">
        <f>VLOOKUP(A41,'Рейтинг 2016'!$A$5:$B$89,2,FALSE)</f>
        <v>40-41</v>
      </c>
      <c r="C41" s="32" t="str">
        <f t="shared" si="8"/>
        <v>3</v>
      </c>
      <c r="D41" s="13">
        <f t="shared" si="9"/>
        <v>46.02272727272727</v>
      </c>
      <c r="E41" s="19">
        <f>$F$4</f>
        <v>176</v>
      </c>
      <c r="F41" s="20">
        <f t="shared" si="10"/>
        <v>81</v>
      </c>
      <c r="G41" s="7">
        <v>12</v>
      </c>
      <c r="H41" s="8">
        <v>16</v>
      </c>
      <c r="I41" s="8">
        <v>5</v>
      </c>
      <c r="J41" s="8">
        <v>16</v>
      </c>
      <c r="K41" s="29">
        <v>14</v>
      </c>
      <c r="L41" s="8">
        <v>1</v>
      </c>
      <c r="M41" s="8">
        <v>4</v>
      </c>
      <c r="N41" s="29">
        <v>9</v>
      </c>
      <c r="O41" s="29">
        <v>3</v>
      </c>
      <c r="P41" s="8">
        <v>1</v>
      </c>
    </row>
    <row r="42" spans="1:16" ht="15.75" customHeight="1">
      <c r="A42" s="12" t="s">
        <v>33</v>
      </c>
      <c r="B42" s="35" t="str">
        <f>VLOOKUP(A42,'Рейтинг 2016'!$A$5:$B$89,2,FALSE)</f>
        <v>44</v>
      </c>
      <c r="C42" s="32" t="str">
        <f t="shared" si="8"/>
        <v>4</v>
      </c>
      <c r="D42" s="13">
        <f t="shared" si="9"/>
        <v>45.17045454545455</v>
      </c>
      <c r="E42" s="19">
        <f>$F$4</f>
        <v>176</v>
      </c>
      <c r="F42" s="20">
        <f t="shared" si="10"/>
        <v>79.5</v>
      </c>
      <c r="G42" s="7">
        <v>6</v>
      </c>
      <c r="H42" s="8">
        <v>10.5</v>
      </c>
      <c r="I42" s="8">
        <v>10</v>
      </c>
      <c r="J42" s="8">
        <v>21</v>
      </c>
      <c r="K42" s="29">
        <v>12</v>
      </c>
      <c r="L42" s="8">
        <v>3</v>
      </c>
      <c r="M42" s="8">
        <v>2</v>
      </c>
      <c r="N42" s="29">
        <v>8</v>
      </c>
      <c r="O42" s="29">
        <v>7</v>
      </c>
      <c r="P42" s="8">
        <v>0</v>
      </c>
    </row>
    <row r="43" spans="1:16" ht="15.75" customHeight="1">
      <c r="A43" s="12" t="s">
        <v>34</v>
      </c>
      <c r="B43" s="35" t="str">
        <f>VLOOKUP(A43,'Рейтинг 2016'!$A$5:$B$89,2,FALSE)</f>
        <v>52</v>
      </c>
      <c r="C43" s="32" t="str">
        <f t="shared" si="8"/>
        <v>5</v>
      </c>
      <c r="D43" s="13">
        <f t="shared" si="9"/>
        <v>39.20454545454545</v>
      </c>
      <c r="E43" s="19">
        <f>$F$4</f>
        <v>176</v>
      </c>
      <c r="F43" s="20">
        <f t="shared" si="10"/>
        <v>69</v>
      </c>
      <c r="G43" s="7">
        <v>10</v>
      </c>
      <c r="H43" s="8">
        <v>11</v>
      </c>
      <c r="I43" s="8">
        <v>2.5</v>
      </c>
      <c r="J43" s="8">
        <v>18</v>
      </c>
      <c r="K43" s="29">
        <v>11</v>
      </c>
      <c r="L43" s="8">
        <v>0.5</v>
      </c>
      <c r="M43" s="8">
        <v>4</v>
      </c>
      <c r="N43" s="29">
        <v>7</v>
      </c>
      <c r="O43" s="29">
        <v>5</v>
      </c>
      <c r="P43" s="8">
        <v>0</v>
      </c>
    </row>
    <row r="44" spans="1:16" ht="15.75" customHeight="1">
      <c r="A44" s="12" t="s">
        <v>92</v>
      </c>
      <c r="B44" s="35" t="str">
        <f>VLOOKUP(A44,'Рейтинг 2016'!$A$5:$B$89,2,FALSE)</f>
        <v>66</v>
      </c>
      <c r="C44" s="32" t="str">
        <f t="shared" si="8"/>
        <v>7</v>
      </c>
      <c r="D44" s="13">
        <f t="shared" si="9"/>
        <v>26.234567901234566</v>
      </c>
      <c r="E44" s="19">
        <f>$F$4-6-4-4</f>
        <v>162</v>
      </c>
      <c r="F44" s="20">
        <f t="shared" si="10"/>
        <v>42.5</v>
      </c>
      <c r="G44" s="7">
        <v>5</v>
      </c>
      <c r="H44" s="8">
        <v>7</v>
      </c>
      <c r="I44" s="8">
        <v>4.5</v>
      </c>
      <c r="J44" s="8">
        <v>13</v>
      </c>
      <c r="K44" s="29">
        <v>4.5</v>
      </c>
      <c r="L44" s="8">
        <v>0.5</v>
      </c>
      <c r="M44" s="8" t="s">
        <v>101</v>
      </c>
      <c r="N44" s="29">
        <v>4</v>
      </c>
      <c r="O44" s="29">
        <v>4</v>
      </c>
      <c r="P44" s="8">
        <v>0</v>
      </c>
    </row>
    <row r="45" spans="1:16" ht="15.75" customHeight="1">
      <c r="A45" s="9" t="s">
        <v>35</v>
      </c>
      <c r="B45" s="16"/>
      <c r="C45" s="9"/>
      <c r="D45" s="17"/>
      <c r="E45" s="21"/>
      <c r="F45" s="22"/>
      <c r="G45" s="36"/>
      <c r="H45" s="11"/>
      <c r="I45" s="11"/>
      <c r="J45" s="11"/>
      <c r="K45" s="11"/>
      <c r="L45" s="11"/>
      <c r="M45" s="11"/>
      <c r="N45" s="11"/>
      <c r="O45" s="11"/>
      <c r="P45" s="11"/>
    </row>
    <row r="46" spans="1:16" ht="15.75" customHeight="1">
      <c r="A46" s="12" t="s">
        <v>36</v>
      </c>
      <c r="B46" s="35" t="str">
        <f>VLOOKUP(A46,'Рейтинг 2016'!$A$5:$B$89,2,FALSE)</f>
        <v>83</v>
      </c>
      <c r="C46" s="32" t="str">
        <f aca="true" t="shared" si="11" ref="C46:C52">RANK(D46,$D$46:$D$52)&amp;IF(COUNTIF($D$46:$D$52,D46)&gt;1,"-"&amp;RANK(D46,$D$46:$D$52)+COUNTIF($D$46:$D$52,D46)-1,"")</f>
        <v>5</v>
      </c>
      <c r="D46" s="13">
        <f aca="true" t="shared" si="12" ref="D46:D52">F46/E46*100</f>
        <v>11.647727272727272</v>
      </c>
      <c r="E46" s="19">
        <f aca="true" t="shared" si="13" ref="E46:E52">$F$4</f>
        <v>176</v>
      </c>
      <c r="F46" s="20">
        <f aca="true" t="shared" si="14" ref="F46:F52">SUM(G46:P46)</f>
        <v>20.5</v>
      </c>
      <c r="G46" s="7">
        <v>10</v>
      </c>
      <c r="H46" s="8">
        <v>2</v>
      </c>
      <c r="I46" s="8">
        <v>2</v>
      </c>
      <c r="J46" s="8">
        <v>4</v>
      </c>
      <c r="K46" s="29">
        <v>0</v>
      </c>
      <c r="L46" s="8">
        <v>2</v>
      </c>
      <c r="M46" s="8">
        <v>0</v>
      </c>
      <c r="N46" s="29">
        <v>0.5</v>
      </c>
      <c r="O46" s="29">
        <v>0</v>
      </c>
      <c r="P46" s="8">
        <v>0</v>
      </c>
    </row>
    <row r="47" spans="1:16" ht="15.75" customHeight="1">
      <c r="A47" s="12" t="s">
        <v>37</v>
      </c>
      <c r="B47" s="35" t="str">
        <f>VLOOKUP(A47,'Рейтинг 2016'!$A$5:$B$89,2,FALSE)</f>
        <v>84</v>
      </c>
      <c r="C47" s="32" t="str">
        <f t="shared" si="11"/>
        <v>6</v>
      </c>
      <c r="D47" s="13">
        <f t="shared" si="12"/>
        <v>8.806818181818182</v>
      </c>
      <c r="E47" s="19">
        <f t="shared" si="13"/>
        <v>176</v>
      </c>
      <c r="F47" s="20">
        <f t="shared" si="14"/>
        <v>15.5</v>
      </c>
      <c r="G47" s="7">
        <v>4</v>
      </c>
      <c r="H47" s="8">
        <v>1</v>
      </c>
      <c r="I47" s="8">
        <v>0</v>
      </c>
      <c r="J47" s="8">
        <v>2</v>
      </c>
      <c r="K47" s="29">
        <v>2</v>
      </c>
      <c r="L47" s="8">
        <v>0</v>
      </c>
      <c r="M47" s="8">
        <v>0</v>
      </c>
      <c r="N47" s="29">
        <v>0</v>
      </c>
      <c r="O47" s="29">
        <v>6.5</v>
      </c>
      <c r="P47" s="8">
        <v>0</v>
      </c>
    </row>
    <row r="48" spans="1:16" ht="15.75" customHeight="1">
      <c r="A48" s="12" t="s">
        <v>38</v>
      </c>
      <c r="B48" s="35" t="str">
        <f>VLOOKUP(A48,'Рейтинг 2016'!$A$5:$B$89,2,FALSE)</f>
        <v>21</v>
      </c>
      <c r="C48" s="32" t="str">
        <f t="shared" si="11"/>
        <v>2</v>
      </c>
      <c r="D48" s="13">
        <f t="shared" si="12"/>
        <v>61.36363636363637</v>
      </c>
      <c r="E48" s="19">
        <f t="shared" si="13"/>
        <v>176</v>
      </c>
      <c r="F48" s="20">
        <f t="shared" si="14"/>
        <v>108</v>
      </c>
      <c r="G48" s="7">
        <v>5</v>
      </c>
      <c r="H48" s="8">
        <v>15</v>
      </c>
      <c r="I48" s="8">
        <v>6</v>
      </c>
      <c r="J48" s="8">
        <v>19</v>
      </c>
      <c r="K48" s="29">
        <v>15</v>
      </c>
      <c r="L48" s="8">
        <v>5</v>
      </c>
      <c r="M48" s="8">
        <v>3</v>
      </c>
      <c r="N48" s="29">
        <v>16</v>
      </c>
      <c r="O48" s="29">
        <v>24</v>
      </c>
      <c r="P48" s="8">
        <v>0</v>
      </c>
    </row>
    <row r="49" spans="1:16" ht="15.75" customHeight="1">
      <c r="A49" s="12" t="s">
        <v>39</v>
      </c>
      <c r="B49" s="35" t="str">
        <f>VLOOKUP(A49,'Рейтинг 2016'!$A$5:$B$89,2,FALSE)</f>
        <v>63</v>
      </c>
      <c r="C49" s="32" t="str">
        <f t="shared" si="11"/>
        <v>4</v>
      </c>
      <c r="D49" s="13">
        <f t="shared" si="12"/>
        <v>28.125</v>
      </c>
      <c r="E49" s="19">
        <f t="shared" si="13"/>
        <v>176</v>
      </c>
      <c r="F49" s="20">
        <f t="shared" si="14"/>
        <v>49.5</v>
      </c>
      <c r="G49" s="7">
        <v>10</v>
      </c>
      <c r="H49" s="8">
        <v>2</v>
      </c>
      <c r="I49" s="8">
        <v>5.5</v>
      </c>
      <c r="J49" s="8">
        <v>15</v>
      </c>
      <c r="K49" s="29">
        <v>6</v>
      </c>
      <c r="L49" s="8">
        <v>1</v>
      </c>
      <c r="M49" s="8">
        <v>0</v>
      </c>
      <c r="N49" s="29">
        <v>8</v>
      </c>
      <c r="O49" s="29">
        <v>2</v>
      </c>
      <c r="P49" s="8">
        <v>0</v>
      </c>
    </row>
    <row r="50" spans="1:16" ht="15.75" customHeight="1">
      <c r="A50" s="12" t="s">
        <v>87</v>
      </c>
      <c r="B50" s="35" t="str">
        <f>VLOOKUP(A50,'Рейтинг 2016'!$A$5:$B$89,2,FALSE)</f>
        <v>85</v>
      </c>
      <c r="C50" s="32" t="str">
        <f t="shared" si="11"/>
        <v>7</v>
      </c>
      <c r="D50" s="13">
        <f t="shared" si="12"/>
        <v>8.238636363636363</v>
      </c>
      <c r="E50" s="19">
        <f t="shared" si="13"/>
        <v>176</v>
      </c>
      <c r="F50" s="20">
        <f t="shared" si="14"/>
        <v>14.5</v>
      </c>
      <c r="G50" s="7">
        <v>5</v>
      </c>
      <c r="H50" s="8">
        <v>2</v>
      </c>
      <c r="I50" s="8">
        <v>0</v>
      </c>
      <c r="J50" s="8">
        <v>5</v>
      </c>
      <c r="K50" s="29">
        <v>2</v>
      </c>
      <c r="L50" s="8">
        <v>0.5</v>
      </c>
      <c r="M50" s="8">
        <v>0</v>
      </c>
      <c r="N50" s="29">
        <v>0</v>
      </c>
      <c r="O50" s="29">
        <v>0</v>
      </c>
      <c r="P50" s="8">
        <v>0</v>
      </c>
    </row>
    <row r="51" spans="1:16" ht="15.75" customHeight="1">
      <c r="A51" s="12" t="s">
        <v>40</v>
      </c>
      <c r="B51" s="35" t="str">
        <f>VLOOKUP(A51,'Рейтинг 2016'!$A$5:$B$89,2,FALSE)</f>
        <v>60</v>
      </c>
      <c r="C51" s="32" t="str">
        <f t="shared" si="11"/>
        <v>3</v>
      </c>
      <c r="D51" s="13">
        <f t="shared" si="12"/>
        <v>29.829545454545453</v>
      </c>
      <c r="E51" s="19">
        <f t="shared" si="13"/>
        <v>176</v>
      </c>
      <c r="F51" s="20">
        <f t="shared" si="14"/>
        <v>52.5</v>
      </c>
      <c r="G51" s="7">
        <v>8</v>
      </c>
      <c r="H51" s="8">
        <v>7</v>
      </c>
      <c r="I51" s="8">
        <v>6</v>
      </c>
      <c r="J51" s="8">
        <v>10</v>
      </c>
      <c r="K51" s="29">
        <v>2</v>
      </c>
      <c r="L51" s="8">
        <v>0</v>
      </c>
      <c r="M51" s="8">
        <v>0</v>
      </c>
      <c r="N51" s="29">
        <v>0.5</v>
      </c>
      <c r="O51" s="29">
        <v>19</v>
      </c>
      <c r="P51" s="8">
        <v>0</v>
      </c>
    </row>
    <row r="52" spans="1:16" ht="15.75" customHeight="1">
      <c r="A52" s="12" t="s">
        <v>41</v>
      </c>
      <c r="B52" s="35" t="str">
        <f>VLOOKUP(A52,'Рейтинг 2016'!$A$5:$B$89,2,FALSE)</f>
        <v>8</v>
      </c>
      <c r="C52" s="32" t="str">
        <f t="shared" si="11"/>
        <v>1</v>
      </c>
      <c r="D52" s="13">
        <f t="shared" si="12"/>
        <v>76.13636363636364</v>
      </c>
      <c r="E52" s="19">
        <f t="shared" si="13"/>
        <v>176</v>
      </c>
      <c r="F52" s="20">
        <f t="shared" si="14"/>
        <v>134</v>
      </c>
      <c r="G52" s="7">
        <v>10</v>
      </c>
      <c r="H52" s="8">
        <v>18</v>
      </c>
      <c r="I52" s="8">
        <v>9</v>
      </c>
      <c r="J52" s="8">
        <v>20</v>
      </c>
      <c r="K52" s="29">
        <v>20</v>
      </c>
      <c r="L52" s="8">
        <v>1</v>
      </c>
      <c r="M52" s="8">
        <v>7</v>
      </c>
      <c r="N52" s="29">
        <v>17</v>
      </c>
      <c r="O52" s="29">
        <v>32</v>
      </c>
      <c r="P52" s="8">
        <v>0</v>
      </c>
    </row>
    <row r="53" spans="1:16" ht="15.75" customHeight="1">
      <c r="A53" s="9" t="s">
        <v>42</v>
      </c>
      <c r="B53" s="16"/>
      <c r="C53" s="9"/>
      <c r="D53" s="17"/>
      <c r="E53" s="21"/>
      <c r="F53" s="22"/>
      <c r="G53" s="36"/>
      <c r="H53" s="11"/>
      <c r="I53" s="11"/>
      <c r="J53" s="11"/>
      <c r="K53" s="11"/>
      <c r="L53" s="11"/>
      <c r="M53" s="11"/>
      <c r="N53" s="11"/>
      <c r="O53" s="11"/>
      <c r="P53" s="11"/>
    </row>
    <row r="54" spans="1:16" ht="15.75" customHeight="1">
      <c r="A54" s="12" t="s">
        <v>43</v>
      </c>
      <c r="B54" s="35" t="str">
        <f>VLOOKUP(A54,'Рейтинг 2016'!$A$5:$B$89,2,FALSE)</f>
        <v>17</v>
      </c>
      <c r="C54" s="32" t="str">
        <f aca="true" t="shared" si="15" ref="C54:C67">RANK(D54,$D$54:$D$67)&amp;IF(COUNTIF($D$54:$D$67,D54)&gt;1,"-"&amp;RANK(D54,$D$54:$D$67)+COUNTIF($D$54:$D$67,D54)-1,"")</f>
        <v>4</v>
      </c>
      <c r="D54" s="13">
        <f aca="true" t="shared" si="16" ref="D54:D67">F54/E54*100</f>
        <v>65.625</v>
      </c>
      <c r="E54" s="19">
        <f aca="true" t="shared" si="17" ref="E54:E67">$F$4</f>
        <v>176</v>
      </c>
      <c r="F54" s="20">
        <f aca="true" t="shared" si="18" ref="F54:F67">SUM(G54:P54)</f>
        <v>115.5</v>
      </c>
      <c r="G54" s="7">
        <v>11</v>
      </c>
      <c r="H54" s="8">
        <v>11</v>
      </c>
      <c r="I54" s="8">
        <v>10</v>
      </c>
      <c r="J54" s="8">
        <v>22</v>
      </c>
      <c r="K54" s="29">
        <v>21</v>
      </c>
      <c r="L54" s="8">
        <v>1.5</v>
      </c>
      <c r="M54" s="8">
        <v>6</v>
      </c>
      <c r="N54" s="29">
        <v>9</v>
      </c>
      <c r="O54" s="29">
        <v>24</v>
      </c>
      <c r="P54" s="8">
        <v>0</v>
      </c>
    </row>
    <row r="55" spans="1:16" ht="15.75" customHeight="1">
      <c r="A55" s="12" t="s">
        <v>44</v>
      </c>
      <c r="B55" s="35" t="str">
        <f>VLOOKUP(A55,'Рейтинг 2016'!$A$5:$B$89,2,FALSE)</f>
        <v>77-78</v>
      </c>
      <c r="C55" s="32" t="str">
        <f t="shared" si="15"/>
        <v>14</v>
      </c>
      <c r="D55" s="13">
        <f t="shared" si="16"/>
        <v>18.181818181818183</v>
      </c>
      <c r="E55" s="19">
        <f t="shared" si="17"/>
        <v>176</v>
      </c>
      <c r="F55" s="20">
        <f t="shared" si="18"/>
        <v>32</v>
      </c>
      <c r="G55" s="7">
        <v>6</v>
      </c>
      <c r="H55" s="8">
        <v>2</v>
      </c>
      <c r="I55" s="8">
        <v>0</v>
      </c>
      <c r="J55" s="8">
        <v>6</v>
      </c>
      <c r="K55" s="29">
        <v>3</v>
      </c>
      <c r="L55" s="8">
        <v>1</v>
      </c>
      <c r="M55" s="8">
        <v>11</v>
      </c>
      <c r="N55" s="29">
        <v>3</v>
      </c>
      <c r="O55" s="29">
        <v>0</v>
      </c>
      <c r="P55" s="8">
        <v>0</v>
      </c>
    </row>
    <row r="56" spans="1:16" ht="15.75" customHeight="1">
      <c r="A56" s="12" t="s">
        <v>45</v>
      </c>
      <c r="B56" s="35" t="str">
        <f>VLOOKUP(A56,'Рейтинг 2016'!$A$5:$B$89,2,FALSE)</f>
        <v>67</v>
      </c>
      <c r="C56" s="32" t="str">
        <f t="shared" si="15"/>
        <v>12</v>
      </c>
      <c r="D56" s="13">
        <f t="shared" si="16"/>
        <v>25.28409090909091</v>
      </c>
      <c r="E56" s="19">
        <f t="shared" si="17"/>
        <v>176</v>
      </c>
      <c r="F56" s="20">
        <f t="shared" si="18"/>
        <v>44.5</v>
      </c>
      <c r="G56" s="7">
        <v>6</v>
      </c>
      <c r="H56" s="8">
        <v>2</v>
      </c>
      <c r="I56" s="8">
        <v>2</v>
      </c>
      <c r="J56" s="8">
        <v>12</v>
      </c>
      <c r="K56" s="29">
        <v>10</v>
      </c>
      <c r="L56" s="8">
        <v>1.5</v>
      </c>
      <c r="M56" s="8">
        <v>0</v>
      </c>
      <c r="N56" s="29">
        <v>5</v>
      </c>
      <c r="O56" s="29">
        <v>6</v>
      </c>
      <c r="P56" s="8">
        <v>0</v>
      </c>
    </row>
    <row r="57" spans="1:16" ht="15.75" customHeight="1">
      <c r="A57" s="12" t="s">
        <v>46</v>
      </c>
      <c r="B57" s="35" t="str">
        <f>VLOOKUP(A57,'Рейтинг 2016'!$A$5:$B$89,2,FALSE)</f>
        <v>39</v>
      </c>
      <c r="C57" s="32" t="str">
        <f t="shared" si="15"/>
        <v>9</v>
      </c>
      <c r="D57" s="13">
        <f t="shared" si="16"/>
        <v>47.159090909090914</v>
      </c>
      <c r="E57" s="19">
        <f t="shared" si="17"/>
        <v>176</v>
      </c>
      <c r="F57" s="20">
        <f t="shared" si="18"/>
        <v>83</v>
      </c>
      <c r="G57" s="7">
        <v>10</v>
      </c>
      <c r="H57" s="8">
        <v>9</v>
      </c>
      <c r="I57" s="8">
        <v>10</v>
      </c>
      <c r="J57" s="8">
        <v>9</v>
      </c>
      <c r="K57" s="29">
        <v>11</v>
      </c>
      <c r="L57" s="8">
        <v>0</v>
      </c>
      <c r="M57" s="8">
        <v>0</v>
      </c>
      <c r="N57" s="29">
        <v>7</v>
      </c>
      <c r="O57" s="29">
        <v>26</v>
      </c>
      <c r="P57" s="8">
        <v>1</v>
      </c>
    </row>
    <row r="58" spans="1:16" ht="15.75" customHeight="1">
      <c r="A58" s="12" t="s">
        <v>47</v>
      </c>
      <c r="B58" s="35" t="str">
        <f>VLOOKUP(A58,'Рейтинг 2016'!$A$5:$B$89,2,FALSE)</f>
        <v>23</v>
      </c>
      <c r="C58" s="32" t="str">
        <f t="shared" si="15"/>
        <v>6</v>
      </c>
      <c r="D58" s="13">
        <f t="shared" si="16"/>
        <v>60.51136363636363</v>
      </c>
      <c r="E58" s="19">
        <f t="shared" si="17"/>
        <v>176</v>
      </c>
      <c r="F58" s="20">
        <f t="shared" si="18"/>
        <v>106.5</v>
      </c>
      <c r="G58" s="7">
        <v>6</v>
      </c>
      <c r="H58" s="8">
        <v>12.5</v>
      </c>
      <c r="I58" s="8">
        <v>8</v>
      </c>
      <c r="J58" s="8">
        <v>19</v>
      </c>
      <c r="K58" s="29">
        <v>19</v>
      </c>
      <c r="L58" s="8">
        <v>2</v>
      </c>
      <c r="M58" s="8">
        <v>6</v>
      </c>
      <c r="N58" s="29">
        <v>14</v>
      </c>
      <c r="O58" s="29">
        <v>20</v>
      </c>
      <c r="P58" s="8">
        <v>0</v>
      </c>
    </row>
    <row r="59" spans="1:16" ht="15.75" customHeight="1">
      <c r="A59" s="12" t="s">
        <v>48</v>
      </c>
      <c r="B59" s="35" t="str">
        <f>VLOOKUP(A59,'Рейтинг 2016'!$A$5:$B$89,2,FALSE)</f>
        <v>16</v>
      </c>
      <c r="C59" s="32" t="str">
        <f t="shared" si="15"/>
        <v>3</v>
      </c>
      <c r="D59" s="13">
        <f t="shared" si="16"/>
        <v>66.76136363636364</v>
      </c>
      <c r="E59" s="19">
        <f t="shared" si="17"/>
        <v>176</v>
      </c>
      <c r="F59" s="20">
        <f t="shared" si="18"/>
        <v>117.5</v>
      </c>
      <c r="G59" s="7">
        <v>8</v>
      </c>
      <c r="H59" s="8">
        <v>17</v>
      </c>
      <c r="I59" s="8">
        <v>7.5</v>
      </c>
      <c r="J59" s="8">
        <v>21</v>
      </c>
      <c r="K59" s="29">
        <v>16</v>
      </c>
      <c r="L59" s="8">
        <v>5</v>
      </c>
      <c r="M59" s="8">
        <v>12</v>
      </c>
      <c r="N59" s="29">
        <v>8</v>
      </c>
      <c r="O59" s="29">
        <v>23</v>
      </c>
      <c r="P59" s="8">
        <v>0</v>
      </c>
    </row>
    <row r="60" spans="1:16" s="1" customFormat="1" ht="15.75" customHeight="1">
      <c r="A60" s="14" t="s">
        <v>49</v>
      </c>
      <c r="B60" s="35" t="str">
        <f>VLOOKUP(A60,'Рейтинг 2016'!$A$5:$B$89,2,FALSE)</f>
        <v>48</v>
      </c>
      <c r="C60" s="32" t="str">
        <f t="shared" si="15"/>
        <v>10</v>
      </c>
      <c r="D60" s="13">
        <f t="shared" si="16"/>
        <v>43.03977272727273</v>
      </c>
      <c r="E60" s="19">
        <f t="shared" si="17"/>
        <v>176</v>
      </c>
      <c r="F60" s="20">
        <f t="shared" si="18"/>
        <v>75.75</v>
      </c>
      <c r="G60" s="7">
        <v>6</v>
      </c>
      <c r="H60" s="8">
        <v>8</v>
      </c>
      <c r="I60" s="8">
        <v>3</v>
      </c>
      <c r="J60" s="8">
        <v>14</v>
      </c>
      <c r="K60" s="29">
        <v>7</v>
      </c>
      <c r="L60" s="8">
        <v>1</v>
      </c>
      <c r="M60" s="8">
        <v>5</v>
      </c>
      <c r="N60" s="29">
        <v>10</v>
      </c>
      <c r="O60" s="29">
        <v>20.75</v>
      </c>
      <c r="P60" s="8">
        <v>1</v>
      </c>
    </row>
    <row r="61" spans="1:16" s="1" customFormat="1" ht="15.75" customHeight="1">
      <c r="A61" s="14" t="s">
        <v>50</v>
      </c>
      <c r="B61" s="35" t="str">
        <f>VLOOKUP(A61,'Рейтинг 2016'!$A$5:$B$89,2,FALSE)</f>
        <v>56</v>
      </c>
      <c r="C61" s="32" t="str">
        <f t="shared" si="15"/>
        <v>11</v>
      </c>
      <c r="D61" s="13">
        <f t="shared" si="16"/>
        <v>32.95454545454545</v>
      </c>
      <c r="E61" s="19">
        <f t="shared" si="17"/>
        <v>176</v>
      </c>
      <c r="F61" s="20">
        <f t="shared" si="18"/>
        <v>58</v>
      </c>
      <c r="G61" s="7">
        <v>8</v>
      </c>
      <c r="H61" s="8">
        <v>3</v>
      </c>
      <c r="I61" s="8">
        <v>9</v>
      </c>
      <c r="J61" s="8">
        <v>4</v>
      </c>
      <c r="K61" s="29">
        <v>5</v>
      </c>
      <c r="L61" s="8">
        <v>0</v>
      </c>
      <c r="M61" s="8">
        <v>9</v>
      </c>
      <c r="N61" s="29">
        <v>10</v>
      </c>
      <c r="O61" s="29">
        <v>10</v>
      </c>
      <c r="P61" s="8">
        <v>0</v>
      </c>
    </row>
    <row r="62" spans="1:16" s="1" customFormat="1" ht="15.75" customHeight="1">
      <c r="A62" s="14" t="s">
        <v>51</v>
      </c>
      <c r="B62" s="35" t="str">
        <f>VLOOKUP(A62,'Рейтинг 2016'!$A$5:$B$89,2,FALSE)</f>
        <v>35</v>
      </c>
      <c r="C62" s="32" t="str">
        <f t="shared" si="15"/>
        <v>8</v>
      </c>
      <c r="D62" s="13">
        <f t="shared" si="16"/>
        <v>50.56818181818182</v>
      </c>
      <c r="E62" s="19">
        <f t="shared" si="17"/>
        <v>176</v>
      </c>
      <c r="F62" s="20">
        <f t="shared" si="18"/>
        <v>89</v>
      </c>
      <c r="G62" s="7">
        <v>3</v>
      </c>
      <c r="H62" s="8">
        <v>16</v>
      </c>
      <c r="I62" s="8">
        <v>2</v>
      </c>
      <c r="J62" s="8">
        <v>20</v>
      </c>
      <c r="K62" s="29">
        <v>13</v>
      </c>
      <c r="L62" s="8">
        <v>2</v>
      </c>
      <c r="M62" s="8">
        <v>5</v>
      </c>
      <c r="N62" s="29">
        <v>14</v>
      </c>
      <c r="O62" s="29">
        <v>14</v>
      </c>
      <c r="P62" s="8">
        <v>0</v>
      </c>
    </row>
    <row r="63" spans="1:16" s="1" customFormat="1" ht="15.75" customHeight="1">
      <c r="A63" s="14" t="s">
        <v>52</v>
      </c>
      <c r="B63" s="35" t="str">
        <f>VLOOKUP(A63,'Рейтинг 2016'!$A$5:$B$89,2,FALSE)</f>
        <v>1</v>
      </c>
      <c r="C63" s="32" t="str">
        <f t="shared" si="15"/>
        <v>1</v>
      </c>
      <c r="D63" s="13">
        <f t="shared" si="16"/>
        <v>89.20454545454545</v>
      </c>
      <c r="E63" s="19">
        <f t="shared" si="17"/>
        <v>176</v>
      </c>
      <c r="F63" s="20">
        <f t="shared" si="18"/>
        <v>157</v>
      </c>
      <c r="G63" s="7">
        <v>12</v>
      </c>
      <c r="H63" s="8">
        <v>19</v>
      </c>
      <c r="I63" s="8">
        <v>10</v>
      </c>
      <c r="J63" s="8">
        <v>21</v>
      </c>
      <c r="K63" s="29">
        <v>20</v>
      </c>
      <c r="L63" s="8">
        <v>5</v>
      </c>
      <c r="M63" s="8">
        <v>12</v>
      </c>
      <c r="N63" s="29">
        <v>17</v>
      </c>
      <c r="O63" s="29">
        <v>41</v>
      </c>
      <c r="P63" s="8">
        <v>0</v>
      </c>
    </row>
    <row r="64" spans="1:16" s="1" customFormat="1" ht="15.75" customHeight="1">
      <c r="A64" s="14" t="s">
        <v>53</v>
      </c>
      <c r="B64" s="35" t="str">
        <f>VLOOKUP(A64,'Рейтинг 2016'!$A$5:$B$89,2,FALSE)</f>
        <v>20</v>
      </c>
      <c r="C64" s="32" t="str">
        <f t="shared" si="15"/>
        <v>5</v>
      </c>
      <c r="D64" s="13">
        <f t="shared" si="16"/>
        <v>61.93181818181818</v>
      </c>
      <c r="E64" s="19">
        <f t="shared" si="17"/>
        <v>176</v>
      </c>
      <c r="F64" s="20">
        <f t="shared" si="18"/>
        <v>109</v>
      </c>
      <c r="G64" s="7">
        <v>8</v>
      </c>
      <c r="H64" s="8">
        <v>16.5</v>
      </c>
      <c r="I64" s="8">
        <v>10</v>
      </c>
      <c r="J64" s="8">
        <v>19</v>
      </c>
      <c r="K64" s="29">
        <v>18</v>
      </c>
      <c r="L64" s="8">
        <v>3</v>
      </c>
      <c r="M64" s="8">
        <v>5</v>
      </c>
      <c r="N64" s="29">
        <v>13</v>
      </c>
      <c r="O64" s="29">
        <v>16.5</v>
      </c>
      <c r="P64" s="8">
        <v>0</v>
      </c>
    </row>
    <row r="65" spans="1:16" s="1" customFormat="1" ht="15.75" customHeight="1">
      <c r="A65" s="14" t="s">
        <v>54</v>
      </c>
      <c r="B65" s="35" t="str">
        <f>VLOOKUP(A65,'Рейтинг 2016'!$A$5:$B$89,2,FALSE)</f>
        <v>76</v>
      </c>
      <c r="C65" s="32" t="str">
        <f t="shared" si="15"/>
        <v>13</v>
      </c>
      <c r="D65" s="13">
        <f t="shared" si="16"/>
        <v>18.75</v>
      </c>
      <c r="E65" s="19">
        <f t="shared" si="17"/>
        <v>176</v>
      </c>
      <c r="F65" s="20">
        <f t="shared" si="18"/>
        <v>33</v>
      </c>
      <c r="G65" s="7">
        <v>4</v>
      </c>
      <c r="H65" s="8">
        <v>4</v>
      </c>
      <c r="I65" s="8">
        <v>2</v>
      </c>
      <c r="J65" s="8">
        <v>6</v>
      </c>
      <c r="K65" s="29">
        <v>4</v>
      </c>
      <c r="L65" s="8">
        <v>0</v>
      </c>
      <c r="M65" s="8">
        <v>10</v>
      </c>
      <c r="N65" s="29">
        <v>2</v>
      </c>
      <c r="O65" s="29">
        <v>0</v>
      </c>
      <c r="P65" s="8">
        <v>1</v>
      </c>
    </row>
    <row r="66" spans="1:16" s="1" customFormat="1" ht="15.75" customHeight="1">
      <c r="A66" s="14" t="s">
        <v>55</v>
      </c>
      <c r="B66" s="35" t="str">
        <f>VLOOKUP(A66,'Рейтинг 2016'!$A$5:$B$89,2,FALSE)</f>
        <v>9</v>
      </c>
      <c r="C66" s="32" t="str">
        <f t="shared" si="15"/>
        <v>2</v>
      </c>
      <c r="D66" s="13">
        <f t="shared" si="16"/>
        <v>75.56818181818183</v>
      </c>
      <c r="E66" s="19">
        <f t="shared" si="17"/>
        <v>176</v>
      </c>
      <c r="F66" s="20">
        <f t="shared" si="18"/>
        <v>133</v>
      </c>
      <c r="G66" s="7">
        <v>10</v>
      </c>
      <c r="H66" s="8">
        <v>20</v>
      </c>
      <c r="I66" s="8">
        <v>8</v>
      </c>
      <c r="J66" s="8">
        <v>20</v>
      </c>
      <c r="K66" s="29">
        <v>20</v>
      </c>
      <c r="L66" s="8">
        <v>1</v>
      </c>
      <c r="M66" s="8">
        <v>11</v>
      </c>
      <c r="N66" s="29">
        <v>15</v>
      </c>
      <c r="O66" s="29">
        <v>28</v>
      </c>
      <c r="P66" s="8">
        <v>0</v>
      </c>
    </row>
    <row r="67" spans="1:16" ht="15.75" customHeight="1">
      <c r="A67" s="12" t="s">
        <v>56</v>
      </c>
      <c r="B67" s="35" t="str">
        <f>VLOOKUP(A67,'Рейтинг 2016'!$A$5:$B$89,2,FALSE)</f>
        <v>27-28</v>
      </c>
      <c r="C67" s="32" t="str">
        <f t="shared" si="15"/>
        <v>7</v>
      </c>
      <c r="D67" s="13">
        <f t="shared" si="16"/>
        <v>55.68181818181818</v>
      </c>
      <c r="E67" s="19">
        <f t="shared" si="17"/>
        <v>176</v>
      </c>
      <c r="F67" s="20">
        <f t="shared" si="18"/>
        <v>98</v>
      </c>
      <c r="G67" s="7">
        <v>6</v>
      </c>
      <c r="H67" s="8">
        <v>4.5</v>
      </c>
      <c r="I67" s="8">
        <v>9</v>
      </c>
      <c r="J67" s="8">
        <v>18</v>
      </c>
      <c r="K67" s="29">
        <v>9.5</v>
      </c>
      <c r="L67" s="8">
        <v>3</v>
      </c>
      <c r="M67" s="8">
        <v>9</v>
      </c>
      <c r="N67" s="29">
        <v>14</v>
      </c>
      <c r="O67" s="29">
        <v>25</v>
      </c>
      <c r="P67" s="8">
        <v>0</v>
      </c>
    </row>
    <row r="68" spans="1:16" ht="15.75" customHeight="1">
      <c r="A68" s="9" t="s">
        <v>57</v>
      </c>
      <c r="B68" s="16"/>
      <c r="C68" s="9"/>
      <c r="D68" s="17"/>
      <c r="E68" s="21"/>
      <c r="F68" s="22"/>
      <c r="G68" s="36"/>
      <c r="H68" s="11"/>
      <c r="I68" s="11"/>
      <c r="J68" s="11"/>
      <c r="K68" s="11"/>
      <c r="L68" s="11"/>
      <c r="M68" s="11"/>
      <c r="N68" s="11"/>
      <c r="O68" s="11"/>
      <c r="P68" s="11"/>
    </row>
    <row r="69" spans="1:16" ht="15.75" customHeight="1">
      <c r="A69" s="12" t="s">
        <v>58</v>
      </c>
      <c r="B69" s="35" t="str">
        <f>VLOOKUP(A69,'Рейтинг 2016'!$A$5:$B$89,2,FALSE)</f>
        <v>72</v>
      </c>
      <c r="C69" s="32" t="str">
        <f aca="true" t="shared" si="19" ref="C69:C74">RANK(D69,$D$69:$D$74)&amp;IF(COUNTIF($D$69:$D$74,D69)&gt;1,"-"&amp;RANK(D69,$D$69:$D$74)+COUNTIF($D$69:$D$74,D69)-1,"")</f>
        <v>6</v>
      </c>
      <c r="D69" s="13">
        <f aca="true" t="shared" si="20" ref="D69:D74">F69/E69*100</f>
        <v>20.738636363636363</v>
      </c>
      <c r="E69" s="19">
        <f aca="true" t="shared" si="21" ref="E69:E74">$F$4</f>
        <v>176</v>
      </c>
      <c r="F69" s="20">
        <f aca="true" t="shared" si="22" ref="F69:F74">SUM(G69:P69)</f>
        <v>36.5</v>
      </c>
      <c r="G69" s="7">
        <v>10</v>
      </c>
      <c r="H69" s="8">
        <v>2</v>
      </c>
      <c r="I69" s="8">
        <v>2</v>
      </c>
      <c r="J69" s="8">
        <v>8</v>
      </c>
      <c r="K69" s="29">
        <v>2</v>
      </c>
      <c r="L69" s="8">
        <v>1.5</v>
      </c>
      <c r="M69" s="8">
        <v>1</v>
      </c>
      <c r="N69" s="29">
        <v>8</v>
      </c>
      <c r="O69" s="29">
        <v>2</v>
      </c>
      <c r="P69" s="8">
        <v>0</v>
      </c>
    </row>
    <row r="70" spans="1:16" ht="15.75" customHeight="1">
      <c r="A70" s="12" t="s">
        <v>59</v>
      </c>
      <c r="B70" s="35" t="str">
        <f>VLOOKUP(A70,'Рейтинг 2016'!$A$5:$B$89,2,FALSE)</f>
        <v>50</v>
      </c>
      <c r="C70" s="32" t="str">
        <f t="shared" si="19"/>
        <v>3</v>
      </c>
      <c r="D70" s="13">
        <f t="shared" si="20"/>
        <v>42.04545454545455</v>
      </c>
      <c r="E70" s="19">
        <f t="shared" si="21"/>
        <v>176</v>
      </c>
      <c r="F70" s="20">
        <f t="shared" si="22"/>
        <v>74</v>
      </c>
      <c r="G70" s="7">
        <v>8</v>
      </c>
      <c r="H70" s="8">
        <v>9.5</v>
      </c>
      <c r="I70" s="8">
        <v>10</v>
      </c>
      <c r="J70" s="8">
        <v>19</v>
      </c>
      <c r="K70" s="29">
        <v>12</v>
      </c>
      <c r="L70" s="8">
        <v>2</v>
      </c>
      <c r="M70" s="8">
        <v>1</v>
      </c>
      <c r="N70" s="29">
        <v>6.5</v>
      </c>
      <c r="O70" s="29">
        <v>6</v>
      </c>
      <c r="P70" s="8">
        <v>0</v>
      </c>
    </row>
    <row r="71" spans="1:16" ht="15.75" customHeight="1">
      <c r="A71" s="12" t="s">
        <v>60</v>
      </c>
      <c r="B71" s="35" t="str">
        <f>VLOOKUP(A71,'Рейтинг 2016'!$A$5:$B$89,2,FALSE)</f>
        <v>55</v>
      </c>
      <c r="C71" s="32" t="str">
        <f t="shared" si="19"/>
        <v>4</v>
      </c>
      <c r="D71" s="13">
        <f t="shared" si="20"/>
        <v>33.52272727272727</v>
      </c>
      <c r="E71" s="19">
        <f t="shared" si="21"/>
        <v>176</v>
      </c>
      <c r="F71" s="20">
        <f t="shared" si="22"/>
        <v>59</v>
      </c>
      <c r="G71" s="7">
        <v>10</v>
      </c>
      <c r="H71" s="8">
        <v>12</v>
      </c>
      <c r="I71" s="8">
        <v>4</v>
      </c>
      <c r="J71" s="8">
        <v>5</v>
      </c>
      <c r="K71" s="29">
        <v>10</v>
      </c>
      <c r="L71" s="8">
        <v>0</v>
      </c>
      <c r="M71" s="8">
        <v>5</v>
      </c>
      <c r="N71" s="29">
        <v>12</v>
      </c>
      <c r="O71" s="29">
        <v>0</v>
      </c>
      <c r="P71" s="8">
        <v>1</v>
      </c>
    </row>
    <row r="72" spans="1:16" ht="15.75" customHeight="1">
      <c r="A72" s="12" t="s">
        <v>61</v>
      </c>
      <c r="B72" s="35" t="str">
        <f>VLOOKUP(A72,'Рейтинг 2016'!$A$5:$B$89,2,FALSE)</f>
        <v>59</v>
      </c>
      <c r="C72" s="32" t="str">
        <f t="shared" si="19"/>
        <v>5</v>
      </c>
      <c r="D72" s="13">
        <f t="shared" si="20"/>
        <v>30.113636363636363</v>
      </c>
      <c r="E72" s="19">
        <f t="shared" si="21"/>
        <v>176</v>
      </c>
      <c r="F72" s="20">
        <f t="shared" si="22"/>
        <v>53</v>
      </c>
      <c r="G72" s="7">
        <v>6</v>
      </c>
      <c r="H72" s="8">
        <v>10</v>
      </c>
      <c r="I72" s="8">
        <v>4</v>
      </c>
      <c r="J72" s="8">
        <v>7</v>
      </c>
      <c r="K72" s="29">
        <v>13</v>
      </c>
      <c r="L72" s="8">
        <v>0</v>
      </c>
      <c r="M72" s="8">
        <v>0</v>
      </c>
      <c r="N72" s="29">
        <v>10</v>
      </c>
      <c r="O72" s="29">
        <v>3</v>
      </c>
      <c r="P72" s="8">
        <v>0</v>
      </c>
    </row>
    <row r="73" spans="1:16" ht="15.75" customHeight="1">
      <c r="A73" s="12" t="s">
        <v>62</v>
      </c>
      <c r="B73" s="35" t="str">
        <f>VLOOKUP(A73,'Рейтинг 2016'!$A$5:$B$89,2,FALSE)</f>
        <v>10</v>
      </c>
      <c r="C73" s="32" t="str">
        <f t="shared" si="19"/>
        <v>1</v>
      </c>
      <c r="D73" s="13">
        <f t="shared" si="20"/>
        <v>73.29545454545455</v>
      </c>
      <c r="E73" s="19">
        <f t="shared" si="21"/>
        <v>176</v>
      </c>
      <c r="F73" s="20">
        <f t="shared" si="22"/>
        <v>129</v>
      </c>
      <c r="G73" s="7">
        <v>10</v>
      </c>
      <c r="H73" s="8">
        <v>24</v>
      </c>
      <c r="I73" s="8">
        <v>10</v>
      </c>
      <c r="J73" s="8">
        <v>22</v>
      </c>
      <c r="K73" s="29">
        <v>19</v>
      </c>
      <c r="L73" s="8">
        <v>1</v>
      </c>
      <c r="M73" s="8">
        <v>11</v>
      </c>
      <c r="N73" s="29">
        <v>15</v>
      </c>
      <c r="O73" s="29">
        <v>16</v>
      </c>
      <c r="P73" s="8">
        <v>1</v>
      </c>
    </row>
    <row r="74" spans="1:16" ht="15.75" customHeight="1">
      <c r="A74" s="12" t="s">
        <v>63</v>
      </c>
      <c r="B74" s="35" t="str">
        <f>VLOOKUP(A74,'Рейтинг 2016'!$A$5:$B$89,2,FALSE)</f>
        <v>22</v>
      </c>
      <c r="C74" s="32" t="str">
        <f t="shared" si="19"/>
        <v>2</v>
      </c>
      <c r="D74" s="13">
        <f t="shared" si="20"/>
        <v>60.79545454545454</v>
      </c>
      <c r="E74" s="19">
        <f t="shared" si="21"/>
        <v>176</v>
      </c>
      <c r="F74" s="20">
        <f t="shared" si="22"/>
        <v>107</v>
      </c>
      <c r="G74" s="7">
        <v>8</v>
      </c>
      <c r="H74" s="8">
        <v>20</v>
      </c>
      <c r="I74" s="8">
        <v>9</v>
      </c>
      <c r="J74" s="8">
        <v>21</v>
      </c>
      <c r="K74" s="29">
        <v>16</v>
      </c>
      <c r="L74" s="8">
        <v>1</v>
      </c>
      <c r="M74" s="8">
        <v>10</v>
      </c>
      <c r="N74" s="29">
        <v>8</v>
      </c>
      <c r="O74" s="29">
        <v>14</v>
      </c>
      <c r="P74" s="8">
        <v>0</v>
      </c>
    </row>
    <row r="75" spans="1:16" ht="15.75" customHeight="1">
      <c r="A75" s="9" t="s">
        <v>64</v>
      </c>
      <c r="B75" s="16"/>
      <c r="C75" s="9"/>
      <c r="D75" s="17"/>
      <c r="E75" s="21"/>
      <c r="F75" s="22"/>
      <c r="G75" s="36"/>
      <c r="H75" s="11"/>
      <c r="I75" s="11"/>
      <c r="J75" s="11"/>
      <c r="K75" s="11"/>
      <c r="L75" s="11"/>
      <c r="M75" s="11"/>
      <c r="N75" s="11"/>
      <c r="O75" s="11"/>
      <c r="P75" s="11"/>
    </row>
    <row r="76" spans="1:16" ht="15.75" customHeight="1">
      <c r="A76" s="12" t="s">
        <v>65</v>
      </c>
      <c r="B76" s="35" t="str">
        <f>VLOOKUP(A76,'Рейтинг 2016'!$A$5:$B$89,2,FALSE)</f>
        <v>12</v>
      </c>
      <c r="C76" s="32" t="str">
        <f aca="true" t="shared" si="23" ref="C76:C87">RANK(D76,$D$76:$D$87)&amp;IF(COUNTIF($D$76:$D$87,D76)&gt;1,"-"&amp;RANK(D76,$D$76:$D$87)+COUNTIF($D$76:$D$87,D76)-1,"")</f>
        <v>3</v>
      </c>
      <c r="D76" s="13">
        <f aca="true" t="shared" si="24" ref="D76:D87">F76/E76*100</f>
        <v>71.30681818181817</v>
      </c>
      <c r="E76" s="19">
        <f aca="true" t="shared" si="25" ref="E76:E87">$F$4</f>
        <v>176</v>
      </c>
      <c r="F76" s="20">
        <f aca="true" t="shared" si="26" ref="F76:F87">SUM(G76:P76)</f>
        <v>125.5</v>
      </c>
      <c r="G76" s="7">
        <v>8</v>
      </c>
      <c r="H76" s="8">
        <v>19</v>
      </c>
      <c r="I76" s="8">
        <v>10</v>
      </c>
      <c r="J76" s="8">
        <v>20</v>
      </c>
      <c r="K76" s="29">
        <v>13</v>
      </c>
      <c r="L76" s="8">
        <v>1.5</v>
      </c>
      <c r="M76" s="8">
        <v>10</v>
      </c>
      <c r="N76" s="29">
        <v>10</v>
      </c>
      <c r="O76" s="29">
        <v>34</v>
      </c>
      <c r="P76" s="8">
        <v>0</v>
      </c>
    </row>
    <row r="77" spans="1:16" ht="15.75" customHeight="1">
      <c r="A77" s="12" t="s">
        <v>66</v>
      </c>
      <c r="B77" s="35" t="str">
        <f>VLOOKUP(A77,'Рейтинг 2016'!$A$5:$B$89,2,FALSE)</f>
        <v>26</v>
      </c>
      <c r="C77" s="32" t="str">
        <f t="shared" si="23"/>
        <v>5</v>
      </c>
      <c r="D77" s="13">
        <f t="shared" si="24"/>
        <v>56.25</v>
      </c>
      <c r="E77" s="19">
        <f t="shared" si="25"/>
        <v>176</v>
      </c>
      <c r="F77" s="20">
        <f t="shared" si="26"/>
        <v>99</v>
      </c>
      <c r="G77" s="7">
        <v>6</v>
      </c>
      <c r="H77" s="8">
        <v>17</v>
      </c>
      <c r="I77" s="8">
        <v>8</v>
      </c>
      <c r="J77" s="8">
        <v>19.5</v>
      </c>
      <c r="K77" s="29">
        <v>11</v>
      </c>
      <c r="L77" s="8">
        <v>2</v>
      </c>
      <c r="M77" s="8">
        <v>5</v>
      </c>
      <c r="N77" s="29">
        <v>13.5</v>
      </c>
      <c r="O77" s="29">
        <v>17</v>
      </c>
      <c r="P77" s="8">
        <v>0</v>
      </c>
    </row>
    <row r="78" spans="1:16" ht="15.75" customHeight="1">
      <c r="A78" s="12" t="s">
        <v>67</v>
      </c>
      <c r="B78" s="35" t="str">
        <f>VLOOKUP(A78,'Рейтинг 2016'!$A$5:$B$89,2,FALSE)</f>
        <v>81</v>
      </c>
      <c r="C78" s="32" t="str">
        <f t="shared" si="23"/>
        <v>12</v>
      </c>
      <c r="D78" s="13">
        <f t="shared" si="24"/>
        <v>14.204545454545455</v>
      </c>
      <c r="E78" s="19">
        <f t="shared" si="25"/>
        <v>176</v>
      </c>
      <c r="F78" s="20">
        <f t="shared" si="26"/>
        <v>25</v>
      </c>
      <c r="G78" s="7">
        <v>7</v>
      </c>
      <c r="H78" s="8">
        <v>1</v>
      </c>
      <c r="I78" s="8">
        <v>1</v>
      </c>
      <c r="J78" s="8">
        <v>5</v>
      </c>
      <c r="K78" s="29">
        <v>2</v>
      </c>
      <c r="L78" s="8">
        <v>0</v>
      </c>
      <c r="M78" s="8">
        <v>1</v>
      </c>
      <c r="N78" s="29">
        <v>1</v>
      </c>
      <c r="O78" s="29">
        <v>7</v>
      </c>
      <c r="P78" s="8">
        <v>0</v>
      </c>
    </row>
    <row r="79" spans="1:16" ht="15.75" customHeight="1">
      <c r="A79" s="12" t="s">
        <v>68</v>
      </c>
      <c r="B79" s="35" t="str">
        <f>VLOOKUP(A79,'Рейтинг 2016'!$A$5:$B$89,2,FALSE)</f>
        <v>77-78</v>
      </c>
      <c r="C79" s="32" t="str">
        <f t="shared" si="23"/>
        <v>11</v>
      </c>
      <c r="D79" s="13">
        <f t="shared" si="24"/>
        <v>18.181818181818183</v>
      </c>
      <c r="E79" s="19">
        <f t="shared" si="25"/>
        <v>176</v>
      </c>
      <c r="F79" s="20">
        <f t="shared" si="26"/>
        <v>32</v>
      </c>
      <c r="G79" s="7">
        <v>7</v>
      </c>
      <c r="H79" s="8">
        <v>1</v>
      </c>
      <c r="I79" s="8">
        <v>2</v>
      </c>
      <c r="J79" s="8">
        <v>5</v>
      </c>
      <c r="K79" s="29">
        <v>6</v>
      </c>
      <c r="L79" s="8">
        <v>1.5</v>
      </c>
      <c r="M79" s="8">
        <v>0</v>
      </c>
      <c r="N79" s="29">
        <v>5</v>
      </c>
      <c r="O79" s="29">
        <v>4.5</v>
      </c>
      <c r="P79" s="8">
        <v>0</v>
      </c>
    </row>
    <row r="80" spans="1:16" ht="15.75" customHeight="1">
      <c r="A80" s="12" t="s">
        <v>69</v>
      </c>
      <c r="B80" s="35" t="str">
        <f>VLOOKUP(A80,'Рейтинг 2016'!$A$5:$B$89,2,FALSE)</f>
        <v>31-32</v>
      </c>
      <c r="C80" s="32" t="str">
        <f t="shared" si="23"/>
        <v>6</v>
      </c>
      <c r="D80" s="13">
        <f t="shared" si="24"/>
        <v>52.27272727272727</v>
      </c>
      <c r="E80" s="19">
        <f t="shared" si="25"/>
        <v>176</v>
      </c>
      <c r="F80" s="20">
        <f t="shared" si="26"/>
        <v>92</v>
      </c>
      <c r="G80" s="7">
        <v>8</v>
      </c>
      <c r="H80" s="8">
        <v>16</v>
      </c>
      <c r="I80" s="8">
        <v>9</v>
      </c>
      <c r="J80" s="8">
        <v>20</v>
      </c>
      <c r="K80" s="29">
        <v>10</v>
      </c>
      <c r="L80" s="8">
        <v>1</v>
      </c>
      <c r="M80" s="8">
        <v>11</v>
      </c>
      <c r="N80" s="29">
        <v>6</v>
      </c>
      <c r="O80" s="29">
        <v>11</v>
      </c>
      <c r="P80" s="8">
        <v>0</v>
      </c>
    </row>
    <row r="81" spans="1:16" ht="15.75" customHeight="1">
      <c r="A81" s="12" t="s">
        <v>70</v>
      </c>
      <c r="B81" s="35" t="str">
        <f>VLOOKUP(A81,'Рейтинг 2016'!$A$5:$B$89,2,FALSE)</f>
        <v>65</v>
      </c>
      <c r="C81" s="32" t="str">
        <f t="shared" si="23"/>
        <v>9</v>
      </c>
      <c r="D81" s="13">
        <f t="shared" si="24"/>
        <v>26.988636363636363</v>
      </c>
      <c r="E81" s="19">
        <f t="shared" si="25"/>
        <v>176</v>
      </c>
      <c r="F81" s="20">
        <f t="shared" si="26"/>
        <v>47.5</v>
      </c>
      <c r="G81" s="7">
        <v>5</v>
      </c>
      <c r="H81" s="8">
        <v>7.5</v>
      </c>
      <c r="I81" s="8">
        <v>8</v>
      </c>
      <c r="J81" s="8">
        <v>12</v>
      </c>
      <c r="K81" s="29">
        <v>2</v>
      </c>
      <c r="L81" s="8">
        <v>0</v>
      </c>
      <c r="M81" s="8">
        <v>0</v>
      </c>
      <c r="N81" s="29">
        <v>9</v>
      </c>
      <c r="O81" s="29">
        <v>4</v>
      </c>
      <c r="P81" s="8">
        <v>0</v>
      </c>
    </row>
    <row r="82" spans="1:16" ht="15.75" customHeight="1">
      <c r="A82" s="12" t="s">
        <v>71</v>
      </c>
      <c r="B82" s="35" t="str">
        <f>VLOOKUP(A82,'Рейтинг 2016'!$A$5:$B$89,2,FALSE)</f>
        <v>3</v>
      </c>
      <c r="C82" s="32" t="str">
        <f t="shared" si="23"/>
        <v>1</v>
      </c>
      <c r="D82" s="13">
        <f t="shared" si="24"/>
        <v>83.52272727272727</v>
      </c>
      <c r="E82" s="19">
        <f t="shared" si="25"/>
        <v>176</v>
      </c>
      <c r="F82" s="20">
        <f t="shared" si="26"/>
        <v>147</v>
      </c>
      <c r="G82" s="7">
        <v>10</v>
      </c>
      <c r="H82" s="8">
        <v>23</v>
      </c>
      <c r="I82" s="8">
        <v>9</v>
      </c>
      <c r="J82" s="8">
        <v>21</v>
      </c>
      <c r="K82" s="29">
        <v>20</v>
      </c>
      <c r="L82" s="8">
        <v>1</v>
      </c>
      <c r="M82" s="8">
        <v>10</v>
      </c>
      <c r="N82" s="29">
        <v>19</v>
      </c>
      <c r="O82" s="29">
        <v>30</v>
      </c>
      <c r="P82" s="8">
        <v>4</v>
      </c>
    </row>
    <row r="83" spans="1:16" ht="15.75" customHeight="1">
      <c r="A83" s="12" t="s">
        <v>72</v>
      </c>
      <c r="B83" s="35" t="str">
        <f>VLOOKUP(A83,'Рейтинг 2016'!$A$5:$B$89,2,FALSE)</f>
        <v>13</v>
      </c>
      <c r="C83" s="32" t="str">
        <f t="shared" si="23"/>
        <v>4</v>
      </c>
      <c r="D83" s="13">
        <f t="shared" si="24"/>
        <v>69.60227272727273</v>
      </c>
      <c r="E83" s="19">
        <f t="shared" si="25"/>
        <v>176</v>
      </c>
      <c r="F83" s="20">
        <f t="shared" si="26"/>
        <v>122.5</v>
      </c>
      <c r="G83" s="7">
        <v>10</v>
      </c>
      <c r="H83" s="8">
        <v>10.5</v>
      </c>
      <c r="I83" s="8">
        <v>10</v>
      </c>
      <c r="J83" s="8">
        <v>19</v>
      </c>
      <c r="K83" s="29">
        <v>17</v>
      </c>
      <c r="L83" s="8">
        <v>2</v>
      </c>
      <c r="M83" s="8">
        <v>9</v>
      </c>
      <c r="N83" s="29">
        <v>14</v>
      </c>
      <c r="O83" s="29">
        <v>31</v>
      </c>
      <c r="P83" s="8">
        <v>0</v>
      </c>
    </row>
    <row r="84" spans="1:16" ht="15.75" customHeight="1">
      <c r="A84" s="12" t="s">
        <v>73</v>
      </c>
      <c r="B84" s="35" t="str">
        <f>VLOOKUP(A84,'Рейтинг 2016'!$A$5:$B$89,2,FALSE)</f>
        <v>70</v>
      </c>
      <c r="C84" s="32" t="str">
        <f t="shared" si="23"/>
        <v>10</v>
      </c>
      <c r="D84" s="13">
        <f t="shared" si="24"/>
        <v>23.579545454545457</v>
      </c>
      <c r="E84" s="19">
        <f t="shared" si="25"/>
        <v>176</v>
      </c>
      <c r="F84" s="20">
        <f t="shared" si="26"/>
        <v>41.5</v>
      </c>
      <c r="G84" s="7">
        <v>6</v>
      </c>
      <c r="H84" s="8">
        <v>2</v>
      </c>
      <c r="I84" s="8">
        <v>8</v>
      </c>
      <c r="J84" s="8">
        <v>19</v>
      </c>
      <c r="K84" s="29">
        <v>2</v>
      </c>
      <c r="L84" s="8">
        <v>0</v>
      </c>
      <c r="M84" s="8">
        <v>1</v>
      </c>
      <c r="N84" s="29">
        <v>3</v>
      </c>
      <c r="O84" s="29">
        <v>0.5</v>
      </c>
      <c r="P84" s="8">
        <v>0</v>
      </c>
    </row>
    <row r="85" spans="1:16" ht="15.75" customHeight="1">
      <c r="A85" s="12" t="s">
        <v>74</v>
      </c>
      <c r="B85" s="35" t="str">
        <f>VLOOKUP(A85,'Рейтинг 2016'!$A$5:$B$89,2,FALSE)</f>
        <v>40-41</v>
      </c>
      <c r="C85" s="32" t="str">
        <f t="shared" si="23"/>
        <v>7</v>
      </c>
      <c r="D85" s="13">
        <f t="shared" si="24"/>
        <v>46.02272727272727</v>
      </c>
      <c r="E85" s="19">
        <f t="shared" si="25"/>
        <v>176</v>
      </c>
      <c r="F85" s="20">
        <f t="shared" si="26"/>
        <v>81</v>
      </c>
      <c r="G85" s="7">
        <v>8</v>
      </c>
      <c r="H85" s="8">
        <v>10</v>
      </c>
      <c r="I85" s="8">
        <v>7</v>
      </c>
      <c r="J85" s="8">
        <v>18</v>
      </c>
      <c r="K85" s="29">
        <v>17</v>
      </c>
      <c r="L85" s="8">
        <v>5</v>
      </c>
      <c r="M85" s="8">
        <v>6</v>
      </c>
      <c r="N85" s="29">
        <v>5</v>
      </c>
      <c r="O85" s="29">
        <v>5</v>
      </c>
      <c r="P85" s="8">
        <v>0</v>
      </c>
    </row>
    <row r="86" spans="1:16" s="1" customFormat="1" ht="15.75" customHeight="1">
      <c r="A86" s="14" t="s">
        <v>75</v>
      </c>
      <c r="B86" s="35" t="str">
        <f>VLOOKUP(A86,'Рейтинг 2016'!$A$5:$B$89,2,FALSE)</f>
        <v>5</v>
      </c>
      <c r="C86" s="32" t="str">
        <f t="shared" si="23"/>
        <v>2</v>
      </c>
      <c r="D86" s="13">
        <f t="shared" si="24"/>
        <v>78.97727272727273</v>
      </c>
      <c r="E86" s="19">
        <f t="shared" si="25"/>
        <v>176</v>
      </c>
      <c r="F86" s="20">
        <f t="shared" si="26"/>
        <v>139</v>
      </c>
      <c r="G86" s="7">
        <v>10</v>
      </c>
      <c r="H86" s="8">
        <v>20</v>
      </c>
      <c r="I86" s="8">
        <v>10</v>
      </c>
      <c r="J86" s="8">
        <v>21</v>
      </c>
      <c r="K86" s="29">
        <v>20</v>
      </c>
      <c r="L86" s="8">
        <v>2</v>
      </c>
      <c r="M86" s="8">
        <v>10</v>
      </c>
      <c r="N86" s="29">
        <v>13</v>
      </c>
      <c r="O86" s="29">
        <v>32</v>
      </c>
      <c r="P86" s="8">
        <v>1</v>
      </c>
    </row>
    <row r="87" spans="1:16" ht="15.75" customHeight="1">
      <c r="A87" s="12" t="s">
        <v>76</v>
      </c>
      <c r="B87" s="35" t="str">
        <f>VLOOKUP(A87,'Рейтинг 2016'!$A$5:$B$89,2,FALSE)</f>
        <v>46-47</v>
      </c>
      <c r="C87" s="32" t="str">
        <f t="shared" si="23"/>
        <v>8</v>
      </c>
      <c r="D87" s="13">
        <f t="shared" si="24"/>
        <v>43.75</v>
      </c>
      <c r="E87" s="19">
        <f t="shared" si="25"/>
        <v>176</v>
      </c>
      <c r="F87" s="20">
        <f t="shared" si="26"/>
        <v>77</v>
      </c>
      <c r="G87" s="7">
        <v>6</v>
      </c>
      <c r="H87" s="8">
        <v>10</v>
      </c>
      <c r="I87" s="8">
        <v>10</v>
      </c>
      <c r="J87" s="8">
        <v>15</v>
      </c>
      <c r="K87" s="29">
        <v>16</v>
      </c>
      <c r="L87" s="8">
        <v>2</v>
      </c>
      <c r="M87" s="8">
        <v>6</v>
      </c>
      <c r="N87" s="29">
        <v>8</v>
      </c>
      <c r="O87" s="29">
        <v>4</v>
      </c>
      <c r="P87" s="8">
        <v>0</v>
      </c>
    </row>
    <row r="88" spans="1:16" ht="15.75" customHeight="1">
      <c r="A88" s="9" t="s">
        <v>77</v>
      </c>
      <c r="B88" s="16"/>
      <c r="C88" s="9"/>
      <c r="D88" s="17"/>
      <c r="E88" s="21"/>
      <c r="F88" s="22"/>
      <c r="G88" s="36"/>
      <c r="H88" s="11"/>
      <c r="I88" s="11"/>
      <c r="J88" s="11"/>
      <c r="K88" s="11"/>
      <c r="L88" s="11"/>
      <c r="M88" s="11"/>
      <c r="N88" s="11"/>
      <c r="O88" s="11"/>
      <c r="P88" s="11"/>
    </row>
    <row r="89" spans="1:16" ht="15.75" customHeight="1">
      <c r="A89" s="12" t="s">
        <v>78</v>
      </c>
      <c r="B89" s="35" t="str">
        <f>VLOOKUP(A89,'Рейтинг 2016'!$A$5:$B$89,2,FALSE)</f>
        <v>69</v>
      </c>
      <c r="C89" s="32" t="str">
        <f aca="true" t="shared" si="27" ref="C89:C97">RANK(D89,$D$89:$D$97)&amp;IF(COUNTIF($D$89:$D$97,D89)&gt;1,"-"&amp;RANK(D89,$D$89:$D$97)+COUNTIF($D$89:$D$97,D89)-1,"")</f>
        <v>6</v>
      </c>
      <c r="D89" s="13">
        <f aca="true" t="shared" si="28" ref="D89:D97">F89/E89*100</f>
        <v>24.431818181818183</v>
      </c>
      <c r="E89" s="19">
        <f aca="true" t="shared" si="29" ref="E89:E97">$F$4</f>
        <v>176</v>
      </c>
      <c r="F89" s="20">
        <f aca="true" t="shared" si="30" ref="F89:F97">SUM(G89:P89)</f>
        <v>43</v>
      </c>
      <c r="G89" s="7">
        <v>10</v>
      </c>
      <c r="H89" s="8">
        <v>3</v>
      </c>
      <c r="I89" s="8">
        <v>6</v>
      </c>
      <c r="J89" s="8">
        <v>8</v>
      </c>
      <c r="K89" s="29">
        <v>8</v>
      </c>
      <c r="L89" s="8">
        <v>2</v>
      </c>
      <c r="M89" s="8">
        <v>1</v>
      </c>
      <c r="N89" s="29">
        <v>2</v>
      </c>
      <c r="O89" s="29">
        <v>3</v>
      </c>
      <c r="P89" s="8">
        <v>0</v>
      </c>
    </row>
    <row r="90" spans="1:16" ht="15.75" customHeight="1">
      <c r="A90" s="12" t="s">
        <v>79</v>
      </c>
      <c r="B90" s="35" t="str">
        <f>VLOOKUP(A90,'Рейтинг 2016'!$A$5:$B$89,2,FALSE)</f>
        <v>73</v>
      </c>
      <c r="C90" s="32" t="str">
        <f t="shared" si="27"/>
        <v>7</v>
      </c>
      <c r="D90" s="13">
        <f t="shared" si="28"/>
        <v>20.454545454545457</v>
      </c>
      <c r="E90" s="19">
        <f t="shared" si="29"/>
        <v>176</v>
      </c>
      <c r="F90" s="20">
        <f t="shared" si="30"/>
        <v>36</v>
      </c>
      <c r="G90" s="7">
        <v>9</v>
      </c>
      <c r="H90" s="8">
        <v>5</v>
      </c>
      <c r="I90" s="8">
        <v>4</v>
      </c>
      <c r="J90" s="8">
        <v>4</v>
      </c>
      <c r="K90" s="29">
        <v>6.5</v>
      </c>
      <c r="L90" s="8">
        <v>1</v>
      </c>
      <c r="M90" s="8">
        <v>4</v>
      </c>
      <c r="N90" s="29">
        <v>1</v>
      </c>
      <c r="O90" s="29">
        <v>1.5</v>
      </c>
      <c r="P90" s="8">
        <v>0</v>
      </c>
    </row>
    <row r="91" spans="1:16" ht="15.75" customHeight="1">
      <c r="A91" s="12" t="s">
        <v>80</v>
      </c>
      <c r="B91" s="35" t="str">
        <f>VLOOKUP(A91,'Рейтинг 2016'!$A$5:$B$89,2,FALSE)</f>
        <v>43</v>
      </c>
      <c r="C91" s="32" t="str">
        <f t="shared" si="27"/>
        <v>2</v>
      </c>
      <c r="D91" s="13">
        <f t="shared" si="28"/>
        <v>45.45454545454545</v>
      </c>
      <c r="E91" s="19">
        <f t="shared" si="29"/>
        <v>176</v>
      </c>
      <c r="F91" s="20">
        <f t="shared" si="30"/>
        <v>80</v>
      </c>
      <c r="G91" s="7">
        <v>8</v>
      </c>
      <c r="H91" s="8">
        <v>5</v>
      </c>
      <c r="I91" s="8">
        <v>8</v>
      </c>
      <c r="J91" s="8">
        <v>18</v>
      </c>
      <c r="K91" s="29">
        <v>16</v>
      </c>
      <c r="L91" s="8">
        <v>0</v>
      </c>
      <c r="M91" s="8">
        <v>4</v>
      </c>
      <c r="N91" s="29">
        <v>9</v>
      </c>
      <c r="O91" s="29">
        <v>12</v>
      </c>
      <c r="P91" s="8">
        <v>0</v>
      </c>
    </row>
    <row r="92" spans="1:16" ht="15.75" customHeight="1">
      <c r="A92" s="12" t="s">
        <v>81</v>
      </c>
      <c r="B92" s="35" t="str">
        <f>VLOOKUP(A92,'Рейтинг 2016'!$A$5:$B$89,2,FALSE)</f>
        <v>53</v>
      </c>
      <c r="C92" s="32" t="str">
        <f t="shared" si="27"/>
        <v>4</v>
      </c>
      <c r="D92" s="13">
        <f t="shared" si="28"/>
        <v>38.778409090909086</v>
      </c>
      <c r="E92" s="19">
        <f t="shared" si="29"/>
        <v>176</v>
      </c>
      <c r="F92" s="20">
        <f t="shared" si="30"/>
        <v>68.25</v>
      </c>
      <c r="G92" s="7">
        <v>4</v>
      </c>
      <c r="H92" s="8">
        <v>6.25</v>
      </c>
      <c r="I92" s="8">
        <v>6</v>
      </c>
      <c r="J92" s="8">
        <v>10</v>
      </c>
      <c r="K92" s="29">
        <v>15</v>
      </c>
      <c r="L92" s="8">
        <v>3</v>
      </c>
      <c r="M92" s="8">
        <v>3</v>
      </c>
      <c r="N92" s="29">
        <v>11</v>
      </c>
      <c r="O92" s="29">
        <v>10</v>
      </c>
      <c r="P92" s="8">
        <v>0</v>
      </c>
    </row>
    <row r="93" spans="1:16" ht="15.75" customHeight="1">
      <c r="A93" s="12" t="s">
        <v>82</v>
      </c>
      <c r="B93" s="35" t="str">
        <f>VLOOKUP(A93,'Рейтинг 2016'!$A$5:$B$89,2,FALSE)</f>
        <v>45</v>
      </c>
      <c r="C93" s="32" t="str">
        <f t="shared" si="27"/>
        <v>3</v>
      </c>
      <c r="D93" s="13">
        <f t="shared" si="28"/>
        <v>44.88636363636363</v>
      </c>
      <c r="E93" s="19">
        <f t="shared" si="29"/>
        <v>176</v>
      </c>
      <c r="F93" s="20">
        <f t="shared" si="30"/>
        <v>79</v>
      </c>
      <c r="G93" s="7">
        <v>8</v>
      </c>
      <c r="H93" s="8">
        <v>13</v>
      </c>
      <c r="I93" s="8">
        <v>9</v>
      </c>
      <c r="J93" s="8">
        <v>15</v>
      </c>
      <c r="K93" s="29">
        <v>11</v>
      </c>
      <c r="L93" s="8">
        <v>3</v>
      </c>
      <c r="M93" s="8">
        <v>11</v>
      </c>
      <c r="N93" s="29">
        <v>5</v>
      </c>
      <c r="O93" s="29">
        <v>4</v>
      </c>
      <c r="P93" s="8">
        <v>0</v>
      </c>
    </row>
    <row r="94" spans="1:16" ht="15.75" customHeight="1">
      <c r="A94" s="12" t="s">
        <v>83</v>
      </c>
      <c r="B94" s="35" t="str">
        <f>VLOOKUP(A94,'Рейтинг 2016'!$A$5:$B$89,2,FALSE)</f>
        <v>57-58</v>
      </c>
      <c r="C94" s="32" t="str">
        <f t="shared" si="27"/>
        <v>5</v>
      </c>
      <c r="D94" s="13">
        <f t="shared" si="28"/>
        <v>30.96590909090909</v>
      </c>
      <c r="E94" s="19">
        <f t="shared" si="29"/>
        <v>176</v>
      </c>
      <c r="F94" s="20">
        <f t="shared" si="30"/>
        <v>54.5</v>
      </c>
      <c r="G94" s="7">
        <v>10</v>
      </c>
      <c r="H94" s="8">
        <v>6</v>
      </c>
      <c r="I94" s="8">
        <v>2</v>
      </c>
      <c r="J94" s="8">
        <v>5</v>
      </c>
      <c r="K94" s="29">
        <v>5</v>
      </c>
      <c r="L94" s="8">
        <v>1.5</v>
      </c>
      <c r="M94" s="8">
        <v>10</v>
      </c>
      <c r="N94" s="29">
        <v>10</v>
      </c>
      <c r="O94" s="29">
        <v>4</v>
      </c>
      <c r="P94" s="8">
        <v>1</v>
      </c>
    </row>
    <row r="95" spans="1:16" ht="15.75" customHeight="1">
      <c r="A95" s="12" t="s">
        <v>84</v>
      </c>
      <c r="B95" s="35" t="str">
        <f>VLOOKUP(A95,'Рейтинг 2016'!$A$5:$B$89,2,FALSE)</f>
        <v>14-15</v>
      </c>
      <c r="C95" s="32" t="str">
        <f t="shared" si="27"/>
        <v>1</v>
      </c>
      <c r="D95" s="13">
        <f t="shared" si="28"/>
        <v>68.75</v>
      </c>
      <c r="E95" s="19">
        <f t="shared" si="29"/>
        <v>176</v>
      </c>
      <c r="F95" s="20">
        <f t="shared" si="30"/>
        <v>121</v>
      </c>
      <c r="G95" s="7">
        <v>6</v>
      </c>
      <c r="H95" s="8">
        <v>21</v>
      </c>
      <c r="I95" s="8">
        <v>10</v>
      </c>
      <c r="J95" s="8">
        <v>19</v>
      </c>
      <c r="K95" s="29">
        <v>11</v>
      </c>
      <c r="L95" s="8">
        <v>3</v>
      </c>
      <c r="M95" s="8">
        <v>5</v>
      </c>
      <c r="N95" s="29">
        <v>12</v>
      </c>
      <c r="O95" s="29">
        <v>32</v>
      </c>
      <c r="P95" s="8">
        <v>2</v>
      </c>
    </row>
    <row r="96" spans="1:16" ht="15.75" customHeight="1">
      <c r="A96" s="12" t="s">
        <v>85</v>
      </c>
      <c r="B96" s="35" t="str">
        <f>VLOOKUP(A96,'Рейтинг 2016'!$A$5:$B$89,2,FALSE)</f>
        <v>80</v>
      </c>
      <c r="C96" s="32" t="str">
        <f t="shared" si="27"/>
        <v>9</v>
      </c>
      <c r="D96" s="13">
        <f t="shared" si="28"/>
        <v>16.193181818181817</v>
      </c>
      <c r="E96" s="19">
        <f t="shared" si="29"/>
        <v>176</v>
      </c>
      <c r="F96" s="20">
        <f t="shared" si="30"/>
        <v>28.5</v>
      </c>
      <c r="G96" s="7">
        <v>8</v>
      </c>
      <c r="H96" s="8">
        <v>1</v>
      </c>
      <c r="I96" s="8">
        <v>1</v>
      </c>
      <c r="J96" s="8">
        <v>5</v>
      </c>
      <c r="K96" s="29">
        <v>2</v>
      </c>
      <c r="L96" s="8">
        <v>3</v>
      </c>
      <c r="M96" s="8">
        <v>6</v>
      </c>
      <c r="N96" s="29">
        <v>0.5</v>
      </c>
      <c r="O96" s="29">
        <v>2</v>
      </c>
      <c r="P96" s="8">
        <v>0</v>
      </c>
    </row>
    <row r="97" spans="1:16" ht="15.75" customHeight="1">
      <c r="A97" s="12" t="s">
        <v>86</v>
      </c>
      <c r="B97" s="35" t="str">
        <f>VLOOKUP(A97,'Рейтинг 2016'!$A$5:$B$89,2,FALSE)</f>
        <v>75</v>
      </c>
      <c r="C97" s="32" t="str">
        <f t="shared" si="27"/>
        <v>8</v>
      </c>
      <c r="D97" s="13">
        <f t="shared" si="28"/>
        <v>19.03409090909091</v>
      </c>
      <c r="E97" s="19">
        <f t="shared" si="29"/>
        <v>176</v>
      </c>
      <c r="F97" s="20">
        <f t="shared" si="30"/>
        <v>33.5</v>
      </c>
      <c r="G97" s="7">
        <v>9</v>
      </c>
      <c r="H97" s="8">
        <v>6.5</v>
      </c>
      <c r="I97" s="8">
        <v>6</v>
      </c>
      <c r="J97" s="8">
        <v>2</v>
      </c>
      <c r="K97" s="29">
        <v>1</v>
      </c>
      <c r="L97" s="8">
        <v>2</v>
      </c>
      <c r="M97" s="8">
        <v>0</v>
      </c>
      <c r="N97" s="29">
        <v>6</v>
      </c>
      <c r="O97" s="29">
        <v>0</v>
      </c>
      <c r="P97" s="8">
        <v>1</v>
      </c>
    </row>
    <row r="98" spans="1:16" ht="15">
      <c r="A98" s="23" t="s">
        <v>111</v>
      </c>
      <c r="B98" s="24"/>
      <c r="C98" s="24"/>
      <c r="D98" s="24"/>
      <c r="E98" s="25"/>
      <c r="F98" s="24"/>
      <c r="G98" s="24"/>
      <c r="H98" s="25"/>
      <c r="I98" s="25"/>
      <c r="J98" s="25"/>
      <c r="K98" s="30"/>
      <c r="L98" s="25"/>
      <c r="M98" s="25"/>
      <c r="N98" s="30"/>
      <c r="O98" s="30"/>
      <c r="P98" s="25"/>
    </row>
    <row r="99" spans="6:16" ht="15">
      <c r="F99" s="33"/>
      <c r="G99" s="33"/>
      <c r="H99" s="33"/>
      <c r="I99" s="33"/>
      <c r="J99" s="33"/>
      <c r="K99" s="34"/>
      <c r="L99" s="33"/>
      <c r="M99" s="33"/>
      <c r="N99" s="34"/>
      <c r="O99" s="34"/>
      <c r="P99" s="33"/>
    </row>
    <row r="100" spans="6:16" ht="15">
      <c r="F100" s="26"/>
      <c r="G100" s="4"/>
      <c r="H100" s="4"/>
      <c r="I100" s="4"/>
      <c r="J100" s="4"/>
      <c r="K100" s="31"/>
      <c r="L100" s="4"/>
      <c r="M100" s="4"/>
      <c r="N100" s="31"/>
      <c r="O100" s="31"/>
      <c r="P100" s="4"/>
    </row>
    <row r="101" spans="4:16" ht="15">
      <c r="D101" s="4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</row>
    <row r="102" spans="4:16" ht="15">
      <c r="D102" s="4"/>
      <c r="E102" s="2"/>
      <c r="F102" s="2"/>
      <c r="G102" s="4"/>
      <c r="H102" s="4"/>
      <c r="I102" s="4"/>
      <c r="J102" s="4"/>
      <c r="K102" s="31"/>
      <c r="L102" s="4"/>
      <c r="M102" s="4"/>
      <c r="N102" s="31"/>
      <c r="O102" s="31"/>
      <c r="P102" s="4"/>
    </row>
    <row r="103" spans="4:16" ht="15">
      <c r="D103" s="4"/>
      <c r="E103" s="2"/>
      <c r="F103" s="2"/>
      <c r="G103" s="4"/>
      <c r="H103" s="4"/>
      <c r="I103" s="4"/>
      <c r="J103" s="4"/>
      <c r="K103" s="31"/>
      <c r="L103" s="4"/>
      <c r="M103" s="4"/>
      <c r="N103" s="31"/>
      <c r="O103" s="31"/>
      <c r="P103" s="4"/>
    </row>
    <row r="104" spans="6:16" ht="15">
      <c r="F104" s="27"/>
      <c r="G104" s="27"/>
      <c r="H104" s="27"/>
      <c r="I104" s="27"/>
      <c r="J104" s="27"/>
      <c r="K104" s="28"/>
      <c r="L104" s="27"/>
      <c r="M104" s="27"/>
      <c r="N104" s="28"/>
      <c r="O104" s="28"/>
      <c r="P104" s="27"/>
    </row>
    <row r="106" spans="7:16" ht="15">
      <c r="G106" s="4"/>
      <c r="H106" s="4"/>
      <c r="I106" s="4"/>
      <c r="J106" s="4"/>
      <c r="K106" s="31"/>
      <c r="L106" s="4"/>
      <c r="M106" s="4"/>
      <c r="N106" s="31"/>
      <c r="O106" s="31"/>
      <c r="P106" s="4"/>
    </row>
  </sheetData>
  <sheetProtection/>
  <mergeCells count="8">
    <mergeCell ref="A1:P1"/>
    <mergeCell ref="A2:A3"/>
    <mergeCell ref="B2:B3"/>
    <mergeCell ref="C2:C3"/>
    <mergeCell ref="D2:D3"/>
    <mergeCell ref="E2:E3"/>
    <mergeCell ref="F2:F3"/>
    <mergeCell ref="G2:P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53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mpak</dc:creator>
  <cp:keywords/>
  <dc:description/>
  <cp:lastModifiedBy>Тимофеева Ольга Ивановна</cp:lastModifiedBy>
  <cp:lastPrinted>2017-02-02T08:20:03Z</cp:lastPrinted>
  <dcterms:created xsi:type="dcterms:W3CDTF">2014-04-04T07:37:35Z</dcterms:created>
  <dcterms:modified xsi:type="dcterms:W3CDTF">2017-02-02T17:03:10Z</dcterms:modified>
  <cp:category/>
  <cp:version/>
  <cp:contentType/>
  <cp:contentStatus/>
</cp:coreProperties>
</file>