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feeva\Documents\01_Проекты\2014_02 Рейтинг открытости бюджетных данных\2015\4 этап\05_Для публикации 2015 год\"/>
    </mc:Choice>
  </mc:AlternateContent>
  <bookViews>
    <workbookView xWindow="0" yWindow="120" windowWidth="20730" windowHeight="11640" tabRatio="804" activeTab="1"/>
  </bookViews>
  <sheets>
    <sheet name="Рейтинг (раздел 13)" sheetId="71" r:id="rId1"/>
    <sheet name="Оценка (раздел 13)" sheetId="12" r:id="rId2"/>
    <sheet name="Методика (раздел 13)" sheetId="31" r:id="rId3"/>
    <sheet name="13.1 " sheetId="14" r:id="rId4"/>
    <sheet name="13.2  " sheetId="56" r:id="rId5"/>
    <sheet name="13.3 " sheetId="57" r:id="rId6"/>
    <sheet name="13.4 " sheetId="58" r:id="rId7"/>
    <sheet name="13.5 " sheetId="59" r:id="rId8"/>
    <sheet name="13.6 " sheetId="60" r:id="rId9"/>
    <sheet name="13.7 " sheetId="61" r:id="rId10"/>
    <sheet name="13.8" sheetId="62" r:id="rId11"/>
    <sheet name="13.9" sheetId="63" r:id="rId12"/>
    <sheet name="13.10" sheetId="64" r:id="rId13"/>
    <sheet name="13.11" sheetId="65" r:id="rId14"/>
    <sheet name="13.12" sheetId="66" r:id="rId15"/>
    <sheet name="13.13" sheetId="67" r:id="rId16"/>
  </sheets>
  <definedNames>
    <definedName name="_xlnm._FilterDatabase" localSheetId="3" hidden="1">'13.1 '!$A$8:$L$8</definedName>
    <definedName name="_xlnm._FilterDatabase" localSheetId="12" hidden="1">'13.10'!$A$14:$Y$14</definedName>
    <definedName name="_xlnm._FilterDatabase" localSheetId="13" hidden="1">'13.11'!$A$11:$N$105</definedName>
    <definedName name="_xlnm._FilterDatabase" localSheetId="14" hidden="1">'13.12'!$A$9:$M$9</definedName>
    <definedName name="_xlnm._FilterDatabase" localSheetId="15" hidden="1">'13.13'!$A$11:$M$105</definedName>
    <definedName name="_xlnm._FilterDatabase" localSheetId="4" hidden="1">'13.2  '!$A$6:$G$100</definedName>
    <definedName name="_xlnm._FilterDatabase" localSheetId="5" hidden="1">'13.3 '!$A$10:$P$104</definedName>
    <definedName name="_xlnm._FilterDatabase" localSheetId="6" hidden="1">'13.4 '!$A$10:$N$10</definedName>
    <definedName name="_xlnm._FilterDatabase" localSheetId="7" hidden="1">'13.5 '!$A$11:$K$11</definedName>
    <definedName name="_xlnm._FilterDatabase" localSheetId="8" hidden="1">'13.6 '!$A$11:$Z$11</definedName>
    <definedName name="_xlnm._FilterDatabase" localSheetId="9" hidden="1">'13.7 '!$A$8:$M$8</definedName>
    <definedName name="_xlnm._FilterDatabase" localSheetId="10" hidden="1">'13.8'!$A$9:$M$9</definedName>
    <definedName name="_xlnm._FilterDatabase" localSheetId="11" hidden="1">'13.9'!$A$9:$L$9</definedName>
    <definedName name="_xlnm.Print_Titles" localSheetId="3">'13.1 '!$4:$7</definedName>
    <definedName name="_xlnm.Print_Titles" localSheetId="12">'13.10'!$8:$13</definedName>
    <definedName name="_xlnm.Print_Titles" localSheetId="13">'13.11'!$6:$10</definedName>
    <definedName name="_xlnm.Print_Titles" localSheetId="14">'13.12'!$5:$8</definedName>
    <definedName name="_xlnm.Print_Titles" localSheetId="15">'13.13'!$5:$10</definedName>
    <definedName name="_xlnm.Print_Titles" localSheetId="4">'13.2  '!$3:$5</definedName>
    <definedName name="_xlnm.Print_Titles" localSheetId="5">'13.3 '!$5:$9</definedName>
    <definedName name="_xlnm.Print_Titles" localSheetId="6">'13.4 '!$5:$6</definedName>
    <definedName name="_xlnm.Print_Titles" localSheetId="7">'13.5 '!$6:$10</definedName>
    <definedName name="_xlnm.Print_Titles" localSheetId="8">'13.6 '!$A:$A,'13.6 '!$6:$10</definedName>
    <definedName name="_xlnm.Print_Titles" localSheetId="9">'13.7 '!$4:$7</definedName>
    <definedName name="_xlnm.Print_Titles" localSheetId="10">'13.8'!$5:$8</definedName>
    <definedName name="_xlnm.Print_Titles" localSheetId="11">'13.9'!$5:$8</definedName>
    <definedName name="_xlnm.Print_Titles" localSheetId="1">'Оценка (раздел 13)'!$A:$A,'Оценка (раздел 13)'!$4:$5</definedName>
    <definedName name="_xlnm.Print_Titles" localSheetId="0">'Рейтинг (раздел 13)'!$A:$A,'Рейтинг (раздел 13)'!$4:$5</definedName>
    <definedName name="_xlnm.Print_Area" localSheetId="3">'13.1 '!$A$1:$L$101</definedName>
    <definedName name="_xlnm.Print_Area" localSheetId="12">'13.10'!$A$1:$Y$107</definedName>
    <definedName name="_xlnm.Print_Area" localSheetId="13">'13.11'!$A$1:$N$104</definedName>
    <definedName name="_xlnm.Print_Area" localSheetId="14">'13.12'!$A$1:$M$102</definedName>
    <definedName name="_xlnm.Print_Area" localSheetId="15">'13.13'!$A$1:$M$104</definedName>
    <definedName name="_xlnm.Print_Area" localSheetId="4">'13.2  '!$A$1:$G$99</definedName>
    <definedName name="_xlnm.Print_Area" localSheetId="5">'13.3 '!$A$1:$P$103</definedName>
    <definedName name="_xlnm.Print_Area" localSheetId="6">'13.4 '!$A$1:$N$103</definedName>
    <definedName name="_xlnm.Print_Area" localSheetId="7">'13.5 '!$A$1:$K$104</definedName>
    <definedName name="_xlnm.Print_Area" localSheetId="8">'13.6 '!$A$1:$Z$104</definedName>
    <definedName name="_xlnm.Print_Area" localSheetId="9">'13.7 '!$A$1:$M$101</definedName>
    <definedName name="_xlnm.Print_Area" localSheetId="10">'13.8'!$A$1:$M$102</definedName>
    <definedName name="_xlnm.Print_Area" localSheetId="11">'13.9'!$A$1:$L$103</definedName>
    <definedName name="_xlnm.Print_Area" localSheetId="1">'Оценка (раздел 13)'!$A$1:$Q$100</definedName>
    <definedName name="_xlnm.Print_Area" localSheetId="0">'Рейтинг (раздел 13)'!$A$1:$P$91</definedName>
  </definedNames>
  <calcPr calcId="152511" refMode="R1C1"/>
</workbook>
</file>

<file path=xl/calcChain.xml><?xml version="1.0" encoding="utf-8"?>
<calcChain xmlns="http://schemas.openxmlformats.org/spreadsheetml/2006/main">
  <c r="C6" i="71" l="1"/>
  <c r="D6" i="12"/>
  <c r="P91" i="71"/>
  <c r="O91" i="71"/>
  <c r="N91" i="71"/>
  <c r="M91" i="71"/>
  <c r="L91" i="71"/>
  <c r="K91" i="71"/>
  <c r="J91" i="71"/>
  <c r="I91" i="71"/>
  <c r="H91" i="71"/>
  <c r="G91" i="71"/>
  <c r="F91" i="71"/>
  <c r="E91" i="71"/>
  <c r="D91" i="71"/>
  <c r="P88" i="71"/>
  <c r="O88" i="71"/>
  <c r="N88" i="71"/>
  <c r="M88" i="71"/>
  <c r="L88" i="71"/>
  <c r="K88" i="71"/>
  <c r="J88" i="71"/>
  <c r="I88" i="71"/>
  <c r="H88" i="71"/>
  <c r="G88" i="71"/>
  <c r="F88" i="71"/>
  <c r="E88" i="71"/>
  <c r="D88" i="71"/>
  <c r="P90" i="71"/>
  <c r="O90" i="71"/>
  <c r="N90" i="71"/>
  <c r="M90" i="71"/>
  <c r="L90" i="71"/>
  <c r="K90" i="71"/>
  <c r="J90" i="71"/>
  <c r="I90" i="71"/>
  <c r="H90" i="71"/>
  <c r="G90" i="71"/>
  <c r="F90" i="71"/>
  <c r="E90" i="71"/>
  <c r="D90" i="71"/>
  <c r="P86" i="71"/>
  <c r="O86" i="71"/>
  <c r="N86" i="71"/>
  <c r="M86" i="71"/>
  <c r="L86" i="71"/>
  <c r="K86" i="71"/>
  <c r="J86" i="71"/>
  <c r="I86" i="71"/>
  <c r="H86" i="71"/>
  <c r="G86" i="71"/>
  <c r="F86" i="71"/>
  <c r="E86" i="71"/>
  <c r="D86" i="71"/>
  <c r="P81" i="71"/>
  <c r="O81" i="71"/>
  <c r="N81" i="71"/>
  <c r="M81" i="71"/>
  <c r="L81" i="71"/>
  <c r="K81" i="71"/>
  <c r="J81" i="71"/>
  <c r="I81" i="71"/>
  <c r="H81" i="71"/>
  <c r="G81" i="71"/>
  <c r="F81" i="71"/>
  <c r="E81" i="71"/>
  <c r="D81" i="71"/>
  <c r="P47" i="71"/>
  <c r="O47" i="71"/>
  <c r="N47" i="71"/>
  <c r="M47" i="71"/>
  <c r="L47" i="71"/>
  <c r="K47" i="71"/>
  <c r="J47" i="71"/>
  <c r="I47" i="71"/>
  <c r="H47" i="71"/>
  <c r="G47" i="71"/>
  <c r="F47" i="71"/>
  <c r="E47" i="71"/>
  <c r="D47" i="71"/>
  <c r="P36" i="71"/>
  <c r="O36" i="71"/>
  <c r="N36" i="71"/>
  <c r="M36" i="71"/>
  <c r="L36" i="71"/>
  <c r="K36" i="71"/>
  <c r="J36" i="71"/>
  <c r="I36" i="71"/>
  <c r="H36" i="71"/>
  <c r="G36" i="71"/>
  <c r="F36" i="71"/>
  <c r="E36" i="71"/>
  <c r="D36" i="71"/>
  <c r="P41" i="71"/>
  <c r="O41" i="71"/>
  <c r="N41" i="71"/>
  <c r="M41" i="71"/>
  <c r="L41" i="71"/>
  <c r="K41" i="71"/>
  <c r="J41" i="71"/>
  <c r="I41" i="71"/>
  <c r="H41" i="71"/>
  <c r="G41" i="71"/>
  <c r="F41" i="71"/>
  <c r="E41" i="71"/>
  <c r="D41" i="71"/>
  <c r="P27" i="71"/>
  <c r="O27" i="71"/>
  <c r="N27" i="71"/>
  <c r="M27" i="71"/>
  <c r="L27" i="71"/>
  <c r="K27" i="71"/>
  <c r="J27" i="71"/>
  <c r="I27" i="71"/>
  <c r="H27" i="71"/>
  <c r="G27" i="71"/>
  <c r="F27" i="71"/>
  <c r="E27" i="71"/>
  <c r="D27" i="71"/>
  <c r="P63" i="71"/>
  <c r="O63" i="71"/>
  <c r="N63" i="71"/>
  <c r="M63" i="71"/>
  <c r="L63" i="71"/>
  <c r="K63" i="71"/>
  <c r="J63" i="71"/>
  <c r="I63" i="71"/>
  <c r="H63" i="71"/>
  <c r="G63" i="71"/>
  <c r="F63" i="71"/>
  <c r="E63" i="71"/>
  <c r="D63" i="71"/>
  <c r="P53" i="71"/>
  <c r="O53" i="71"/>
  <c r="N53" i="71"/>
  <c r="M53" i="71"/>
  <c r="L53" i="71"/>
  <c r="K53" i="71"/>
  <c r="J53" i="71"/>
  <c r="I53" i="71"/>
  <c r="H53" i="71"/>
  <c r="G53" i="71"/>
  <c r="F53" i="71"/>
  <c r="E53" i="71"/>
  <c r="D53" i="71"/>
  <c r="P75" i="71"/>
  <c r="O75" i="71"/>
  <c r="N75" i="71"/>
  <c r="M75" i="71"/>
  <c r="L75" i="71"/>
  <c r="K75" i="71"/>
  <c r="J75" i="71"/>
  <c r="I75" i="71"/>
  <c r="H75" i="71"/>
  <c r="G75" i="71"/>
  <c r="F75" i="71"/>
  <c r="E75" i="71"/>
  <c r="D75" i="71"/>
  <c r="P17" i="71"/>
  <c r="O17" i="71"/>
  <c r="N17" i="71"/>
  <c r="M17" i="71"/>
  <c r="L17" i="71"/>
  <c r="K17" i="71"/>
  <c r="J17" i="71"/>
  <c r="I17" i="71"/>
  <c r="H17" i="71"/>
  <c r="G17" i="71"/>
  <c r="F17" i="71"/>
  <c r="E17" i="71"/>
  <c r="D17" i="71"/>
  <c r="P56" i="71"/>
  <c r="O56" i="71"/>
  <c r="N56" i="71"/>
  <c r="M56" i="71"/>
  <c r="L56" i="71"/>
  <c r="K56" i="71"/>
  <c r="J56" i="71"/>
  <c r="I56" i="71"/>
  <c r="H56" i="71"/>
  <c r="G56" i="71"/>
  <c r="F56" i="71"/>
  <c r="E56" i="71"/>
  <c r="D56" i="71"/>
  <c r="P85" i="71"/>
  <c r="O85" i="71"/>
  <c r="N85" i="71"/>
  <c r="M85" i="71"/>
  <c r="L85" i="71"/>
  <c r="K85" i="71"/>
  <c r="J85" i="71"/>
  <c r="I85" i="71"/>
  <c r="H85" i="71"/>
  <c r="G85" i="71"/>
  <c r="F85" i="71"/>
  <c r="E85" i="71"/>
  <c r="D85" i="71"/>
  <c r="P23" i="71"/>
  <c r="O23" i="71"/>
  <c r="N23" i="71"/>
  <c r="M23" i="71"/>
  <c r="L23" i="71"/>
  <c r="K23" i="71"/>
  <c r="J23" i="71"/>
  <c r="I23" i="71"/>
  <c r="H23" i="71"/>
  <c r="G23" i="71"/>
  <c r="F23" i="71"/>
  <c r="E23" i="71"/>
  <c r="D23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P78" i="71"/>
  <c r="O78" i="71"/>
  <c r="N78" i="71"/>
  <c r="M78" i="71"/>
  <c r="L78" i="71"/>
  <c r="K78" i="71"/>
  <c r="J78" i="71"/>
  <c r="I78" i="71"/>
  <c r="H78" i="71"/>
  <c r="G78" i="71"/>
  <c r="F78" i="71"/>
  <c r="E78" i="71"/>
  <c r="D78" i="71"/>
  <c r="P46" i="71"/>
  <c r="O46" i="71"/>
  <c r="N46" i="71"/>
  <c r="M46" i="71"/>
  <c r="L46" i="71"/>
  <c r="K46" i="71"/>
  <c r="J46" i="71"/>
  <c r="I46" i="71"/>
  <c r="H46" i="71"/>
  <c r="G46" i="71"/>
  <c r="F46" i="71"/>
  <c r="E46" i="71"/>
  <c r="D46" i="71"/>
  <c r="P74" i="71"/>
  <c r="O74" i="71"/>
  <c r="N74" i="71"/>
  <c r="M74" i="71"/>
  <c r="L74" i="71"/>
  <c r="K74" i="71"/>
  <c r="J74" i="71"/>
  <c r="I74" i="71"/>
  <c r="H74" i="71"/>
  <c r="G74" i="71"/>
  <c r="F74" i="71"/>
  <c r="E74" i="71"/>
  <c r="D74" i="71"/>
  <c r="P62" i="71"/>
  <c r="O62" i="71"/>
  <c r="N62" i="71"/>
  <c r="M62" i="71"/>
  <c r="L62" i="71"/>
  <c r="K62" i="71"/>
  <c r="J62" i="71"/>
  <c r="I62" i="71"/>
  <c r="H62" i="71"/>
  <c r="G62" i="71"/>
  <c r="F62" i="71"/>
  <c r="E62" i="71"/>
  <c r="D62" i="71"/>
  <c r="P67" i="71"/>
  <c r="O67" i="71"/>
  <c r="N67" i="71"/>
  <c r="M67" i="71"/>
  <c r="L67" i="71"/>
  <c r="K67" i="71"/>
  <c r="J67" i="71"/>
  <c r="I67" i="71"/>
  <c r="H67" i="71"/>
  <c r="G67" i="71"/>
  <c r="F67" i="71"/>
  <c r="E67" i="71"/>
  <c r="D67" i="71"/>
  <c r="P40" i="71"/>
  <c r="O40" i="71"/>
  <c r="N40" i="71"/>
  <c r="M40" i="71"/>
  <c r="L40" i="71"/>
  <c r="K40" i="71"/>
  <c r="J40" i="71"/>
  <c r="I40" i="71"/>
  <c r="H40" i="71"/>
  <c r="G40" i="71"/>
  <c r="F40" i="71"/>
  <c r="E40" i="71"/>
  <c r="D40" i="71"/>
  <c r="P77" i="71"/>
  <c r="O77" i="71"/>
  <c r="N77" i="71"/>
  <c r="M77" i="71"/>
  <c r="L77" i="71"/>
  <c r="K77" i="71"/>
  <c r="J77" i="71"/>
  <c r="I77" i="71"/>
  <c r="H77" i="71"/>
  <c r="G77" i="71"/>
  <c r="F77" i="71"/>
  <c r="E77" i="71"/>
  <c r="D77" i="71"/>
  <c r="P10" i="71"/>
  <c r="O10" i="71"/>
  <c r="N10" i="71"/>
  <c r="M10" i="71"/>
  <c r="L10" i="71"/>
  <c r="K10" i="71"/>
  <c r="J10" i="71"/>
  <c r="I10" i="71"/>
  <c r="H10" i="71"/>
  <c r="G10" i="71"/>
  <c r="F10" i="71"/>
  <c r="E10" i="71"/>
  <c r="D10" i="71"/>
  <c r="P35" i="71"/>
  <c r="O35" i="71"/>
  <c r="N35" i="71"/>
  <c r="M35" i="71"/>
  <c r="L35" i="71"/>
  <c r="K35" i="71"/>
  <c r="J35" i="71"/>
  <c r="I35" i="71"/>
  <c r="H35" i="71"/>
  <c r="G35" i="71"/>
  <c r="F35" i="71"/>
  <c r="E35" i="71"/>
  <c r="D35" i="71"/>
  <c r="P45" i="71"/>
  <c r="O45" i="71"/>
  <c r="N45" i="71"/>
  <c r="M45" i="71"/>
  <c r="L45" i="71"/>
  <c r="K45" i="71"/>
  <c r="J45" i="71"/>
  <c r="I45" i="71"/>
  <c r="H45" i="71"/>
  <c r="G45" i="71"/>
  <c r="F45" i="71"/>
  <c r="E45" i="71"/>
  <c r="D45" i="71"/>
  <c r="P31" i="71"/>
  <c r="O31" i="71"/>
  <c r="N31" i="71"/>
  <c r="M31" i="71"/>
  <c r="L31" i="71"/>
  <c r="K31" i="71"/>
  <c r="J31" i="71"/>
  <c r="I31" i="71"/>
  <c r="H31" i="71"/>
  <c r="G31" i="71"/>
  <c r="F31" i="71"/>
  <c r="E31" i="71"/>
  <c r="D31" i="71"/>
  <c r="P80" i="71"/>
  <c r="O80" i="71"/>
  <c r="N80" i="71"/>
  <c r="M80" i="71"/>
  <c r="L80" i="71"/>
  <c r="K80" i="71"/>
  <c r="J80" i="71"/>
  <c r="I80" i="71"/>
  <c r="H80" i="71"/>
  <c r="G80" i="71"/>
  <c r="F80" i="71"/>
  <c r="E80" i="71"/>
  <c r="D80" i="71"/>
  <c r="P39" i="71"/>
  <c r="O39" i="71"/>
  <c r="N39" i="71"/>
  <c r="M39" i="71"/>
  <c r="L39" i="71"/>
  <c r="K39" i="71"/>
  <c r="J39" i="71"/>
  <c r="I39" i="71"/>
  <c r="H39" i="71"/>
  <c r="G39" i="71"/>
  <c r="F39" i="71"/>
  <c r="E39" i="71"/>
  <c r="D39" i="71"/>
  <c r="P38" i="71"/>
  <c r="O38" i="71"/>
  <c r="N38" i="71"/>
  <c r="M38" i="71"/>
  <c r="L38" i="71"/>
  <c r="K38" i="71"/>
  <c r="J38" i="71"/>
  <c r="I38" i="71"/>
  <c r="H38" i="71"/>
  <c r="G38" i="71"/>
  <c r="F38" i="71"/>
  <c r="E38" i="71"/>
  <c r="D38" i="71"/>
  <c r="P73" i="71"/>
  <c r="O73" i="71"/>
  <c r="N73" i="71"/>
  <c r="M73" i="71"/>
  <c r="L73" i="71"/>
  <c r="K73" i="71"/>
  <c r="J73" i="71"/>
  <c r="I73" i="71"/>
  <c r="H73" i="71"/>
  <c r="G73" i="71"/>
  <c r="F73" i="71"/>
  <c r="E73" i="71"/>
  <c r="D73" i="71"/>
  <c r="P21" i="71"/>
  <c r="O21" i="71"/>
  <c r="N21" i="71"/>
  <c r="M21" i="71"/>
  <c r="L21" i="71"/>
  <c r="K21" i="71"/>
  <c r="J21" i="71"/>
  <c r="I21" i="71"/>
  <c r="H21" i="71"/>
  <c r="G21" i="71"/>
  <c r="F21" i="71"/>
  <c r="E21" i="71"/>
  <c r="D21" i="71"/>
  <c r="P9" i="71"/>
  <c r="O9" i="71"/>
  <c r="N9" i="71"/>
  <c r="M9" i="71"/>
  <c r="L9" i="71"/>
  <c r="K9" i="71"/>
  <c r="J9" i="71"/>
  <c r="I9" i="71"/>
  <c r="H9" i="71"/>
  <c r="G9" i="71"/>
  <c r="F9" i="71"/>
  <c r="E9" i="71"/>
  <c r="D9" i="71"/>
  <c r="P44" i="71"/>
  <c r="O44" i="71"/>
  <c r="N44" i="71"/>
  <c r="M44" i="71"/>
  <c r="L44" i="71"/>
  <c r="K44" i="71"/>
  <c r="J44" i="71"/>
  <c r="I44" i="71"/>
  <c r="H44" i="71"/>
  <c r="G44" i="71"/>
  <c r="F44" i="71"/>
  <c r="E44" i="71"/>
  <c r="D44" i="71"/>
  <c r="P7" i="71"/>
  <c r="O7" i="71"/>
  <c r="N7" i="71"/>
  <c r="M7" i="71"/>
  <c r="L7" i="71"/>
  <c r="K7" i="71"/>
  <c r="J7" i="71"/>
  <c r="I7" i="71"/>
  <c r="H7" i="71"/>
  <c r="G7" i="71"/>
  <c r="F7" i="71"/>
  <c r="E7" i="71"/>
  <c r="D7" i="71"/>
  <c r="P43" i="71"/>
  <c r="O43" i="71"/>
  <c r="N43" i="71"/>
  <c r="M43" i="71"/>
  <c r="L43" i="71"/>
  <c r="K43" i="71"/>
  <c r="J43" i="71"/>
  <c r="I43" i="71"/>
  <c r="H43" i="71"/>
  <c r="G43" i="71"/>
  <c r="F43" i="71"/>
  <c r="E43" i="71"/>
  <c r="D43" i="71"/>
  <c r="P61" i="71"/>
  <c r="O61" i="71"/>
  <c r="N61" i="71"/>
  <c r="M61" i="71"/>
  <c r="L61" i="71"/>
  <c r="K61" i="71"/>
  <c r="J61" i="71"/>
  <c r="I61" i="71"/>
  <c r="H61" i="71"/>
  <c r="G61" i="71"/>
  <c r="F61" i="71"/>
  <c r="E61" i="71"/>
  <c r="D61" i="71"/>
  <c r="P22" i="71"/>
  <c r="O22" i="71"/>
  <c r="N22" i="71"/>
  <c r="M22" i="71"/>
  <c r="L22" i="71"/>
  <c r="K22" i="71"/>
  <c r="J22" i="71"/>
  <c r="I22" i="71"/>
  <c r="H22" i="71"/>
  <c r="G22" i="71"/>
  <c r="F22" i="71"/>
  <c r="E22" i="71"/>
  <c r="D22" i="71"/>
  <c r="P72" i="71"/>
  <c r="O72" i="71"/>
  <c r="N72" i="71"/>
  <c r="M72" i="71"/>
  <c r="L72" i="71"/>
  <c r="K72" i="71"/>
  <c r="J72" i="71"/>
  <c r="I72" i="71"/>
  <c r="H72" i="71"/>
  <c r="G72" i="71"/>
  <c r="F72" i="71"/>
  <c r="E72" i="71"/>
  <c r="D72" i="71"/>
  <c r="P76" i="71"/>
  <c r="O76" i="71"/>
  <c r="N76" i="71"/>
  <c r="M76" i="71"/>
  <c r="L76" i="71"/>
  <c r="K76" i="71"/>
  <c r="J76" i="71"/>
  <c r="I76" i="71"/>
  <c r="H76" i="71"/>
  <c r="G76" i="71"/>
  <c r="F76" i="71"/>
  <c r="E76" i="71"/>
  <c r="D76" i="71"/>
  <c r="P60" i="71"/>
  <c r="O60" i="71"/>
  <c r="N60" i="71"/>
  <c r="M60" i="71"/>
  <c r="L60" i="71"/>
  <c r="K60" i="71"/>
  <c r="J60" i="71"/>
  <c r="I60" i="71"/>
  <c r="H60" i="71"/>
  <c r="G60" i="71"/>
  <c r="F60" i="71"/>
  <c r="E60" i="71"/>
  <c r="D60" i="71"/>
  <c r="P16" i="71"/>
  <c r="O16" i="71"/>
  <c r="N16" i="71"/>
  <c r="M16" i="71"/>
  <c r="L16" i="71"/>
  <c r="K16" i="71"/>
  <c r="J16" i="71"/>
  <c r="I16" i="71"/>
  <c r="H16" i="71"/>
  <c r="G16" i="71"/>
  <c r="F16" i="71"/>
  <c r="E16" i="71"/>
  <c r="D16" i="71"/>
  <c r="P8" i="71"/>
  <c r="O8" i="71"/>
  <c r="N8" i="71"/>
  <c r="M8" i="71"/>
  <c r="L8" i="71"/>
  <c r="K8" i="71"/>
  <c r="J8" i="71"/>
  <c r="I8" i="71"/>
  <c r="H8" i="71"/>
  <c r="G8" i="71"/>
  <c r="F8" i="71"/>
  <c r="E8" i="71"/>
  <c r="D8" i="71"/>
  <c r="P89" i="71"/>
  <c r="O89" i="71"/>
  <c r="N89" i="71"/>
  <c r="M89" i="71"/>
  <c r="L89" i="71"/>
  <c r="K89" i="71"/>
  <c r="J89" i="71"/>
  <c r="I89" i="71"/>
  <c r="H89" i="71"/>
  <c r="G89" i="71"/>
  <c r="F89" i="71"/>
  <c r="E89" i="71"/>
  <c r="D89" i="71"/>
  <c r="P66" i="71"/>
  <c r="O66" i="71"/>
  <c r="N66" i="71"/>
  <c r="M66" i="71"/>
  <c r="L66" i="71"/>
  <c r="K66" i="71"/>
  <c r="J66" i="71"/>
  <c r="I66" i="71"/>
  <c r="H66" i="71"/>
  <c r="G66" i="71"/>
  <c r="F66" i="71"/>
  <c r="E66" i="71"/>
  <c r="D66" i="71"/>
  <c r="P34" i="71"/>
  <c r="O34" i="71"/>
  <c r="N34" i="71"/>
  <c r="M34" i="71"/>
  <c r="L34" i="71"/>
  <c r="K34" i="71"/>
  <c r="J34" i="71"/>
  <c r="I34" i="71"/>
  <c r="H34" i="71"/>
  <c r="G34" i="71"/>
  <c r="F34" i="71"/>
  <c r="E34" i="71"/>
  <c r="D34" i="71"/>
  <c r="P52" i="71"/>
  <c r="O52" i="71"/>
  <c r="N52" i="71"/>
  <c r="M52" i="71"/>
  <c r="L52" i="71"/>
  <c r="K52" i="71"/>
  <c r="J52" i="71"/>
  <c r="I52" i="71"/>
  <c r="H52" i="71"/>
  <c r="G52" i="71"/>
  <c r="F52" i="71"/>
  <c r="E52" i="71"/>
  <c r="D52" i="71"/>
  <c r="P84" i="71"/>
  <c r="O84" i="71"/>
  <c r="N84" i="71"/>
  <c r="M84" i="71"/>
  <c r="L84" i="71"/>
  <c r="K84" i="71"/>
  <c r="J84" i="71"/>
  <c r="I84" i="71"/>
  <c r="H84" i="71"/>
  <c r="G84" i="71"/>
  <c r="F84" i="71"/>
  <c r="E84" i="71"/>
  <c r="D84" i="71"/>
  <c r="P83" i="71"/>
  <c r="O83" i="71"/>
  <c r="N83" i="71"/>
  <c r="M83" i="71"/>
  <c r="L83" i="71"/>
  <c r="K83" i="71"/>
  <c r="J83" i="71"/>
  <c r="I83" i="71"/>
  <c r="H83" i="71"/>
  <c r="G83" i="71"/>
  <c r="F83" i="71"/>
  <c r="E83" i="71"/>
  <c r="D83" i="71"/>
  <c r="P82" i="71"/>
  <c r="O82" i="71"/>
  <c r="N82" i="71"/>
  <c r="M82" i="71"/>
  <c r="L82" i="71"/>
  <c r="K82" i="71"/>
  <c r="J82" i="71"/>
  <c r="I82" i="71"/>
  <c r="H82" i="71"/>
  <c r="G82" i="71"/>
  <c r="F82" i="71"/>
  <c r="E82" i="71"/>
  <c r="D82" i="71"/>
  <c r="P51" i="71"/>
  <c r="O51" i="71"/>
  <c r="N51" i="71"/>
  <c r="M51" i="71"/>
  <c r="L51" i="71"/>
  <c r="K51" i="71"/>
  <c r="J51" i="71"/>
  <c r="I51" i="71"/>
  <c r="H51" i="71"/>
  <c r="G51" i="71"/>
  <c r="F51" i="71"/>
  <c r="E51" i="71"/>
  <c r="D51" i="71"/>
  <c r="P26" i="71"/>
  <c r="O26" i="71"/>
  <c r="N26" i="71"/>
  <c r="M26" i="71"/>
  <c r="L26" i="71"/>
  <c r="K26" i="71"/>
  <c r="J26" i="71"/>
  <c r="I26" i="71"/>
  <c r="H26" i="71"/>
  <c r="G26" i="71"/>
  <c r="F26" i="71"/>
  <c r="E26" i="71"/>
  <c r="D26" i="71"/>
  <c r="P15" i="71"/>
  <c r="O15" i="71"/>
  <c r="N15" i="71"/>
  <c r="M15" i="71"/>
  <c r="L15" i="71"/>
  <c r="K15" i="71"/>
  <c r="J15" i="71"/>
  <c r="I15" i="71"/>
  <c r="H15" i="71"/>
  <c r="G15" i="71"/>
  <c r="F15" i="71"/>
  <c r="E15" i="71"/>
  <c r="D15" i="71"/>
  <c r="P33" i="71"/>
  <c r="O33" i="71"/>
  <c r="N33" i="71"/>
  <c r="M33" i="71"/>
  <c r="L33" i="71"/>
  <c r="K33" i="71"/>
  <c r="J33" i="71"/>
  <c r="I33" i="71"/>
  <c r="H33" i="71"/>
  <c r="G33" i="71"/>
  <c r="F33" i="71"/>
  <c r="E33" i="71"/>
  <c r="D33" i="71"/>
  <c r="P14" i="71"/>
  <c r="O14" i="71"/>
  <c r="N14" i="71"/>
  <c r="M14" i="71"/>
  <c r="L14" i="71"/>
  <c r="K14" i="71"/>
  <c r="J14" i="71"/>
  <c r="I14" i="71"/>
  <c r="H14" i="71"/>
  <c r="G14" i="71"/>
  <c r="F14" i="71"/>
  <c r="E14" i="71"/>
  <c r="D14" i="71"/>
  <c r="P20" i="71"/>
  <c r="O20" i="71"/>
  <c r="N20" i="71"/>
  <c r="M20" i="71"/>
  <c r="L20" i="71"/>
  <c r="K20" i="71"/>
  <c r="J20" i="71"/>
  <c r="I20" i="71"/>
  <c r="H20" i="71"/>
  <c r="G20" i="71"/>
  <c r="F20" i="71"/>
  <c r="E20" i="71"/>
  <c r="D20" i="71"/>
  <c r="P19" i="71"/>
  <c r="O19" i="71"/>
  <c r="N19" i="71"/>
  <c r="M19" i="71"/>
  <c r="L19" i="71"/>
  <c r="K19" i="71"/>
  <c r="J19" i="71"/>
  <c r="I19" i="71"/>
  <c r="H19" i="71"/>
  <c r="G19" i="71"/>
  <c r="F19" i="71"/>
  <c r="E19" i="71"/>
  <c r="D19" i="71"/>
  <c r="P71" i="71"/>
  <c r="O71" i="71"/>
  <c r="N71" i="71"/>
  <c r="M71" i="71"/>
  <c r="L71" i="71"/>
  <c r="K71" i="71"/>
  <c r="J71" i="71"/>
  <c r="I71" i="71"/>
  <c r="H71" i="71"/>
  <c r="G71" i="71"/>
  <c r="F71" i="71"/>
  <c r="E71" i="71"/>
  <c r="D71" i="71"/>
  <c r="P79" i="71"/>
  <c r="O79" i="71"/>
  <c r="N79" i="71"/>
  <c r="M79" i="71"/>
  <c r="L79" i="71"/>
  <c r="K79" i="71"/>
  <c r="J79" i="71"/>
  <c r="I79" i="71"/>
  <c r="H79" i="71"/>
  <c r="G79" i="71"/>
  <c r="F79" i="71"/>
  <c r="E79" i="71"/>
  <c r="D79" i="71"/>
  <c r="P12" i="71"/>
  <c r="O12" i="71"/>
  <c r="N12" i="71"/>
  <c r="M12" i="71"/>
  <c r="L12" i="71"/>
  <c r="K12" i="71"/>
  <c r="J12" i="71"/>
  <c r="I12" i="71"/>
  <c r="H12" i="71"/>
  <c r="G12" i="71"/>
  <c r="F12" i="71"/>
  <c r="E12" i="71"/>
  <c r="D12" i="71"/>
  <c r="P50" i="71"/>
  <c r="O50" i="71"/>
  <c r="N50" i="71"/>
  <c r="M50" i="71"/>
  <c r="L50" i="71"/>
  <c r="K50" i="71"/>
  <c r="J50" i="71"/>
  <c r="I50" i="71"/>
  <c r="H50" i="71"/>
  <c r="G50" i="71"/>
  <c r="F50" i="71"/>
  <c r="E50" i="71"/>
  <c r="D50" i="71"/>
  <c r="P55" i="71"/>
  <c r="O55" i="71"/>
  <c r="N55" i="71"/>
  <c r="M55" i="71"/>
  <c r="L55" i="71"/>
  <c r="K55" i="71"/>
  <c r="J55" i="71"/>
  <c r="I55" i="71"/>
  <c r="H55" i="71"/>
  <c r="G55" i="71"/>
  <c r="F55" i="71"/>
  <c r="E55" i="71"/>
  <c r="D55" i="71"/>
  <c r="P25" i="71"/>
  <c r="O25" i="71"/>
  <c r="N25" i="71"/>
  <c r="M25" i="71"/>
  <c r="L25" i="71"/>
  <c r="K25" i="71"/>
  <c r="J25" i="71"/>
  <c r="I25" i="71"/>
  <c r="H25" i="71"/>
  <c r="G25" i="71"/>
  <c r="F25" i="71"/>
  <c r="E25" i="71"/>
  <c r="D25" i="71"/>
  <c r="P37" i="71"/>
  <c r="O37" i="71"/>
  <c r="N37" i="71"/>
  <c r="M37" i="71"/>
  <c r="L37" i="71"/>
  <c r="K37" i="71"/>
  <c r="J37" i="71"/>
  <c r="I37" i="71"/>
  <c r="H37" i="71"/>
  <c r="G37" i="71"/>
  <c r="F37" i="71"/>
  <c r="E37" i="71"/>
  <c r="D37" i="71"/>
  <c r="P70" i="71"/>
  <c r="O70" i="71"/>
  <c r="N70" i="71"/>
  <c r="M70" i="71"/>
  <c r="L70" i="71"/>
  <c r="K70" i="71"/>
  <c r="J70" i="71"/>
  <c r="I70" i="71"/>
  <c r="H70" i="71"/>
  <c r="G70" i="71"/>
  <c r="F70" i="71"/>
  <c r="E70" i="71"/>
  <c r="D70" i="71"/>
  <c r="P49" i="71"/>
  <c r="O49" i="71"/>
  <c r="N49" i="71"/>
  <c r="M49" i="71"/>
  <c r="L49" i="71"/>
  <c r="K49" i="71"/>
  <c r="J49" i="71"/>
  <c r="I49" i="71"/>
  <c r="H49" i="71"/>
  <c r="G49" i="71"/>
  <c r="F49" i="71"/>
  <c r="E49" i="71"/>
  <c r="D49" i="71"/>
  <c r="P30" i="71"/>
  <c r="O30" i="71"/>
  <c r="N30" i="71"/>
  <c r="M30" i="71"/>
  <c r="L30" i="71"/>
  <c r="K30" i="71"/>
  <c r="J30" i="71"/>
  <c r="I30" i="71"/>
  <c r="H30" i="71"/>
  <c r="G30" i="71"/>
  <c r="F30" i="71"/>
  <c r="E30" i="71"/>
  <c r="D30" i="71"/>
  <c r="P54" i="71"/>
  <c r="O54" i="71"/>
  <c r="N54" i="71"/>
  <c r="M54" i="71"/>
  <c r="L54" i="71"/>
  <c r="K54" i="71"/>
  <c r="J54" i="71"/>
  <c r="I54" i="71"/>
  <c r="H54" i="71"/>
  <c r="G54" i="71"/>
  <c r="F54" i="71"/>
  <c r="E54" i="71"/>
  <c r="D54" i="71"/>
  <c r="P24" i="71"/>
  <c r="O24" i="71"/>
  <c r="N24" i="71"/>
  <c r="M24" i="71"/>
  <c r="L24" i="71"/>
  <c r="K24" i="71"/>
  <c r="J24" i="71"/>
  <c r="I24" i="71"/>
  <c r="H24" i="71"/>
  <c r="G24" i="71"/>
  <c r="F24" i="71"/>
  <c r="E24" i="71"/>
  <c r="D24" i="71"/>
  <c r="P59" i="71"/>
  <c r="O59" i="71"/>
  <c r="N59" i="71"/>
  <c r="M59" i="71"/>
  <c r="L59" i="71"/>
  <c r="K59" i="71"/>
  <c r="J59" i="71"/>
  <c r="I59" i="71"/>
  <c r="H59" i="71"/>
  <c r="G59" i="71"/>
  <c r="F59" i="71"/>
  <c r="E59" i="71"/>
  <c r="D59" i="71"/>
  <c r="P48" i="71"/>
  <c r="O48" i="71"/>
  <c r="N48" i="71"/>
  <c r="M48" i="71"/>
  <c r="L48" i="71"/>
  <c r="K48" i="71"/>
  <c r="J48" i="71"/>
  <c r="I48" i="71"/>
  <c r="H48" i="71"/>
  <c r="G48" i="71"/>
  <c r="F48" i="71"/>
  <c r="E48" i="71"/>
  <c r="D48" i="71"/>
  <c r="P69" i="71"/>
  <c r="O69" i="71"/>
  <c r="N69" i="71"/>
  <c r="M69" i="71"/>
  <c r="L69" i="71"/>
  <c r="K69" i="71"/>
  <c r="J69" i="71"/>
  <c r="I69" i="71"/>
  <c r="H69" i="71"/>
  <c r="G69" i="71"/>
  <c r="F69" i="71"/>
  <c r="E69" i="71"/>
  <c r="D69" i="71"/>
  <c r="P42" i="71"/>
  <c r="O42" i="71"/>
  <c r="N42" i="71"/>
  <c r="M42" i="71"/>
  <c r="L42" i="71"/>
  <c r="K42" i="71"/>
  <c r="J42" i="71"/>
  <c r="I42" i="71"/>
  <c r="H42" i="71"/>
  <c r="G42" i="71"/>
  <c r="F42" i="71"/>
  <c r="E42" i="71"/>
  <c r="D42" i="71"/>
  <c r="P87" i="71"/>
  <c r="O87" i="71"/>
  <c r="N87" i="71"/>
  <c r="M87" i="71"/>
  <c r="L87" i="71"/>
  <c r="K87" i="71"/>
  <c r="J87" i="71"/>
  <c r="I87" i="71"/>
  <c r="H87" i="71"/>
  <c r="G87" i="71"/>
  <c r="F87" i="71"/>
  <c r="E87" i="71"/>
  <c r="D87" i="71"/>
  <c r="P18" i="71"/>
  <c r="O18" i="71"/>
  <c r="N18" i="71"/>
  <c r="M18" i="71"/>
  <c r="L18" i="71"/>
  <c r="K18" i="71"/>
  <c r="J18" i="71"/>
  <c r="I18" i="71"/>
  <c r="H18" i="71"/>
  <c r="G18" i="71"/>
  <c r="F18" i="71"/>
  <c r="E18" i="71"/>
  <c r="D18" i="71"/>
  <c r="P58" i="71"/>
  <c r="O58" i="71"/>
  <c r="N58" i="71"/>
  <c r="M58" i="71"/>
  <c r="L58" i="71"/>
  <c r="K58" i="71"/>
  <c r="J58" i="71"/>
  <c r="I58" i="71"/>
  <c r="H58" i="71"/>
  <c r="G58" i="71"/>
  <c r="F58" i="71"/>
  <c r="E58" i="71"/>
  <c r="D58" i="71"/>
  <c r="P32" i="71"/>
  <c r="O32" i="71"/>
  <c r="N32" i="71"/>
  <c r="M32" i="71"/>
  <c r="L32" i="71"/>
  <c r="K32" i="71"/>
  <c r="J32" i="71"/>
  <c r="I32" i="71"/>
  <c r="H32" i="71"/>
  <c r="G32" i="71"/>
  <c r="F32" i="71"/>
  <c r="E32" i="71"/>
  <c r="D32" i="71"/>
  <c r="P57" i="71"/>
  <c r="O57" i="71"/>
  <c r="N57" i="71"/>
  <c r="M57" i="71"/>
  <c r="L57" i="71"/>
  <c r="K57" i="71"/>
  <c r="J57" i="71"/>
  <c r="I57" i="71"/>
  <c r="H57" i="71"/>
  <c r="G57" i="71"/>
  <c r="F57" i="71"/>
  <c r="E57" i="71"/>
  <c r="D57" i="71"/>
  <c r="P65" i="71"/>
  <c r="O65" i="71"/>
  <c r="N65" i="71"/>
  <c r="M65" i="71"/>
  <c r="L65" i="71"/>
  <c r="K65" i="71"/>
  <c r="J65" i="71"/>
  <c r="I65" i="71"/>
  <c r="H65" i="71"/>
  <c r="G65" i="71"/>
  <c r="F65" i="71"/>
  <c r="E65" i="71"/>
  <c r="D65" i="71"/>
  <c r="P64" i="71"/>
  <c r="O64" i="71"/>
  <c r="N64" i="71"/>
  <c r="M64" i="71"/>
  <c r="L64" i="71"/>
  <c r="K64" i="71"/>
  <c r="J64" i="71"/>
  <c r="I64" i="71"/>
  <c r="H64" i="71"/>
  <c r="G64" i="71"/>
  <c r="F64" i="71"/>
  <c r="E64" i="71"/>
  <c r="D64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9" i="71"/>
  <c r="P13" i="71"/>
  <c r="O13" i="71"/>
  <c r="N13" i="71"/>
  <c r="M13" i="71"/>
  <c r="L13" i="71"/>
  <c r="K13" i="71"/>
  <c r="J13" i="71"/>
  <c r="I13" i="71"/>
  <c r="H13" i="71"/>
  <c r="G13" i="71"/>
  <c r="F13" i="71"/>
  <c r="E13" i="71"/>
  <c r="D13" i="71"/>
  <c r="P68" i="71"/>
  <c r="O68" i="71"/>
  <c r="N68" i="71"/>
  <c r="M68" i="71"/>
  <c r="L68" i="71"/>
  <c r="K68" i="71"/>
  <c r="J68" i="71"/>
  <c r="I68" i="71"/>
  <c r="H68" i="71"/>
  <c r="G68" i="71"/>
  <c r="F68" i="71"/>
  <c r="E68" i="71"/>
  <c r="D68" i="71"/>
  <c r="P28" i="71"/>
  <c r="O28" i="71"/>
  <c r="N28" i="71"/>
  <c r="M28" i="71"/>
  <c r="L28" i="71"/>
  <c r="K28" i="71"/>
  <c r="J28" i="71"/>
  <c r="I28" i="71"/>
  <c r="H28" i="71"/>
  <c r="G28" i="71"/>
  <c r="F28" i="71"/>
  <c r="E28" i="71"/>
  <c r="D28" i="71"/>
  <c r="A3" i="71"/>
  <c r="C13" i="71" l="1"/>
  <c r="C29" i="71"/>
  <c r="C57" i="71"/>
  <c r="C32" i="71"/>
  <c r="C9" i="71"/>
  <c r="C41" i="71"/>
  <c r="C63" i="71"/>
  <c r="C86" i="71"/>
  <c r="C84" i="71"/>
  <c r="C66" i="71"/>
  <c r="C89" i="71"/>
  <c r="C72" i="71"/>
  <c r="C7" i="71"/>
  <c r="C21" i="71"/>
  <c r="C31" i="71"/>
  <c r="C45" i="71"/>
  <c r="C40" i="71"/>
  <c r="C46" i="71"/>
  <c r="C85" i="71"/>
  <c r="C91" i="71"/>
  <c r="C87" i="71"/>
  <c r="C19" i="71"/>
  <c r="C26" i="71"/>
  <c r="C47" i="71"/>
  <c r="C81" i="71"/>
  <c r="C64" i="71"/>
  <c r="C58" i="71"/>
  <c r="C59" i="71"/>
  <c r="C24" i="71"/>
  <c r="C16" i="71"/>
  <c r="C44" i="71"/>
  <c r="C67" i="71"/>
  <c r="C36" i="71"/>
  <c r="C48" i="71"/>
  <c r="C30" i="71"/>
  <c r="C70" i="71"/>
  <c r="C50" i="71"/>
  <c r="C71" i="71"/>
  <c r="C83" i="71"/>
  <c r="C60" i="71"/>
  <c r="C76" i="71"/>
  <c r="C61" i="71"/>
  <c r="C43" i="71"/>
  <c r="C39" i="71"/>
  <c r="C80" i="71"/>
  <c r="C74" i="71"/>
  <c r="C23" i="71"/>
  <c r="C75" i="71"/>
  <c r="C53" i="71"/>
  <c r="C90" i="71"/>
  <c r="C88" i="71"/>
  <c r="C28" i="71"/>
  <c r="C42" i="71"/>
  <c r="C14" i="71"/>
  <c r="C22" i="71"/>
  <c r="C73" i="71"/>
  <c r="C78" i="71"/>
  <c r="C56" i="71"/>
  <c r="C68" i="71"/>
  <c r="C65" i="71"/>
  <c r="C18" i="71"/>
  <c r="C69" i="71"/>
  <c r="C54" i="71"/>
  <c r="C49" i="71"/>
  <c r="C55" i="71"/>
  <c r="C33" i="71"/>
  <c r="C82" i="71"/>
  <c r="C52" i="71"/>
  <c r="C34" i="71"/>
  <c r="C8" i="71"/>
  <c r="C38" i="71"/>
  <c r="C35" i="71"/>
  <c r="C10" i="71"/>
  <c r="C62" i="71"/>
  <c r="C11" i="71"/>
  <c r="C17" i="71"/>
  <c r="C27" i="71"/>
  <c r="C37" i="71"/>
  <c r="B37" i="71" s="1"/>
  <c r="B29" i="12" s="1"/>
  <c r="C12" i="71"/>
  <c r="C20" i="71"/>
  <c r="C77" i="71"/>
  <c r="C25" i="71"/>
  <c r="B25" i="71" s="1"/>
  <c r="B30" i="12" s="1"/>
  <c r="C79" i="71"/>
  <c r="C15" i="71"/>
  <c r="C51" i="71"/>
  <c r="G25" i="67"/>
  <c r="C70" i="67"/>
  <c r="B15" i="71" l="1"/>
  <c r="B41" i="12" s="1"/>
  <c r="B20" i="71"/>
  <c r="B37" i="12" s="1"/>
  <c r="B17" i="71"/>
  <c r="B86" i="12" s="1"/>
  <c r="B35" i="71"/>
  <c r="B72" i="12" s="1"/>
  <c r="B52" i="71"/>
  <c r="B48" i="12" s="1"/>
  <c r="B49" i="71"/>
  <c r="B27" i="12" s="1"/>
  <c r="B65" i="71"/>
  <c r="B13" i="12" s="1"/>
  <c r="B73" i="71"/>
  <c r="B65" i="12" s="1"/>
  <c r="B28" i="71"/>
  <c r="B8" i="12" s="1"/>
  <c r="B75" i="71"/>
  <c r="B87" i="12" s="1"/>
  <c r="B39" i="71"/>
  <c r="B67" i="12" s="1"/>
  <c r="B60" i="71"/>
  <c r="B55" i="12" s="1"/>
  <c r="B70" i="71"/>
  <c r="B28" i="12" s="1"/>
  <c r="B67" i="71"/>
  <c r="B77" i="12" s="1"/>
  <c r="B59" i="71"/>
  <c r="B22" i="12" s="1"/>
  <c r="B47" i="71"/>
  <c r="B94" i="12" s="1"/>
  <c r="B91" i="71"/>
  <c r="B100" i="12" s="1"/>
  <c r="B45" i="71"/>
  <c r="B71" i="12" s="1"/>
  <c r="B72" i="71"/>
  <c r="B57" i="12" s="1"/>
  <c r="B86" i="71"/>
  <c r="B96" i="12" s="1"/>
  <c r="B32" i="71"/>
  <c r="B15" i="12" s="1"/>
  <c r="B79" i="71"/>
  <c r="B34" i="12" s="1"/>
  <c r="B12" i="71"/>
  <c r="B33" i="12" s="1"/>
  <c r="B11" i="71"/>
  <c r="B82" i="12" s="1"/>
  <c r="B38" i="71"/>
  <c r="B66" i="12" s="1"/>
  <c r="B82" i="71"/>
  <c r="B44" i="12" s="1"/>
  <c r="B54" i="71"/>
  <c r="B24" i="12" s="1"/>
  <c r="B68" i="71"/>
  <c r="B9" i="12" s="1"/>
  <c r="B22" i="71"/>
  <c r="B58" i="12" s="1"/>
  <c r="B88" i="71"/>
  <c r="B99" i="12" s="1"/>
  <c r="B23" i="71"/>
  <c r="B83" i="12" s="1"/>
  <c r="B43" i="71"/>
  <c r="B60" i="12" s="1"/>
  <c r="B83" i="71"/>
  <c r="B46" i="12" s="1"/>
  <c r="B30" i="71"/>
  <c r="B25" i="12" s="1"/>
  <c r="B44" i="71"/>
  <c r="B62" i="12" s="1"/>
  <c r="B58" i="71"/>
  <c r="B16" i="12" s="1"/>
  <c r="B26" i="71"/>
  <c r="B42" i="12" s="1"/>
  <c r="B85" i="71"/>
  <c r="B84" i="12" s="1"/>
  <c r="B31" i="71"/>
  <c r="B70" i="12" s="1"/>
  <c r="B89" i="71"/>
  <c r="B51" i="12" s="1"/>
  <c r="B63" i="71"/>
  <c r="B90" i="12" s="1"/>
  <c r="B57" i="71"/>
  <c r="B14" i="12" s="1"/>
  <c r="B62" i="71"/>
  <c r="B78" i="12" s="1"/>
  <c r="B8" i="71"/>
  <c r="B52" i="12" s="1"/>
  <c r="B33" i="71"/>
  <c r="B40" i="12" s="1"/>
  <c r="B69" i="71"/>
  <c r="B20" i="12" s="1"/>
  <c r="B56" i="71"/>
  <c r="B85" i="12" s="1"/>
  <c r="B14" i="71"/>
  <c r="B39" i="12" s="1"/>
  <c r="B90" i="71"/>
  <c r="B97" i="12" s="1"/>
  <c r="B74" i="71"/>
  <c r="B79" i="12" s="1"/>
  <c r="B61" i="71"/>
  <c r="B59" i="12" s="1"/>
  <c r="B71" i="71"/>
  <c r="B35" i="12" s="1"/>
  <c r="B48" i="71"/>
  <c r="B21" i="12" s="1"/>
  <c r="B16" i="71"/>
  <c r="B54" i="12" s="1"/>
  <c r="B64" i="71"/>
  <c r="B12" i="12" s="1"/>
  <c r="B19" i="71"/>
  <c r="B36" i="12" s="1"/>
  <c r="B46" i="71"/>
  <c r="B80" i="12" s="1"/>
  <c r="B21" i="71"/>
  <c r="B64" i="12" s="1"/>
  <c r="B66" i="71"/>
  <c r="B50" i="12" s="1"/>
  <c r="B41" i="71"/>
  <c r="B92" i="12" s="1"/>
  <c r="B29" i="71"/>
  <c r="B11" i="12" s="1"/>
  <c r="B51" i="71"/>
  <c r="B43" i="12" s="1"/>
  <c r="B77" i="71"/>
  <c r="B74" i="12" s="1"/>
  <c r="B27" i="71"/>
  <c r="B91" i="12" s="1"/>
  <c r="B10" i="71"/>
  <c r="B73" i="12" s="1"/>
  <c r="B34" i="71"/>
  <c r="B49" i="12" s="1"/>
  <c r="B55" i="71"/>
  <c r="B31" i="12" s="1"/>
  <c r="B18" i="71"/>
  <c r="B17" i="12" s="1"/>
  <c r="B78" i="71"/>
  <c r="B81" i="12" s="1"/>
  <c r="B42" i="71"/>
  <c r="B19" i="12" s="1"/>
  <c r="B53" i="71"/>
  <c r="B89" i="12" s="1"/>
  <c r="B80" i="71"/>
  <c r="B69" i="12" s="1"/>
  <c r="B76" i="71"/>
  <c r="B56" i="12" s="1"/>
  <c r="B50" i="71"/>
  <c r="B32" i="12" s="1"/>
  <c r="B36" i="71"/>
  <c r="B93" i="12" s="1"/>
  <c r="B24" i="71"/>
  <c r="B23" i="12" s="1"/>
  <c r="B81" i="71"/>
  <c r="B95" i="12" s="1"/>
  <c r="B87" i="71"/>
  <c r="B18" i="12" s="1"/>
  <c r="B40" i="71"/>
  <c r="B76" i="12" s="1"/>
  <c r="B7" i="71"/>
  <c r="B61" i="12" s="1"/>
  <c r="B84" i="71"/>
  <c r="B47" i="12" s="1"/>
  <c r="B9" i="71"/>
  <c r="B63" i="12" s="1"/>
  <c r="B13" i="71"/>
  <c r="B10" i="12" s="1"/>
  <c r="F77" i="67"/>
  <c r="F67" i="67" l="1"/>
  <c r="G71" i="67" l="1"/>
  <c r="F58" i="67" l="1"/>
  <c r="G98" i="67" l="1"/>
  <c r="G12" i="67" l="1"/>
  <c r="L33" i="57" l="1"/>
  <c r="G14" i="67" l="1"/>
  <c r="G21" i="67"/>
  <c r="F46" i="67" l="1"/>
  <c r="G46" i="67" s="1"/>
  <c r="I104" i="67" l="1"/>
  <c r="L104" i="67" s="1"/>
  <c r="I103" i="67"/>
  <c r="L103" i="67" s="1"/>
  <c r="I101" i="67"/>
  <c r="L101" i="67" s="1"/>
  <c r="I100" i="67"/>
  <c r="L100" i="67" s="1"/>
  <c r="I99" i="67"/>
  <c r="L99" i="67" s="1"/>
  <c r="I98" i="67"/>
  <c r="L98" i="67" s="1"/>
  <c r="I97" i="67"/>
  <c r="L97" i="67" s="1"/>
  <c r="I96" i="67"/>
  <c r="L96" i="67" s="1"/>
  <c r="I95" i="67"/>
  <c r="L95" i="67" s="1"/>
  <c r="I94" i="67"/>
  <c r="L94" i="67" s="1"/>
  <c r="G94" i="67"/>
  <c r="I93" i="67"/>
  <c r="L93" i="67" s="1"/>
  <c r="I91" i="67"/>
  <c r="L91" i="67" s="1"/>
  <c r="G91" i="67"/>
  <c r="I90" i="67"/>
  <c r="L90" i="67" s="1"/>
  <c r="I89" i="67"/>
  <c r="L89" i="67" s="1"/>
  <c r="G89" i="67"/>
  <c r="I88" i="67"/>
  <c r="L88" i="67" s="1"/>
  <c r="I87" i="67"/>
  <c r="L87" i="67" s="1"/>
  <c r="G87" i="67"/>
  <c r="I86" i="67"/>
  <c r="L86" i="67" s="1"/>
  <c r="G86" i="67"/>
  <c r="I85" i="67"/>
  <c r="L85" i="67" s="1"/>
  <c r="G85" i="67"/>
  <c r="I84" i="67"/>
  <c r="L84" i="67" s="1"/>
  <c r="I83" i="67"/>
  <c r="L83" i="67" s="1"/>
  <c r="I82" i="67"/>
  <c r="L82" i="67" s="1"/>
  <c r="I81" i="67"/>
  <c r="L81" i="67" s="1"/>
  <c r="G81" i="67"/>
  <c r="I80" i="67"/>
  <c r="L80" i="67" s="1"/>
  <c r="I78" i="67"/>
  <c r="L78" i="67" s="1"/>
  <c r="I77" i="67"/>
  <c r="L77" i="67" s="1"/>
  <c r="G77" i="67"/>
  <c r="I76" i="67"/>
  <c r="L76" i="67" s="1"/>
  <c r="G76" i="67"/>
  <c r="I75" i="67"/>
  <c r="L75" i="67" s="1"/>
  <c r="I74" i="67"/>
  <c r="L74" i="67" s="1"/>
  <c r="I73" i="67"/>
  <c r="L73" i="67" s="1"/>
  <c r="I71" i="67"/>
  <c r="L71" i="67" s="1"/>
  <c r="I70" i="67"/>
  <c r="L70" i="67" s="1"/>
  <c r="I69" i="67"/>
  <c r="L69" i="67" s="1"/>
  <c r="G69" i="67"/>
  <c r="I68" i="67"/>
  <c r="L68" i="67" s="1"/>
  <c r="I67" i="67"/>
  <c r="L67" i="67" s="1"/>
  <c r="G67" i="67"/>
  <c r="I66" i="67"/>
  <c r="L66" i="67" s="1"/>
  <c r="I65" i="67"/>
  <c r="L65" i="67" s="1"/>
  <c r="G65" i="67"/>
  <c r="I64" i="67"/>
  <c r="L64" i="67" s="1"/>
  <c r="I63" i="67"/>
  <c r="L63" i="67" s="1"/>
  <c r="I62" i="67"/>
  <c r="L62" i="67" s="1"/>
  <c r="I61" i="67"/>
  <c r="L61" i="67" s="1"/>
  <c r="I60" i="67"/>
  <c r="L60" i="67" s="1"/>
  <c r="G60" i="67"/>
  <c r="I59" i="67"/>
  <c r="L59" i="67" s="1"/>
  <c r="I58" i="67"/>
  <c r="L58" i="67" s="1"/>
  <c r="G58" i="67"/>
  <c r="I56" i="67"/>
  <c r="L56" i="67" s="1"/>
  <c r="I55" i="67"/>
  <c r="L55" i="67" s="1"/>
  <c r="I54" i="67"/>
  <c r="L54" i="67" s="1"/>
  <c r="I53" i="67"/>
  <c r="L53" i="67" s="1"/>
  <c r="I52" i="67"/>
  <c r="L52" i="67" s="1"/>
  <c r="I51" i="67"/>
  <c r="L51" i="67" s="1"/>
  <c r="I50" i="67"/>
  <c r="L50" i="67" s="1"/>
  <c r="I48" i="67"/>
  <c r="L48" i="67" s="1"/>
  <c r="I47" i="67"/>
  <c r="L47" i="67" s="1"/>
  <c r="I46" i="67"/>
  <c r="L46" i="67" s="1"/>
  <c r="I45" i="67"/>
  <c r="L45" i="67" s="1"/>
  <c r="I44" i="67"/>
  <c r="L44" i="67" s="1"/>
  <c r="I43" i="67"/>
  <c r="L43" i="67" s="1"/>
  <c r="I41" i="67"/>
  <c r="L41" i="67" s="1"/>
  <c r="I40" i="67"/>
  <c r="L40" i="67" s="1"/>
  <c r="I39" i="67"/>
  <c r="L39" i="67" s="1"/>
  <c r="I38" i="67"/>
  <c r="L38" i="67" s="1"/>
  <c r="I37" i="67"/>
  <c r="L37" i="67" s="1"/>
  <c r="G37" i="67"/>
  <c r="I36" i="67"/>
  <c r="L36" i="67" s="1"/>
  <c r="I35" i="67"/>
  <c r="L35" i="67" s="1"/>
  <c r="I34" i="67"/>
  <c r="L34" i="67" s="1"/>
  <c r="G34" i="67"/>
  <c r="I33" i="67"/>
  <c r="L33" i="67" s="1"/>
  <c r="G33" i="67"/>
  <c r="I32" i="67"/>
  <c r="L32" i="67" s="1"/>
  <c r="I31" i="67"/>
  <c r="L31" i="67" s="1"/>
  <c r="I29" i="67"/>
  <c r="L29" i="67" s="1"/>
  <c r="I28" i="67"/>
  <c r="L28" i="67" s="1"/>
  <c r="I27" i="67"/>
  <c r="L27" i="67" s="1"/>
  <c r="I26" i="67"/>
  <c r="L26" i="67" s="1"/>
  <c r="I25" i="67"/>
  <c r="L25" i="67" s="1"/>
  <c r="I24" i="67"/>
  <c r="L24" i="67" s="1"/>
  <c r="G24" i="67"/>
  <c r="I23" i="67"/>
  <c r="L23" i="67" s="1"/>
  <c r="I22" i="67"/>
  <c r="L22" i="67" s="1"/>
  <c r="I21" i="67"/>
  <c r="L21" i="67" s="1"/>
  <c r="I20" i="67"/>
  <c r="L20" i="67" s="1"/>
  <c r="I19" i="67"/>
  <c r="L19" i="67" s="1"/>
  <c r="I18" i="67"/>
  <c r="L18" i="67" s="1"/>
  <c r="I17" i="67"/>
  <c r="L17" i="67" s="1"/>
  <c r="I16" i="67"/>
  <c r="L16" i="67" s="1"/>
  <c r="I15" i="67"/>
  <c r="L15" i="67" s="1"/>
  <c r="I14" i="67"/>
  <c r="L14" i="67" s="1"/>
  <c r="I13" i="67"/>
  <c r="L13" i="67" s="1"/>
  <c r="I12" i="67"/>
  <c r="L12" i="67" s="1"/>
  <c r="I102" i="66"/>
  <c r="L102" i="66" s="1"/>
  <c r="B102" i="66"/>
  <c r="I101" i="66"/>
  <c r="L101" i="66" s="1"/>
  <c r="B101" i="66"/>
  <c r="I99" i="66"/>
  <c r="L99" i="66" s="1"/>
  <c r="B99" i="66"/>
  <c r="I98" i="66"/>
  <c r="L98" i="66" s="1"/>
  <c r="B98" i="66"/>
  <c r="I97" i="66"/>
  <c r="L97" i="66" s="1"/>
  <c r="B97" i="66"/>
  <c r="I96" i="66"/>
  <c r="L96" i="66" s="1"/>
  <c r="B96" i="66"/>
  <c r="I95" i="66"/>
  <c r="L95" i="66" s="1"/>
  <c r="B95" i="66"/>
  <c r="I94" i="66"/>
  <c r="L94" i="66" s="1"/>
  <c r="B94" i="66"/>
  <c r="I93" i="66"/>
  <c r="L93" i="66" s="1"/>
  <c r="B93" i="66"/>
  <c r="I92" i="66"/>
  <c r="L92" i="66" s="1"/>
  <c r="B92" i="66"/>
  <c r="L91" i="66"/>
  <c r="I91" i="66"/>
  <c r="B91" i="66"/>
  <c r="I89" i="66"/>
  <c r="L89" i="66" s="1"/>
  <c r="B89" i="66"/>
  <c r="I88" i="66"/>
  <c r="L88" i="66" s="1"/>
  <c r="B88" i="66"/>
  <c r="I87" i="66"/>
  <c r="L87" i="66" s="1"/>
  <c r="B87" i="66"/>
  <c r="I86" i="66"/>
  <c r="L86" i="66" s="1"/>
  <c r="B86" i="66"/>
  <c r="I85" i="66"/>
  <c r="L85" i="66" s="1"/>
  <c r="B85" i="66"/>
  <c r="I84" i="66"/>
  <c r="L84" i="66" s="1"/>
  <c r="B84" i="66"/>
  <c r="L83" i="66"/>
  <c r="I83" i="66"/>
  <c r="B83" i="66"/>
  <c r="I82" i="66"/>
  <c r="L82" i="66" s="1"/>
  <c r="B82" i="66"/>
  <c r="I81" i="66"/>
  <c r="L81" i="66" s="1"/>
  <c r="B81" i="66"/>
  <c r="L80" i="66"/>
  <c r="I80" i="66"/>
  <c r="B80" i="66"/>
  <c r="I79" i="66"/>
  <c r="L79" i="66" s="1"/>
  <c r="B79" i="66"/>
  <c r="I78" i="66"/>
  <c r="L78" i="66" s="1"/>
  <c r="B78" i="66"/>
  <c r="I76" i="66"/>
  <c r="L76" i="66" s="1"/>
  <c r="B76" i="66"/>
  <c r="I75" i="66"/>
  <c r="L75" i="66" s="1"/>
  <c r="B75" i="66"/>
  <c r="I74" i="66"/>
  <c r="L74" i="66" s="1"/>
  <c r="B74" i="66"/>
  <c r="I73" i="66"/>
  <c r="L73" i="66" s="1"/>
  <c r="B73" i="66"/>
  <c r="I72" i="66"/>
  <c r="L72" i="66" s="1"/>
  <c r="B72" i="66"/>
  <c r="I71" i="66"/>
  <c r="L71" i="66" s="1"/>
  <c r="B71" i="66"/>
  <c r="I69" i="66"/>
  <c r="L69" i="66" s="1"/>
  <c r="B69" i="66"/>
  <c r="I68" i="66"/>
  <c r="L68" i="66" s="1"/>
  <c r="B68" i="66"/>
  <c r="I67" i="66"/>
  <c r="L67" i="66" s="1"/>
  <c r="B67" i="66"/>
  <c r="L66" i="66"/>
  <c r="I66" i="66"/>
  <c r="B66" i="66"/>
  <c r="I65" i="66"/>
  <c r="L65" i="66" s="1"/>
  <c r="B65" i="66"/>
  <c r="I64" i="66"/>
  <c r="L64" i="66" s="1"/>
  <c r="B64" i="66"/>
  <c r="I63" i="66"/>
  <c r="L63" i="66" s="1"/>
  <c r="B63" i="66"/>
  <c r="I62" i="66"/>
  <c r="L62" i="66" s="1"/>
  <c r="B62" i="66"/>
  <c r="I61" i="66"/>
  <c r="L61" i="66" s="1"/>
  <c r="B61" i="66"/>
  <c r="I60" i="66"/>
  <c r="L60" i="66" s="1"/>
  <c r="B60" i="66"/>
  <c r="I59" i="66"/>
  <c r="L59" i="66" s="1"/>
  <c r="B59" i="66"/>
  <c r="L58" i="66"/>
  <c r="I58" i="66"/>
  <c r="B58" i="66"/>
  <c r="I57" i="66"/>
  <c r="L57" i="66" s="1"/>
  <c r="B57" i="66"/>
  <c r="I56" i="66"/>
  <c r="L56" i="66" s="1"/>
  <c r="B56" i="66"/>
  <c r="I54" i="66"/>
  <c r="L54" i="66" s="1"/>
  <c r="B54" i="66"/>
  <c r="I53" i="66"/>
  <c r="L53" i="66" s="1"/>
  <c r="B53" i="66"/>
  <c r="L52" i="66"/>
  <c r="I52" i="66"/>
  <c r="B52" i="66"/>
  <c r="L51" i="66"/>
  <c r="I51" i="66"/>
  <c r="B51" i="66"/>
  <c r="I50" i="66"/>
  <c r="L50" i="66" s="1"/>
  <c r="B50" i="66"/>
  <c r="L49" i="66"/>
  <c r="I49" i="66"/>
  <c r="B49" i="66"/>
  <c r="L48" i="66"/>
  <c r="I48" i="66"/>
  <c r="B48" i="66"/>
  <c r="I46" i="66"/>
  <c r="L46" i="66" s="1"/>
  <c r="B46" i="66"/>
  <c r="I45" i="66"/>
  <c r="L45" i="66" s="1"/>
  <c r="B45" i="66"/>
  <c r="I44" i="66"/>
  <c r="L44" i="66" s="1"/>
  <c r="B44" i="66"/>
  <c r="I43" i="66"/>
  <c r="L43" i="66" s="1"/>
  <c r="B43" i="66"/>
  <c r="I42" i="66"/>
  <c r="L42" i="66" s="1"/>
  <c r="B42" i="66"/>
  <c r="I41" i="66"/>
  <c r="L41" i="66" s="1"/>
  <c r="B41" i="66"/>
  <c r="I39" i="66"/>
  <c r="L39" i="66" s="1"/>
  <c r="B39" i="66"/>
  <c r="I38" i="66"/>
  <c r="L38" i="66" s="1"/>
  <c r="B38" i="66"/>
  <c r="I37" i="66"/>
  <c r="L37" i="66" s="1"/>
  <c r="B37" i="66"/>
  <c r="I36" i="66"/>
  <c r="L36" i="66" s="1"/>
  <c r="B36" i="66"/>
  <c r="I35" i="66"/>
  <c r="L35" i="66" s="1"/>
  <c r="B35" i="66"/>
  <c r="I34" i="66"/>
  <c r="L34" i="66" s="1"/>
  <c r="B34" i="66"/>
  <c r="I33" i="66"/>
  <c r="L33" i="66" s="1"/>
  <c r="B33" i="66"/>
  <c r="I32" i="66"/>
  <c r="L32" i="66" s="1"/>
  <c r="B32" i="66"/>
  <c r="I31" i="66"/>
  <c r="L31" i="66" s="1"/>
  <c r="B31" i="66"/>
  <c r="I30" i="66"/>
  <c r="L30" i="66" s="1"/>
  <c r="B30" i="66"/>
  <c r="I29" i="66"/>
  <c r="L29" i="66" s="1"/>
  <c r="B29" i="66"/>
  <c r="I27" i="66"/>
  <c r="L27" i="66" s="1"/>
  <c r="B27" i="66"/>
  <c r="I26" i="66"/>
  <c r="L26" i="66" s="1"/>
  <c r="B26" i="66"/>
  <c r="I25" i="66"/>
  <c r="L25" i="66" s="1"/>
  <c r="B25" i="66"/>
  <c r="I24" i="66"/>
  <c r="L24" i="66" s="1"/>
  <c r="B24" i="66"/>
  <c r="I23" i="66"/>
  <c r="L23" i="66" s="1"/>
  <c r="B23" i="66"/>
  <c r="I22" i="66"/>
  <c r="L22" i="66" s="1"/>
  <c r="B22" i="66"/>
  <c r="I21" i="66"/>
  <c r="L21" i="66" s="1"/>
  <c r="B21" i="66"/>
  <c r="I20" i="66"/>
  <c r="L20" i="66" s="1"/>
  <c r="B20" i="66"/>
  <c r="I19" i="66"/>
  <c r="L19" i="66" s="1"/>
  <c r="B19" i="66"/>
  <c r="I18" i="66"/>
  <c r="L18" i="66" s="1"/>
  <c r="B18" i="66"/>
  <c r="I17" i="66"/>
  <c r="L17" i="66" s="1"/>
  <c r="B17" i="66"/>
  <c r="L16" i="66"/>
  <c r="I16" i="66"/>
  <c r="B16" i="66"/>
  <c r="I15" i="66"/>
  <c r="L15" i="66" s="1"/>
  <c r="B15" i="66"/>
  <c r="I14" i="66"/>
  <c r="L14" i="66" s="1"/>
  <c r="B14" i="66"/>
  <c r="I13" i="66"/>
  <c r="L13" i="66" s="1"/>
  <c r="B13" i="66"/>
  <c r="I12" i="66"/>
  <c r="L12" i="66" s="1"/>
  <c r="B12" i="66"/>
  <c r="I11" i="66"/>
  <c r="L11" i="66" s="1"/>
  <c r="B11" i="66"/>
  <c r="I10" i="66"/>
  <c r="L10" i="66" s="1"/>
  <c r="B10" i="66"/>
  <c r="J104" i="65"/>
  <c r="M104" i="65" s="1"/>
  <c r="B104" i="65"/>
  <c r="J103" i="65"/>
  <c r="M103" i="65" s="1"/>
  <c r="B103" i="65"/>
  <c r="J101" i="65"/>
  <c r="M101" i="65" s="1"/>
  <c r="B101" i="65"/>
  <c r="J100" i="65"/>
  <c r="M100" i="65" s="1"/>
  <c r="B100" i="65"/>
  <c r="J99" i="65"/>
  <c r="M99" i="65" s="1"/>
  <c r="B99" i="65"/>
  <c r="J98" i="65"/>
  <c r="M98" i="65" s="1"/>
  <c r="B98" i="65"/>
  <c r="J97" i="65"/>
  <c r="M97" i="65" s="1"/>
  <c r="B97" i="65"/>
  <c r="J96" i="65"/>
  <c r="M96" i="65" s="1"/>
  <c r="B96" i="65"/>
  <c r="J95" i="65"/>
  <c r="M95" i="65" s="1"/>
  <c r="B95" i="65"/>
  <c r="J94" i="65"/>
  <c r="M94" i="65" s="1"/>
  <c r="B94" i="65"/>
  <c r="J93" i="65"/>
  <c r="M93" i="65" s="1"/>
  <c r="B93" i="65"/>
  <c r="J91" i="65"/>
  <c r="M91" i="65" s="1"/>
  <c r="B91" i="65"/>
  <c r="J90" i="65"/>
  <c r="M90" i="65" s="1"/>
  <c r="B90" i="65"/>
  <c r="M89" i="65"/>
  <c r="J89" i="65"/>
  <c r="B89" i="65"/>
  <c r="J88" i="65"/>
  <c r="M88" i="65" s="1"/>
  <c r="B88" i="65"/>
  <c r="J87" i="65"/>
  <c r="M87" i="65" s="1"/>
  <c r="B87" i="65"/>
  <c r="J86" i="65"/>
  <c r="M86" i="65" s="1"/>
  <c r="B86" i="65"/>
  <c r="J85" i="65"/>
  <c r="M85" i="65" s="1"/>
  <c r="B85" i="65"/>
  <c r="J84" i="65"/>
  <c r="M84" i="65" s="1"/>
  <c r="B84" i="65"/>
  <c r="J83" i="65"/>
  <c r="M83" i="65" s="1"/>
  <c r="B83" i="65"/>
  <c r="J82" i="65"/>
  <c r="M82" i="65" s="1"/>
  <c r="B82" i="65"/>
  <c r="J81" i="65"/>
  <c r="M81" i="65" s="1"/>
  <c r="B81" i="65"/>
  <c r="J80" i="65"/>
  <c r="M80" i="65" s="1"/>
  <c r="B80" i="65"/>
  <c r="J78" i="65"/>
  <c r="M78" i="65" s="1"/>
  <c r="B78" i="65"/>
  <c r="J77" i="65"/>
  <c r="M77" i="65" s="1"/>
  <c r="B77" i="65"/>
  <c r="J76" i="65"/>
  <c r="M76" i="65" s="1"/>
  <c r="B76" i="65"/>
  <c r="J75" i="65"/>
  <c r="M75" i="65" s="1"/>
  <c r="B75" i="65"/>
  <c r="J74" i="65"/>
  <c r="M74" i="65" s="1"/>
  <c r="B74" i="65"/>
  <c r="J73" i="65"/>
  <c r="M73" i="65" s="1"/>
  <c r="B73" i="65"/>
  <c r="J71" i="65"/>
  <c r="M71" i="65" s="1"/>
  <c r="B71" i="65"/>
  <c r="J70" i="65"/>
  <c r="M70" i="65" s="1"/>
  <c r="B70" i="65"/>
  <c r="J69" i="65"/>
  <c r="M69" i="65" s="1"/>
  <c r="B69" i="65"/>
  <c r="J68" i="65"/>
  <c r="M68" i="65" s="1"/>
  <c r="B68" i="65"/>
  <c r="J67" i="65"/>
  <c r="M67" i="65" s="1"/>
  <c r="B67" i="65"/>
  <c r="J66" i="65"/>
  <c r="M66" i="65" s="1"/>
  <c r="B66" i="65"/>
  <c r="J65" i="65"/>
  <c r="M65" i="65" s="1"/>
  <c r="B65" i="65"/>
  <c r="J64" i="65"/>
  <c r="M64" i="65" s="1"/>
  <c r="B64" i="65"/>
  <c r="J63" i="65"/>
  <c r="M63" i="65" s="1"/>
  <c r="B63" i="65"/>
  <c r="J62" i="65"/>
  <c r="M62" i="65" s="1"/>
  <c r="B62" i="65"/>
  <c r="J61" i="65"/>
  <c r="M61" i="65" s="1"/>
  <c r="B61" i="65"/>
  <c r="J60" i="65"/>
  <c r="M60" i="65" s="1"/>
  <c r="B60" i="65"/>
  <c r="J59" i="65"/>
  <c r="M59" i="65" s="1"/>
  <c r="B59" i="65"/>
  <c r="J58" i="65"/>
  <c r="M58" i="65" s="1"/>
  <c r="B58" i="65"/>
  <c r="J56" i="65"/>
  <c r="M56" i="65" s="1"/>
  <c r="B56" i="65"/>
  <c r="J55" i="65"/>
  <c r="M55" i="65" s="1"/>
  <c r="B55" i="65"/>
  <c r="J54" i="65"/>
  <c r="M54" i="65" s="1"/>
  <c r="B54" i="65"/>
  <c r="J53" i="65"/>
  <c r="M53" i="65" s="1"/>
  <c r="B53" i="65"/>
  <c r="J52" i="65"/>
  <c r="M52" i="65" s="1"/>
  <c r="B52" i="65"/>
  <c r="J51" i="65"/>
  <c r="M51" i="65" s="1"/>
  <c r="B51" i="65"/>
  <c r="J50" i="65"/>
  <c r="M50" i="65" s="1"/>
  <c r="B50" i="65"/>
  <c r="J48" i="65"/>
  <c r="M48" i="65" s="1"/>
  <c r="B48" i="65"/>
  <c r="J47" i="65"/>
  <c r="M47" i="65" s="1"/>
  <c r="B47" i="65"/>
  <c r="J46" i="65"/>
  <c r="M46" i="65" s="1"/>
  <c r="B46" i="65"/>
  <c r="J45" i="65"/>
  <c r="M45" i="65" s="1"/>
  <c r="B45" i="65"/>
  <c r="J44" i="65"/>
  <c r="M44" i="65" s="1"/>
  <c r="B44" i="65"/>
  <c r="J43" i="65"/>
  <c r="M43" i="65" s="1"/>
  <c r="B43" i="65"/>
  <c r="J41" i="65"/>
  <c r="M41" i="65" s="1"/>
  <c r="B41" i="65"/>
  <c r="J40" i="65"/>
  <c r="M40" i="65" s="1"/>
  <c r="B40" i="65"/>
  <c r="J39" i="65"/>
  <c r="M39" i="65" s="1"/>
  <c r="B39" i="65"/>
  <c r="J38" i="65"/>
  <c r="M38" i="65" s="1"/>
  <c r="B38" i="65"/>
  <c r="J37" i="65"/>
  <c r="M37" i="65" s="1"/>
  <c r="B37" i="65"/>
  <c r="J36" i="65"/>
  <c r="M36" i="65" s="1"/>
  <c r="B36" i="65"/>
  <c r="J35" i="65"/>
  <c r="M35" i="65" s="1"/>
  <c r="B35" i="65"/>
  <c r="J34" i="65"/>
  <c r="M34" i="65" s="1"/>
  <c r="B34" i="65"/>
  <c r="J33" i="65"/>
  <c r="M33" i="65" s="1"/>
  <c r="B33" i="65"/>
  <c r="J32" i="65"/>
  <c r="M32" i="65" s="1"/>
  <c r="B32" i="65"/>
  <c r="J31" i="65"/>
  <c r="M31" i="65" s="1"/>
  <c r="B31" i="65"/>
  <c r="J29" i="65"/>
  <c r="M29" i="65" s="1"/>
  <c r="B29" i="65"/>
  <c r="J28" i="65"/>
  <c r="M28" i="65" s="1"/>
  <c r="B28" i="65"/>
  <c r="J27" i="65"/>
  <c r="M27" i="65" s="1"/>
  <c r="B27" i="65"/>
  <c r="J26" i="65"/>
  <c r="M26" i="65" s="1"/>
  <c r="B26" i="65"/>
  <c r="J25" i="65"/>
  <c r="M25" i="65" s="1"/>
  <c r="B25" i="65"/>
  <c r="J24" i="65"/>
  <c r="M24" i="65" s="1"/>
  <c r="B24" i="65"/>
  <c r="J23" i="65"/>
  <c r="M23" i="65" s="1"/>
  <c r="B23" i="65"/>
  <c r="J22" i="65"/>
  <c r="M22" i="65" s="1"/>
  <c r="B22" i="65"/>
  <c r="J21" i="65"/>
  <c r="M21" i="65" s="1"/>
  <c r="B21" i="65"/>
  <c r="J20" i="65"/>
  <c r="M20" i="65" s="1"/>
  <c r="B20" i="65"/>
  <c r="J19" i="65"/>
  <c r="M19" i="65" s="1"/>
  <c r="B19" i="65"/>
  <c r="J18" i="65"/>
  <c r="M18" i="65" s="1"/>
  <c r="B18" i="65"/>
  <c r="J17" i="65"/>
  <c r="M17" i="65" s="1"/>
  <c r="B17" i="65"/>
  <c r="J16" i="65"/>
  <c r="M16" i="65" s="1"/>
  <c r="B16" i="65"/>
  <c r="J15" i="65"/>
  <c r="M15" i="65" s="1"/>
  <c r="B15" i="65"/>
  <c r="J14" i="65"/>
  <c r="M14" i="65" s="1"/>
  <c r="B14" i="65"/>
  <c r="J13" i="65"/>
  <c r="M13" i="65" s="1"/>
  <c r="B13" i="65"/>
  <c r="J12" i="65"/>
  <c r="M12" i="65" s="1"/>
  <c r="B12" i="65"/>
  <c r="U107" i="64"/>
  <c r="X107" i="64" s="1"/>
  <c r="B107" i="64"/>
  <c r="U106" i="64"/>
  <c r="X106" i="64" s="1"/>
  <c r="B106" i="64"/>
  <c r="U104" i="64"/>
  <c r="X104" i="64" s="1"/>
  <c r="B104" i="64"/>
  <c r="U103" i="64"/>
  <c r="X103" i="64" s="1"/>
  <c r="B103" i="64"/>
  <c r="U102" i="64"/>
  <c r="X102" i="64" s="1"/>
  <c r="B102" i="64"/>
  <c r="U101" i="64"/>
  <c r="X101" i="64" s="1"/>
  <c r="B101" i="64"/>
  <c r="U100" i="64"/>
  <c r="X100" i="64" s="1"/>
  <c r="B100" i="64"/>
  <c r="U99" i="64"/>
  <c r="X99" i="64" s="1"/>
  <c r="B99" i="64"/>
  <c r="U98" i="64"/>
  <c r="X98" i="64" s="1"/>
  <c r="B98" i="64"/>
  <c r="U97" i="64"/>
  <c r="X97" i="64" s="1"/>
  <c r="B97" i="64"/>
  <c r="U96" i="64"/>
  <c r="X96" i="64" s="1"/>
  <c r="B96" i="64"/>
  <c r="U94" i="64"/>
  <c r="X94" i="64" s="1"/>
  <c r="B94" i="64"/>
  <c r="U93" i="64"/>
  <c r="X93" i="64" s="1"/>
  <c r="B93" i="64"/>
  <c r="U92" i="64"/>
  <c r="X92" i="64" s="1"/>
  <c r="B92" i="64"/>
  <c r="U91" i="64"/>
  <c r="X91" i="64" s="1"/>
  <c r="B91" i="64"/>
  <c r="U90" i="64"/>
  <c r="X90" i="64" s="1"/>
  <c r="B90" i="64"/>
  <c r="U89" i="64"/>
  <c r="X89" i="64" s="1"/>
  <c r="B89" i="64"/>
  <c r="U88" i="64"/>
  <c r="X88" i="64" s="1"/>
  <c r="B88" i="64"/>
  <c r="U87" i="64"/>
  <c r="X87" i="64" s="1"/>
  <c r="B87" i="64"/>
  <c r="U86" i="64"/>
  <c r="X86" i="64" s="1"/>
  <c r="B86" i="64"/>
  <c r="U85" i="64"/>
  <c r="X85" i="64" s="1"/>
  <c r="B85" i="64"/>
  <c r="U84" i="64"/>
  <c r="X84" i="64" s="1"/>
  <c r="B84" i="64"/>
  <c r="U83" i="64"/>
  <c r="X83" i="64" s="1"/>
  <c r="B83" i="64"/>
  <c r="U81" i="64"/>
  <c r="X81" i="64" s="1"/>
  <c r="B81" i="64"/>
  <c r="U80" i="64"/>
  <c r="X80" i="64" s="1"/>
  <c r="B80" i="64"/>
  <c r="U79" i="64"/>
  <c r="X79" i="64" s="1"/>
  <c r="B79" i="64"/>
  <c r="U78" i="64"/>
  <c r="X78" i="64" s="1"/>
  <c r="B78" i="64"/>
  <c r="U77" i="64"/>
  <c r="X77" i="64" s="1"/>
  <c r="B77" i="64"/>
  <c r="U76" i="64"/>
  <c r="X76" i="64" s="1"/>
  <c r="B76" i="64"/>
  <c r="U74" i="64"/>
  <c r="X74" i="64" s="1"/>
  <c r="B74" i="64"/>
  <c r="U73" i="64"/>
  <c r="X73" i="64" s="1"/>
  <c r="B73" i="64"/>
  <c r="U72" i="64"/>
  <c r="X72" i="64" s="1"/>
  <c r="B72" i="64"/>
  <c r="U71" i="64"/>
  <c r="X71" i="64" s="1"/>
  <c r="B71" i="64"/>
  <c r="U70" i="64"/>
  <c r="X70" i="64" s="1"/>
  <c r="B70" i="64"/>
  <c r="U69" i="64"/>
  <c r="X69" i="64" s="1"/>
  <c r="B69" i="64"/>
  <c r="U68" i="64"/>
  <c r="X68" i="64" s="1"/>
  <c r="B68" i="64"/>
  <c r="U67" i="64"/>
  <c r="X67" i="64" s="1"/>
  <c r="B67" i="64"/>
  <c r="U66" i="64"/>
  <c r="X66" i="64" s="1"/>
  <c r="B66" i="64"/>
  <c r="U65" i="64"/>
  <c r="X65" i="64" s="1"/>
  <c r="B65" i="64"/>
  <c r="U64" i="64"/>
  <c r="X64" i="64" s="1"/>
  <c r="B64" i="64"/>
  <c r="U63" i="64"/>
  <c r="X63" i="64" s="1"/>
  <c r="B63" i="64"/>
  <c r="U62" i="64"/>
  <c r="X62" i="64" s="1"/>
  <c r="B62" i="64"/>
  <c r="U61" i="64"/>
  <c r="X61" i="64" s="1"/>
  <c r="B61" i="64"/>
  <c r="U59" i="64"/>
  <c r="X59" i="64" s="1"/>
  <c r="B59" i="64"/>
  <c r="U58" i="64"/>
  <c r="X58" i="64" s="1"/>
  <c r="B58" i="64"/>
  <c r="U57" i="64"/>
  <c r="X57" i="64" s="1"/>
  <c r="B57" i="64"/>
  <c r="U56" i="64"/>
  <c r="X56" i="64" s="1"/>
  <c r="B56" i="64"/>
  <c r="U55" i="64"/>
  <c r="X55" i="64" s="1"/>
  <c r="B55" i="64"/>
  <c r="U54" i="64"/>
  <c r="X54" i="64" s="1"/>
  <c r="B54" i="64"/>
  <c r="U53" i="64"/>
  <c r="X53" i="64" s="1"/>
  <c r="B53" i="64"/>
  <c r="U51" i="64"/>
  <c r="X51" i="64" s="1"/>
  <c r="B51" i="64"/>
  <c r="U50" i="64"/>
  <c r="X50" i="64" s="1"/>
  <c r="B50" i="64"/>
  <c r="U49" i="64"/>
  <c r="X49" i="64" s="1"/>
  <c r="B49" i="64"/>
  <c r="U48" i="64"/>
  <c r="X48" i="64" s="1"/>
  <c r="B48" i="64"/>
  <c r="U47" i="64"/>
  <c r="X47" i="64" s="1"/>
  <c r="B47" i="64"/>
  <c r="U46" i="64"/>
  <c r="X46" i="64" s="1"/>
  <c r="B46" i="64"/>
  <c r="U44" i="64"/>
  <c r="X44" i="64" s="1"/>
  <c r="B44" i="64"/>
  <c r="U43" i="64"/>
  <c r="X43" i="64" s="1"/>
  <c r="B43" i="64"/>
  <c r="U42" i="64"/>
  <c r="X42" i="64" s="1"/>
  <c r="B42" i="64"/>
  <c r="U41" i="64"/>
  <c r="X41" i="64" s="1"/>
  <c r="B41" i="64"/>
  <c r="U40" i="64"/>
  <c r="X40" i="64" s="1"/>
  <c r="B40" i="64"/>
  <c r="U39" i="64"/>
  <c r="X39" i="64" s="1"/>
  <c r="B39" i="64"/>
  <c r="U38" i="64"/>
  <c r="X38" i="64" s="1"/>
  <c r="B38" i="64"/>
  <c r="U37" i="64"/>
  <c r="X37" i="64" s="1"/>
  <c r="B37" i="64"/>
  <c r="U36" i="64"/>
  <c r="X36" i="64" s="1"/>
  <c r="B36" i="64"/>
  <c r="U35" i="64"/>
  <c r="X35" i="64" s="1"/>
  <c r="B35" i="64"/>
  <c r="U34" i="64"/>
  <c r="X34" i="64" s="1"/>
  <c r="B34" i="64"/>
  <c r="U32" i="64"/>
  <c r="X32" i="64" s="1"/>
  <c r="B32" i="64"/>
  <c r="U31" i="64"/>
  <c r="X31" i="64" s="1"/>
  <c r="B31" i="64"/>
  <c r="U30" i="64"/>
  <c r="X30" i="64" s="1"/>
  <c r="B30" i="64"/>
  <c r="U29" i="64"/>
  <c r="X29" i="64" s="1"/>
  <c r="B29" i="64"/>
  <c r="U28" i="64"/>
  <c r="X28" i="64" s="1"/>
  <c r="B28" i="64"/>
  <c r="U27" i="64"/>
  <c r="X27" i="64" s="1"/>
  <c r="B27" i="64"/>
  <c r="U26" i="64"/>
  <c r="X26" i="64" s="1"/>
  <c r="B26" i="64"/>
  <c r="U25" i="64"/>
  <c r="X25" i="64" s="1"/>
  <c r="B25" i="64"/>
  <c r="U24" i="64"/>
  <c r="X24" i="64" s="1"/>
  <c r="B24" i="64"/>
  <c r="U23" i="64"/>
  <c r="X23" i="64" s="1"/>
  <c r="B23" i="64"/>
  <c r="U22" i="64"/>
  <c r="X22" i="64" s="1"/>
  <c r="B22" i="64"/>
  <c r="U21" i="64"/>
  <c r="X21" i="64" s="1"/>
  <c r="B21" i="64"/>
  <c r="U20" i="64"/>
  <c r="X20" i="64" s="1"/>
  <c r="B20" i="64"/>
  <c r="U19" i="64"/>
  <c r="X19" i="64" s="1"/>
  <c r="B19" i="64"/>
  <c r="U18" i="64"/>
  <c r="X18" i="64" s="1"/>
  <c r="B18" i="64"/>
  <c r="U17" i="64"/>
  <c r="X17" i="64" s="1"/>
  <c r="B17" i="64"/>
  <c r="U16" i="64"/>
  <c r="X16" i="64" s="1"/>
  <c r="B16" i="64"/>
  <c r="U15" i="64"/>
  <c r="X15" i="64" s="1"/>
  <c r="B15" i="64"/>
  <c r="H102" i="63"/>
  <c r="K102" i="63" s="1"/>
  <c r="B102" i="63"/>
  <c r="H101" i="63"/>
  <c r="K101" i="63" s="1"/>
  <c r="B101" i="63"/>
  <c r="H99" i="63"/>
  <c r="K99" i="63" s="1"/>
  <c r="B99" i="63"/>
  <c r="H98" i="63"/>
  <c r="K98" i="63" s="1"/>
  <c r="B98" i="63"/>
  <c r="H97" i="63"/>
  <c r="K97" i="63" s="1"/>
  <c r="B97" i="63"/>
  <c r="H96" i="63"/>
  <c r="K96" i="63" s="1"/>
  <c r="B96" i="63"/>
  <c r="H95" i="63"/>
  <c r="K95" i="63" s="1"/>
  <c r="B95" i="63"/>
  <c r="H94" i="63"/>
  <c r="K94" i="63" s="1"/>
  <c r="B94" i="63"/>
  <c r="H93" i="63"/>
  <c r="K93" i="63" s="1"/>
  <c r="B93" i="63"/>
  <c r="H92" i="63"/>
  <c r="K92" i="63" s="1"/>
  <c r="B92" i="63"/>
  <c r="H91" i="63"/>
  <c r="K91" i="63" s="1"/>
  <c r="B91" i="63"/>
  <c r="H89" i="63"/>
  <c r="K89" i="63" s="1"/>
  <c r="B89" i="63"/>
  <c r="H88" i="63"/>
  <c r="K88" i="63" s="1"/>
  <c r="B88" i="63"/>
  <c r="H87" i="63"/>
  <c r="K87" i="63" s="1"/>
  <c r="B87" i="63"/>
  <c r="H86" i="63"/>
  <c r="K86" i="63" s="1"/>
  <c r="B86" i="63"/>
  <c r="H85" i="63"/>
  <c r="K85" i="63" s="1"/>
  <c r="B85" i="63"/>
  <c r="H84" i="63"/>
  <c r="K84" i="63" s="1"/>
  <c r="B84" i="63"/>
  <c r="H83" i="63"/>
  <c r="K83" i="63" s="1"/>
  <c r="B83" i="63"/>
  <c r="H82" i="63"/>
  <c r="K82" i="63" s="1"/>
  <c r="B82" i="63"/>
  <c r="H81" i="63"/>
  <c r="K81" i="63" s="1"/>
  <c r="B81" i="63"/>
  <c r="H80" i="63"/>
  <c r="K80" i="63" s="1"/>
  <c r="B80" i="63"/>
  <c r="H79" i="63"/>
  <c r="K79" i="63" s="1"/>
  <c r="B79" i="63"/>
  <c r="H78" i="63"/>
  <c r="K78" i="63" s="1"/>
  <c r="B78" i="63"/>
  <c r="H76" i="63"/>
  <c r="K76" i="63" s="1"/>
  <c r="B76" i="63"/>
  <c r="H75" i="63"/>
  <c r="K75" i="63" s="1"/>
  <c r="B75" i="63"/>
  <c r="H74" i="63"/>
  <c r="K74" i="63" s="1"/>
  <c r="B74" i="63"/>
  <c r="H73" i="63"/>
  <c r="K73" i="63" s="1"/>
  <c r="B73" i="63"/>
  <c r="H72" i="63"/>
  <c r="K72" i="63" s="1"/>
  <c r="B72" i="63"/>
  <c r="H71" i="63"/>
  <c r="K71" i="63" s="1"/>
  <c r="B71" i="63"/>
  <c r="H69" i="63"/>
  <c r="K69" i="63" s="1"/>
  <c r="B69" i="63"/>
  <c r="H68" i="63"/>
  <c r="K68" i="63" s="1"/>
  <c r="B68" i="63"/>
  <c r="H67" i="63"/>
  <c r="K67" i="63" s="1"/>
  <c r="B67" i="63"/>
  <c r="H66" i="63"/>
  <c r="K66" i="63" s="1"/>
  <c r="B66" i="63"/>
  <c r="H65" i="63"/>
  <c r="K65" i="63" s="1"/>
  <c r="B65" i="63"/>
  <c r="H64" i="63"/>
  <c r="K64" i="63" s="1"/>
  <c r="B64" i="63"/>
  <c r="H63" i="63"/>
  <c r="K63" i="63" s="1"/>
  <c r="B63" i="63"/>
  <c r="H62" i="63"/>
  <c r="K62" i="63" s="1"/>
  <c r="B62" i="63"/>
  <c r="H61" i="63"/>
  <c r="K61" i="63" s="1"/>
  <c r="B61" i="63"/>
  <c r="H60" i="63"/>
  <c r="K60" i="63" s="1"/>
  <c r="B60" i="63"/>
  <c r="H59" i="63"/>
  <c r="K59" i="63" s="1"/>
  <c r="B59" i="63"/>
  <c r="H58" i="63"/>
  <c r="K58" i="63" s="1"/>
  <c r="B58" i="63"/>
  <c r="H57" i="63"/>
  <c r="K57" i="63" s="1"/>
  <c r="B57" i="63"/>
  <c r="H56" i="63"/>
  <c r="K56" i="63" s="1"/>
  <c r="B56" i="63"/>
  <c r="H54" i="63"/>
  <c r="K54" i="63" s="1"/>
  <c r="B54" i="63"/>
  <c r="H53" i="63"/>
  <c r="K53" i="63" s="1"/>
  <c r="B53" i="63"/>
  <c r="H52" i="63"/>
  <c r="K52" i="63" s="1"/>
  <c r="B52" i="63"/>
  <c r="H51" i="63"/>
  <c r="K51" i="63" s="1"/>
  <c r="B51" i="63"/>
  <c r="H50" i="63"/>
  <c r="K50" i="63" s="1"/>
  <c r="B50" i="63"/>
  <c r="H49" i="63"/>
  <c r="K49" i="63" s="1"/>
  <c r="B49" i="63"/>
  <c r="H48" i="63"/>
  <c r="K48" i="63" s="1"/>
  <c r="B48" i="63"/>
  <c r="H46" i="63"/>
  <c r="K46" i="63" s="1"/>
  <c r="B46" i="63"/>
  <c r="H45" i="63"/>
  <c r="K45" i="63" s="1"/>
  <c r="B45" i="63"/>
  <c r="H44" i="63"/>
  <c r="K44" i="63" s="1"/>
  <c r="B44" i="63"/>
  <c r="H43" i="63"/>
  <c r="K43" i="63" s="1"/>
  <c r="B43" i="63"/>
  <c r="H42" i="63"/>
  <c r="K42" i="63" s="1"/>
  <c r="B42" i="63"/>
  <c r="H41" i="63"/>
  <c r="K41" i="63" s="1"/>
  <c r="B41" i="63"/>
  <c r="H39" i="63"/>
  <c r="K39" i="63" s="1"/>
  <c r="B39" i="63"/>
  <c r="H38" i="63"/>
  <c r="K38" i="63" s="1"/>
  <c r="B38" i="63"/>
  <c r="K37" i="63"/>
  <c r="H37" i="63"/>
  <c r="B37" i="63"/>
  <c r="H36" i="63"/>
  <c r="K36" i="63" s="1"/>
  <c r="B36" i="63"/>
  <c r="H35" i="63"/>
  <c r="K35" i="63" s="1"/>
  <c r="B35" i="63"/>
  <c r="H34" i="63"/>
  <c r="K34" i="63" s="1"/>
  <c r="B34" i="63"/>
  <c r="H33" i="63"/>
  <c r="K33" i="63" s="1"/>
  <c r="B33" i="63"/>
  <c r="H32" i="63"/>
  <c r="K32" i="63" s="1"/>
  <c r="B32" i="63"/>
  <c r="H31" i="63"/>
  <c r="K31" i="63" s="1"/>
  <c r="B31" i="63"/>
  <c r="H30" i="63"/>
  <c r="K30" i="63" s="1"/>
  <c r="B30" i="63"/>
  <c r="H29" i="63"/>
  <c r="K29" i="63" s="1"/>
  <c r="B29" i="63"/>
  <c r="H27" i="63"/>
  <c r="K27" i="63" s="1"/>
  <c r="B27" i="63"/>
  <c r="H26" i="63"/>
  <c r="K26" i="63" s="1"/>
  <c r="B26" i="63"/>
  <c r="H25" i="63"/>
  <c r="K25" i="63" s="1"/>
  <c r="B25" i="63"/>
  <c r="H24" i="63"/>
  <c r="K24" i="63" s="1"/>
  <c r="B24" i="63"/>
  <c r="H23" i="63"/>
  <c r="K23" i="63" s="1"/>
  <c r="B23" i="63"/>
  <c r="H22" i="63"/>
  <c r="K22" i="63" s="1"/>
  <c r="B22" i="63"/>
  <c r="H21" i="63"/>
  <c r="K21" i="63" s="1"/>
  <c r="B21" i="63"/>
  <c r="H20" i="63"/>
  <c r="K20" i="63" s="1"/>
  <c r="B20" i="63"/>
  <c r="H19" i="63"/>
  <c r="K19" i="63" s="1"/>
  <c r="B19" i="63"/>
  <c r="H18" i="63"/>
  <c r="K18" i="63" s="1"/>
  <c r="B18" i="63"/>
  <c r="H17" i="63"/>
  <c r="K17" i="63" s="1"/>
  <c r="B17" i="63"/>
  <c r="H16" i="63"/>
  <c r="K16" i="63" s="1"/>
  <c r="B16" i="63"/>
  <c r="H15" i="63"/>
  <c r="K15" i="63" s="1"/>
  <c r="B15" i="63"/>
  <c r="H14" i="63"/>
  <c r="K14" i="63" s="1"/>
  <c r="B14" i="63"/>
  <c r="H13" i="63"/>
  <c r="K13" i="63" s="1"/>
  <c r="B13" i="63"/>
  <c r="H12" i="63"/>
  <c r="K12" i="63" s="1"/>
  <c r="B12" i="63"/>
  <c r="H11" i="63"/>
  <c r="K11" i="63" s="1"/>
  <c r="B11" i="63"/>
  <c r="H10" i="63"/>
  <c r="K10" i="63" s="1"/>
  <c r="B10" i="63"/>
  <c r="I102" i="62"/>
  <c r="L102" i="62" s="1"/>
  <c r="B102" i="62"/>
  <c r="I101" i="62"/>
  <c r="L101" i="62" s="1"/>
  <c r="B101" i="62"/>
  <c r="I99" i="62"/>
  <c r="L99" i="62" s="1"/>
  <c r="B99" i="62"/>
  <c r="I98" i="62"/>
  <c r="L98" i="62" s="1"/>
  <c r="B98" i="62"/>
  <c r="I97" i="62"/>
  <c r="L97" i="62" s="1"/>
  <c r="B97" i="62"/>
  <c r="I96" i="62"/>
  <c r="L96" i="62" s="1"/>
  <c r="B96" i="62"/>
  <c r="I95" i="62"/>
  <c r="L95" i="62" s="1"/>
  <c r="B95" i="62"/>
  <c r="I94" i="62"/>
  <c r="L94" i="62" s="1"/>
  <c r="B94" i="62"/>
  <c r="I93" i="62"/>
  <c r="L93" i="62" s="1"/>
  <c r="B93" i="62"/>
  <c r="I92" i="62"/>
  <c r="L92" i="62" s="1"/>
  <c r="B92" i="62"/>
  <c r="I91" i="62"/>
  <c r="L91" i="62" s="1"/>
  <c r="B91" i="62"/>
  <c r="I89" i="62"/>
  <c r="L89" i="62" s="1"/>
  <c r="B89" i="62"/>
  <c r="I88" i="62"/>
  <c r="L88" i="62" s="1"/>
  <c r="B88" i="62"/>
  <c r="I87" i="62"/>
  <c r="L87" i="62" s="1"/>
  <c r="B87" i="62"/>
  <c r="I86" i="62"/>
  <c r="L86" i="62" s="1"/>
  <c r="B86" i="62"/>
  <c r="I85" i="62"/>
  <c r="L85" i="62" s="1"/>
  <c r="B85" i="62"/>
  <c r="I84" i="62"/>
  <c r="L84" i="62" s="1"/>
  <c r="B84" i="62"/>
  <c r="I83" i="62"/>
  <c r="L83" i="62" s="1"/>
  <c r="B83" i="62"/>
  <c r="I82" i="62"/>
  <c r="L82" i="62" s="1"/>
  <c r="B82" i="62"/>
  <c r="I81" i="62"/>
  <c r="L81" i="62" s="1"/>
  <c r="B81" i="62"/>
  <c r="I80" i="62"/>
  <c r="L80" i="62" s="1"/>
  <c r="B80" i="62"/>
  <c r="I79" i="62"/>
  <c r="L79" i="62" s="1"/>
  <c r="B79" i="62"/>
  <c r="I78" i="62"/>
  <c r="L78" i="62" s="1"/>
  <c r="B78" i="62"/>
  <c r="I76" i="62"/>
  <c r="L76" i="62" s="1"/>
  <c r="B76" i="62"/>
  <c r="I75" i="62"/>
  <c r="L75" i="62" s="1"/>
  <c r="B75" i="62"/>
  <c r="I74" i="62"/>
  <c r="L74" i="62" s="1"/>
  <c r="B74" i="62"/>
  <c r="L73" i="62"/>
  <c r="I73" i="62"/>
  <c r="B73" i="62"/>
  <c r="I72" i="62"/>
  <c r="L72" i="62" s="1"/>
  <c r="B72" i="62"/>
  <c r="I71" i="62"/>
  <c r="L71" i="62" s="1"/>
  <c r="B71" i="62"/>
  <c r="I69" i="62"/>
  <c r="L69" i="62" s="1"/>
  <c r="B69" i="62"/>
  <c r="I68" i="62"/>
  <c r="L68" i="62" s="1"/>
  <c r="B68" i="62"/>
  <c r="I67" i="62"/>
  <c r="L67" i="62" s="1"/>
  <c r="B67" i="62"/>
  <c r="I66" i="62"/>
  <c r="L66" i="62" s="1"/>
  <c r="B66" i="62"/>
  <c r="I65" i="62"/>
  <c r="L65" i="62" s="1"/>
  <c r="B65" i="62"/>
  <c r="I64" i="62"/>
  <c r="L64" i="62" s="1"/>
  <c r="B64" i="62"/>
  <c r="I63" i="62"/>
  <c r="L63" i="62" s="1"/>
  <c r="B63" i="62"/>
  <c r="I62" i="62"/>
  <c r="L62" i="62" s="1"/>
  <c r="B62" i="62"/>
  <c r="I61" i="62"/>
  <c r="L61" i="62" s="1"/>
  <c r="B61" i="62"/>
  <c r="I60" i="62"/>
  <c r="L60" i="62" s="1"/>
  <c r="B60" i="62"/>
  <c r="I59" i="62"/>
  <c r="L59" i="62" s="1"/>
  <c r="B59" i="62"/>
  <c r="I58" i="62"/>
  <c r="L58" i="62" s="1"/>
  <c r="B58" i="62"/>
  <c r="I57" i="62"/>
  <c r="L57" i="62" s="1"/>
  <c r="B57" i="62"/>
  <c r="L56" i="62"/>
  <c r="I56" i="62"/>
  <c r="B56" i="62"/>
  <c r="I54" i="62"/>
  <c r="L54" i="62" s="1"/>
  <c r="B54" i="62"/>
  <c r="I53" i="62"/>
  <c r="L53" i="62" s="1"/>
  <c r="B53" i="62"/>
  <c r="I52" i="62"/>
  <c r="L52" i="62" s="1"/>
  <c r="B52" i="62"/>
  <c r="I51" i="62"/>
  <c r="L51" i="62" s="1"/>
  <c r="B51" i="62"/>
  <c r="I50" i="62"/>
  <c r="L50" i="62" s="1"/>
  <c r="B50" i="62"/>
  <c r="I49" i="62"/>
  <c r="L49" i="62" s="1"/>
  <c r="B49" i="62"/>
  <c r="I48" i="62"/>
  <c r="L48" i="62" s="1"/>
  <c r="B48" i="62"/>
  <c r="I46" i="62"/>
  <c r="L46" i="62" s="1"/>
  <c r="B46" i="62"/>
  <c r="I45" i="62"/>
  <c r="L45" i="62" s="1"/>
  <c r="B45" i="62"/>
  <c r="I44" i="62"/>
  <c r="L44" i="62" s="1"/>
  <c r="B44" i="62"/>
  <c r="I43" i="62"/>
  <c r="L43" i="62" s="1"/>
  <c r="B43" i="62"/>
  <c r="I42" i="62"/>
  <c r="L42" i="62" s="1"/>
  <c r="B42" i="62"/>
  <c r="I41" i="62"/>
  <c r="L41" i="62" s="1"/>
  <c r="B41" i="62"/>
  <c r="I39" i="62"/>
  <c r="L39" i="62" s="1"/>
  <c r="B39" i="62"/>
  <c r="I38" i="62"/>
  <c r="L38" i="62" s="1"/>
  <c r="B38" i="62"/>
  <c r="I37" i="62"/>
  <c r="L37" i="62" s="1"/>
  <c r="B37" i="62"/>
  <c r="I36" i="62"/>
  <c r="L36" i="62" s="1"/>
  <c r="B36" i="62"/>
  <c r="I35" i="62"/>
  <c r="L35" i="62" s="1"/>
  <c r="B35" i="62"/>
  <c r="I34" i="62"/>
  <c r="L34" i="62" s="1"/>
  <c r="B34" i="62"/>
  <c r="L33" i="62"/>
  <c r="I33" i="62"/>
  <c r="B33" i="62"/>
  <c r="I32" i="62"/>
  <c r="L32" i="62" s="1"/>
  <c r="B32" i="62"/>
  <c r="I31" i="62"/>
  <c r="L31" i="62" s="1"/>
  <c r="B31" i="62"/>
  <c r="I30" i="62"/>
  <c r="L30" i="62" s="1"/>
  <c r="B30" i="62"/>
  <c r="L29" i="62"/>
  <c r="I29" i="62"/>
  <c r="B29" i="62"/>
  <c r="I27" i="62"/>
  <c r="L27" i="62" s="1"/>
  <c r="B27" i="62"/>
  <c r="I26" i="62"/>
  <c r="L26" i="62" s="1"/>
  <c r="B26" i="62"/>
  <c r="I25" i="62"/>
  <c r="L25" i="62" s="1"/>
  <c r="B25" i="62"/>
  <c r="I24" i="62"/>
  <c r="L24" i="62" s="1"/>
  <c r="B24" i="62"/>
  <c r="I23" i="62"/>
  <c r="L23" i="62" s="1"/>
  <c r="B23" i="62"/>
  <c r="I22" i="62"/>
  <c r="L22" i="62" s="1"/>
  <c r="B22" i="62"/>
  <c r="I21" i="62"/>
  <c r="L21" i="62" s="1"/>
  <c r="B21" i="62"/>
  <c r="I20" i="62"/>
  <c r="L20" i="62" s="1"/>
  <c r="B20" i="62"/>
  <c r="I19" i="62"/>
  <c r="L19" i="62" s="1"/>
  <c r="B19" i="62"/>
  <c r="I18" i="62"/>
  <c r="L18" i="62" s="1"/>
  <c r="B18" i="62"/>
  <c r="I17" i="62"/>
  <c r="L17" i="62" s="1"/>
  <c r="B17" i="62"/>
  <c r="I16" i="62"/>
  <c r="L16" i="62" s="1"/>
  <c r="B16" i="62"/>
  <c r="I15" i="62"/>
  <c r="L15" i="62" s="1"/>
  <c r="B15" i="62"/>
  <c r="I14" i="62"/>
  <c r="L14" i="62" s="1"/>
  <c r="B14" i="62"/>
  <c r="I13" i="62"/>
  <c r="L13" i="62" s="1"/>
  <c r="B13" i="62"/>
  <c r="L12" i="62"/>
  <c r="I12" i="62"/>
  <c r="B12" i="62"/>
  <c r="I11" i="62"/>
  <c r="L11" i="62" s="1"/>
  <c r="B11" i="62"/>
  <c r="I10" i="62"/>
  <c r="L10" i="62" s="1"/>
  <c r="B10" i="62"/>
  <c r="A4" i="62"/>
  <c r="A3" i="62"/>
  <c r="I101" i="61"/>
  <c r="L101" i="61" s="1"/>
  <c r="B101" i="61"/>
  <c r="I100" i="61"/>
  <c r="L100" i="61" s="1"/>
  <c r="B100" i="61"/>
  <c r="I98" i="61"/>
  <c r="L98" i="61" s="1"/>
  <c r="B98" i="61"/>
  <c r="I97" i="61"/>
  <c r="L97" i="61" s="1"/>
  <c r="B97" i="61"/>
  <c r="I96" i="61"/>
  <c r="L96" i="61" s="1"/>
  <c r="B96" i="61"/>
  <c r="I95" i="61"/>
  <c r="L95" i="61" s="1"/>
  <c r="B95" i="61"/>
  <c r="I94" i="61"/>
  <c r="L94" i="61" s="1"/>
  <c r="B94" i="61"/>
  <c r="I93" i="61"/>
  <c r="L93" i="61" s="1"/>
  <c r="B93" i="61"/>
  <c r="I92" i="61"/>
  <c r="L92" i="61" s="1"/>
  <c r="B92" i="61"/>
  <c r="I91" i="61"/>
  <c r="L91" i="61" s="1"/>
  <c r="B91" i="61"/>
  <c r="I90" i="61"/>
  <c r="L90" i="61" s="1"/>
  <c r="B90" i="61"/>
  <c r="I88" i="61"/>
  <c r="L88" i="61" s="1"/>
  <c r="B88" i="61"/>
  <c r="I87" i="61"/>
  <c r="L87" i="61" s="1"/>
  <c r="B87" i="61"/>
  <c r="I86" i="61"/>
  <c r="L86" i="61" s="1"/>
  <c r="B86" i="61"/>
  <c r="I85" i="61"/>
  <c r="L85" i="61" s="1"/>
  <c r="B85" i="61"/>
  <c r="I84" i="61"/>
  <c r="L84" i="61" s="1"/>
  <c r="B84" i="61"/>
  <c r="I83" i="61"/>
  <c r="L83" i="61" s="1"/>
  <c r="B83" i="61"/>
  <c r="I82" i="61"/>
  <c r="L82" i="61" s="1"/>
  <c r="B82" i="61"/>
  <c r="I81" i="61"/>
  <c r="L81" i="61" s="1"/>
  <c r="B81" i="61"/>
  <c r="L80" i="61"/>
  <c r="I80" i="61"/>
  <c r="B80" i="61"/>
  <c r="I79" i="61"/>
  <c r="L79" i="61" s="1"/>
  <c r="B79" i="61"/>
  <c r="I78" i="61"/>
  <c r="L78" i="61" s="1"/>
  <c r="B78" i="61"/>
  <c r="I77" i="61"/>
  <c r="L77" i="61" s="1"/>
  <c r="B77" i="61"/>
  <c r="I75" i="61"/>
  <c r="L75" i="61" s="1"/>
  <c r="B75" i="61"/>
  <c r="I74" i="61"/>
  <c r="L74" i="61" s="1"/>
  <c r="B74" i="61"/>
  <c r="I73" i="61"/>
  <c r="L73" i="61" s="1"/>
  <c r="B73" i="61"/>
  <c r="I72" i="61"/>
  <c r="L72" i="61" s="1"/>
  <c r="B72" i="61"/>
  <c r="L71" i="61"/>
  <c r="I71" i="61"/>
  <c r="B71" i="61"/>
  <c r="I70" i="61"/>
  <c r="L70" i="61" s="1"/>
  <c r="B70" i="61"/>
  <c r="I68" i="61"/>
  <c r="L68" i="61" s="1"/>
  <c r="B68" i="61"/>
  <c r="I67" i="61"/>
  <c r="L67" i="61" s="1"/>
  <c r="B67" i="61"/>
  <c r="I66" i="61"/>
  <c r="L66" i="61" s="1"/>
  <c r="B66" i="61"/>
  <c r="I65" i="61"/>
  <c r="L65" i="61" s="1"/>
  <c r="B65" i="61"/>
  <c r="I64" i="61"/>
  <c r="L64" i="61" s="1"/>
  <c r="B64" i="61"/>
  <c r="I63" i="61"/>
  <c r="L63" i="61" s="1"/>
  <c r="B63" i="61"/>
  <c r="I62" i="61"/>
  <c r="L62" i="61" s="1"/>
  <c r="B62" i="61"/>
  <c r="I61" i="61"/>
  <c r="L61" i="61" s="1"/>
  <c r="B61" i="61"/>
  <c r="I60" i="61"/>
  <c r="L60" i="61" s="1"/>
  <c r="B60" i="61"/>
  <c r="I59" i="61"/>
  <c r="L59" i="61" s="1"/>
  <c r="B59" i="61"/>
  <c r="I58" i="61"/>
  <c r="L58" i="61" s="1"/>
  <c r="B58" i="61"/>
  <c r="I57" i="61"/>
  <c r="L57" i="61" s="1"/>
  <c r="B57" i="61"/>
  <c r="I56" i="61"/>
  <c r="L56" i="61" s="1"/>
  <c r="B56" i="61"/>
  <c r="I55" i="61"/>
  <c r="L55" i="61" s="1"/>
  <c r="B55" i="61"/>
  <c r="I53" i="61"/>
  <c r="L53" i="61" s="1"/>
  <c r="B53" i="61"/>
  <c r="I52" i="61"/>
  <c r="L52" i="61" s="1"/>
  <c r="B52" i="61"/>
  <c r="I51" i="61"/>
  <c r="L51" i="61" s="1"/>
  <c r="B51" i="61"/>
  <c r="I50" i="61"/>
  <c r="L50" i="61" s="1"/>
  <c r="B50" i="61"/>
  <c r="I49" i="61"/>
  <c r="L49" i="61" s="1"/>
  <c r="B49" i="61"/>
  <c r="I48" i="61"/>
  <c r="L48" i="61" s="1"/>
  <c r="B48" i="61"/>
  <c r="I47" i="61"/>
  <c r="L47" i="61" s="1"/>
  <c r="B47" i="61"/>
  <c r="I45" i="61"/>
  <c r="L45" i="61" s="1"/>
  <c r="B45" i="61"/>
  <c r="I44" i="61"/>
  <c r="L44" i="61" s="1"/>
  <c r="B44" i="61"/>
  <c r="I43" i="61"/>
  <c r="L43" i="61" s="1"/>
  <c r="B43" i="61"/>
  <c r="I42" i="61"/>
  <c r="L42" i="61" s="1"/>
  <c r="B42" i="61"/>
  <c r="I41" i="61"/>
  <c r="L41" i="61" s="1"/>
  <c r="B41" i="61"/>
  <c r="I40" i="61"/>
  <c r="L40" i="61" s="1"/>
  <c r="B40" i="61"/>
  <c r="I38" i="61"/>
  <c r="L38" i="61" s="1"/>
  <c r="B38" i="61"/>
  <c r="I37" i="61"/>
  <c r="L37" i="61" s="1"/>
  <c r="B37" i="61"/>
  <c r="I36" i="61"/>
  <c r="L36" i="61" s="1"/>
  <c r="B36" i="61"/>
  <c r="I35" i="61"/>
  <c r="L35" i="61" s="1"/>
  <c r="B35" i="61"/>
  <c r="I34" i="61"/>
  <c r="L34" i="61" s="1"/>
  <c r="B34" i="61"/>
  <c r="I33" i="61"/>
  <c r="L33" i="61" s="1"/>
  <c r="B33" i="61"/>
  <c r="I32" i="61"/>
  <c r="L32" i="61" s="1"/>
  <c r="B32" i="61"/>
  <c r="I31" i="61"/>
  <c r="L31" i="61" s="1"/>
  <c r="B31" i="61"/>
  <c r="I30" i="61"/>
  <c r="L30" i="61" s="1"/>
  <c r="B30" i="61"/>
  <c r="I29" i="61"/>
  <c r="L29" i="61" s="1"/>
  <c r="B29" i="61"/>
  <c r="I28" i="61"/>
  <c r="L28" i="61" s="1"/>
  <c r="B28" i="61"/>
  <c r="I26" i="61"/>
  <c r="L26" i="61" s="1"/>
  <c r="B26" i="61"/>
  <c r="I25" i="61"/>
  <c r="L25" i="61" s="1"/>
  <c r="B25" i="61"/>
  <c r="I24" i="61"/>
  <c r="L24" i="61" s="1"/>
  <c r="B24" i="61"/>
  <c r="I23" i="61"/>
  <c r="L23" i="61" s="1"/>
  <c r="B23" i="61"/>
  <c r="I22" i="61"/>
  <c r="L22" i="61" s="1"/>
  <c r="B22" i="61"/>
  <c r="I21" i="61"/>
  <c r="L21" i="61" s="1"/>
  <c r="B21" i="61"/>
  <c r="I20" i="61"/>
  <c r="L20" i="61" s="1"/>
  <c r="B20" i="61"/>
  <c r="I19" i="61"/>
  <c r="L19" i="61" s="1"/>
  <c r="B19" i="61"/>
  <c r="L18" i="61"/>
  <c r="I18" i="61"/>
  <c r="B18" i="61"/>
  <c r="I17" i="61"/>
  <c r="L17" i="61" s="1"/>
  <c r="B17" i="61"/>
  <c r="I16" i="61"/>
  <c r="L16" i="61" s="1"/>
  <c r="B16" i="61"/>
  <c r="I15" i="61"/>
  <c r="L15" i="61" s="1"/>
  <c r="B15" i="61"/>
  <c r="I14" i="61"/>
  <c r="L14" i="61" s="1"/>
  <c r="B14" i="61"/>
  <c r="I13" i="61"/>
  <c r="L13" i="61" s="1"/>
  <c r="B13" i="61"/>
  <c r="I12" i="61"/>
  <c r="L12" i="61" s="1"/>
  <c r="B12" i="61"/>
  <c r="I11" i="61"/>
  <c r="L11" i="61" s="1"/>
  <c r="B11" i="61"/>
  <c r="I10" i="61"/>
  <c r="L10" i="61" s="1"/>
  <c r="B10" i="61"/>
  <c r="I9" i="61"/>
  <c r="L9" i="61" s="1"/>
  <c r="B9" i="61"/>
  <c r="A3" i="61"/>
  <c r="V104" i="60"/>
  <c r="Y104" i="60" s="1"/>
  <c r="B104" i="60"/>
  <c r="V103" i="60"/>
  <c r="Y103" i="60" s="1"/>
  <c r="B103" i="60"/>
  <c r="V101" i="60"/>
  <c r="Y101" i="60" s="1"/>
  <c r="B101" i="60"/>
  <c r="V100" i="60"/>
  <c r="Y100" i="60" s="1"/>
  <c r="B100" i="60"/>
  <c r="V99" i="60"/>
  <c r="Y99" i="60" s="1"/>
  <c r="B99" i="60"/>
  <c r="V98" i="60"/>
  <c r="Y98" i="60" s="1"/>
  <c r="B98" i="60"/>
  <c r="V97" i="60"/>
  <c r="Y97" i="60" s="1"/>
  <c r="B97" i="60"/>
  <c r="V96" i="60"/>
  <c r="Y96" i="60" s="1"/>
  <c r="B96" i="60"/>
  <c r="V95" i="60"/>
  <c r="Y95" i="60" s="1"/>
  <c r="B95" i="60"/>
  <c r="V94" i="60"/>
  <c r="Y94" i="60" s="1"/>
  <c r="B94" i="60"/>
  <c r="V93" i="60"/>
  <c r="Y93" i="60" s="1"/>
  <c r="B93" i="60"/>
  <c r="V91" i="60"/>
  <c r="Y91" i="60" s="1"/>
  <c r="B91" i="60"/>
  <c r="V90" i="60"/>
  <c r="Y90" i="60" s="1"/>
  <c r="B90" i="60"/>
  <c r="V89" i="60"/>
  <c r="Y89" i="60" s="1"/>
  <c r="B89" i="60"/>
  <c r="V88" i="60"/>
  <c r="Y88" i="60" s="1"/>
  <c r="B88" i="60"/>
  <c r="V87" i="60"/>
  <c r="Y87" i="60" s="1"/>
  <c r="B87" i="60"/>
  <c r="V86" i="60"/>
  <c r="Y86" i="60" s="1"/>
  <c r="B86" i="60"/>
  <c r="V85" i="60"/>
  <c r="Y85" i="60" s="1"/>
  <c r="B85" i="60"/>
  <c r="V84" i="60"/>
  <c r="Y84" i="60" s="1"/>
  <c r="B84" i="60"/>
  <c r="V83" i="60"/>
  <c r="Y83" i="60" s="1"/>
  <c r="B83" i="60"/>
  <c r="V82" i="60"/>
  <c r="Y82" i="60" s="1"/>
  <c r="B82" i="60"/>
  <c r="V81" i="60"/>
  <c r="Y81" i="60" s="1"/>
  <c r="B81" i="60"/>
  <c r="V80" i="60"/>
  <c r="Y80" i="60" s="1"/>
  <c r="B80" i="60"/>
  <c r="V78" i="60"/>
  <c r="Y78" i="60" s="1"/>
  <c r="B78" i="60"/>
  <c r="V77" i="60"/>
  <c r="Y77" i="60" s="1"/>
  <c r="B77" i="60"/>
  <c r="V76" i="60"/>
  <c r="Y76" i="60" s="1"/>
  <c r="B76" i="60"/>
  <c r="V75" i="60"/>
  <c r="Y75" i="60" s="1"/>
  <c r="B75" i="60"/>
  <c r="V74" i="60"/>
  <c r="Y74" i="60" s="1"/>
  <c r="B74" i="60"/>
  <c r="V73" i="60"/>
  <c r="Y73" i="60" s="1"/>
  <c r="B73" i="60"/>
  <c r="V71" i="60"/>
  <c r="Y71" i="60" s="1"/>
  <c r="B71" i="60"/>
  <c r="V70" i="60"/>
  <c r="Y70" i="60" s="1"/>
  <c r="B70" i="60"/>
  <c r="V69" i="60"/>
  <c r="Y69" i="60" s="1"/>
  <c r="B69" i="60"/>
  <c r="V68" i="60"/>
  <c r="Y68" i="60" s="1"/>
  <c r="B68" i="60"/>
  <c r="V67" i="60"/>
  <c r="Y67" i="60" s="1"/>
  <c r="B67" i="60"/>
  <c r="V66" i="60"/>
  <c r="Y66" i="60" s="1"/>
  <c r="B66" i="60"/>
  <c r="V65" i="60"/>
  <c r="Y65" i="60" s="1"/>
  <c r="B65" i="60"/>
  <c r="V64" i="60"/>
  <c r="Y64" i="60" s="1"/>
  <c r="B64" i="60"/>
  <c r="V63" i="60"/>
  <c r="Y63" i="60" s="1"/>
  <c r="B63" i="60"/>
  <c r="V62" i="60"/>
  <c r="Y62" i="60" s="1"/>
  <c r="B62" i="60"/>
  <c r="Y61" i="60"/>
  <c r="V61" i="60"/>
  <c r="B61" i="60"/>
  <c r="V60" i="60"/>
  <c r="Y60" i="60" s="1"/>
  <c r="B60" i="60"/>
  <c r="V59" i="60"/>
  <c r="Y59" i="60" s="1"/>
  <c r="B59" i="60"/>
  <c r="V58" i="60"/>
  <c r="Y58" i="60" s="1"/>
  <c r="B58" i="60"/>
  <c r="V56" i="60"/>
  <c r="Y56" i="60" s="1"/>
  <c r="B56" i="60"/>
  <c r="V55" i="60"/>
  <c r="Y55" i="60" s="1"/>
  <c r="B55" i="60"/>
  <c r="V54" i="60"/>
  <c r="Y54" i="60" s="1"/>
  <c r="B54" i="60"/>
  <c r="V53" i="60"/>
  <c r="Y53" i="60" s="1"/>
  <c r="B53" i="60"/>
  <c r="V52" i="60"/>
  <c r="Y52" i="60" s="1"/>
  <c r="B52" i="60"/>
  <c r="V51" i="60"/>
  <c r="Y51" i="60" s="1"/>
  <c r="B51" i="60"/>
  <c r="V50" i="60"/>
  <c r="Y50" i="60" s="1"/>
  <c r="B50" i="60"/>
  <c r="V48" i="60"/>
  <c r="Y48" i="60" s="1"/>
  <c r="B48" i="60"/>
  <c r="V47" i="60"/>
  <c r="Y47" i="60" s="1"/>
  <c r="B47" i="60"/>
  <c r="V46" i="60"/>
  <c r="Y46" i="60" s="1"/>
  <c r="B46" i="60"/>
  <c r="V45" i="60"/>
  <c r="Y45" i="60" s="1"/>
  <c r="B45" i="60"/>
  <c r="V44" i="60"/>
  <c r="Y44" i="60" s="1"/>
  <c r="B44" i="60"/>
  <c r="V43" i="60"/>
  <c r="Y43" i="60" s="1"/>
  <c r="B43" i="60"/>
  <c r="V41" i="60"/>
  <c r="Y41" i="60" s="1"/>
  <c r="B41" i="60"/>
  <c r="V40" i="60"/>
  <c r="Y40" i="60" s="1"/>
  <c r="B40" i="60"/>
  <c r="V39" i="60"/>
  <c r="Y39" i="60" s="1"/>
  <c r="B39" i="60"/>
  <c r="V38" i="60"/>
  <c r="Y38" i="60" s="1"/>
  <c r="B38" i="60"/>
  <c r="V37" i="60"/>
  <c r="Y37" i="60" s="1"/>
  <c r="B37" i="60"/>
  <c r="V36" i="60"/>
  <c r="Y36" i="60" s="1"/>
  <c r="B36" i="60"/>
  <c r="V35" i="60"/>
  <c r="Y35" i="60" s="1"/>
  <c r="B35" i="60"/>
  <c r="Y34" i="60"/>
  <c r="V34" i="60"/>
  <c r="B34" i="60"/>
  <c r="V33" i="60"/>
  <c r="Y33" i="60" s="1"/>
  <c r="B33" i="60"/>
  <c r="V32" i="60"/>
  <c r="Y32" i="60" s="1"/>
  <c r="B32" i="60"/>
  <c r="V31" i="60"/>
  <c r="Y31" i="60" s="1"/>
  <c r="B31" i="60"/>
  <c r="V29" i="60"/>
  <c r="Y29" i="60" s="1"/>
  <c r="B29" i="60"/>
  <c r="V28" i="60"/>
  <c r="Y28" i="60" s="1"/>
  <c r="B28" i="60"/>
  <c r="V27" i="60"/>
  <c r="Y27" i="60" s="1"/>
  <c r="B27" i="60"/>
  <c r="V26" i="60"/>
  <c r="Y26" i="60" s="1"/>
  <c r="B26" i="60"/>
  <c r="V25" i="60"/>
  <c r="Y25" i="60" s="1"/>
  <c r="B25" i="60"/>
  <c r="V24" i="60"/>
  <c r="Y24" i="60" s="1"/>
  <c r="B24" i="60"/>
  <c r="V23" i="60"/>
  <c r="Y23" i="60" s="1"/>
  <c r="B23" i="60"/>
  <c r="V22" i="60"/>
  <c r="Y22" i="60" s="1"/>
  <c r="B22" i="60"/>
  <c r="V21" i="60"/>
  <c r="Y21" i="60" s="1"/>
  <c r="B21" i="60"/>
  <c r="V20" i="60"/>
  <c r="Y20" i="60" s="1"/>
  <c r="B20" i="60"/>
  <c r="V19" i="60"/>
  <c r="Y19" i="60" s="1"/>
  <c r="B19" i="60"/>
  <c r="Y18" i="60"/>
  <c r="V18" i="60"/>
  <c r="B18" i="60"/>
  <c r="V17" i="60"/>
  <c r="Y17" i="60" s="1"/>
  <c r="B17" i="60"/>
  <c r="V16" i="60"/>
  <c r="Y16" i="60" s="1"/>
  <c r="B16" i="60"/>
  <c r="V15" i="60"/>
  <c r="Y15" i="60" s="1"/>
  <c r="B15" i="60"/>
  <c r="V14" i="60"/>
  <c r="Y14" i="60" s="1"/>
  <c r="B14" i="60"/>
  <c r="V13" i="60"/>
  <c r="Y13" i="60" s="1"/>
  <c r="B13" i="60"/>
  <c r="V12" i="60"/>
  <c r="Y12" i="60" s="1"/>
  <c r="B12" i="60"/>
  <c r="H104" i="59"/>
  <c r="J104" i="59" s="1"/>
  <c r="H103" i="59"/>
  <c r="J103" i="59" s="1"/>
  <c r="H101" i="59"/>
  <c r="J101" i="59" s="1"/>
  <c r="H100" i="59"/>
  <c r="J100" i="59" s="1"/>
  <c r="H99" i="59"/>
  <c r="J99" i="59" s="1"/>
  <c r="H98" i="59"/>
  <c r="J98" i="59" s="1"/>
  <c r="H97" i="59"/>
  <c r="J97" i="59" s="1"/>
  <c r="H96" i="59"/>
  <c r="J96" i="59" s="1"/>
  <c r="H95" i="59"/>
  <c r="J95" i="59" s="1"/>
  <c r="H94" i="59"/>
  <c r="J94" i="59" s="1"/>
  <c r="H93" i="59"/>
  <c r="J93" i="59" s="1"/>
  <c r="H91" i="59"/>
  <c r="J91" i="59" s="1"/>
  <c r="H90" i="59"/>
  <c r="J90" i="59" s="1"/>
  <c r="H89" i="59"/>
  <c r="J89" i="59" s="1"/>
  <c r="H88" i="59"/>
  <c r="J88" i="59" s="1"/>
  <c r="H87" i="59"/>
  <c r="J87" i="59" s="1"/>
  <c r="H86" i="59"/>
  <c r="J86" i="59" s="1"/>
  <c r="H85" i="59"/>
  <c r="J85" i="59" s="1"/>
  <c r="H84" i="59"/>
  <c r="J84" i="59" s="1"/>
  <c r="H83" i="59"/>
  <c r="J83" i="59" s="1"/>
  <c r="H82" i="59"/>
  <c r="J82" i="59" s="1"/>
  <c r="H81" i="59"/>
  <c r="J81" i="59" s="1"/>
  <c r="H80" i="59"/>
  <c r="J80" i="59" s="1"/>
  <c r="H78" i="59"/>
  <c r="J78" i="59" s="1"/>
  <c r="H77" i="59"/>
  <c r="J77" i="59" s="1"/>
  <c r="H76" i="59"/>
  <c r="J76" i="59" s="1"/>
  <c r="H75" i="59"/>
  <c r="J75" i="59" s="1"/>
  <c r="H74" i="59"/>
  <c r="J74" i="59" s="1"/>
  <c r="H73" i="59"/>
  <c r="J73" i="59" s="1"/>
  <c r="H71" i="59"/>
  <c r="J71" i="59" s="1"/>
  <c r="H70" i="59"/>
  <c r="J70" i="59" s="1"/>
  <c r="H69" i="59"/>
  <c r="J69" i="59" s="1"/>
  <c r="H68" i="59"/>
  <c r="J68" i="59" s="1"/>
  <c r="H67" i="59"/>
  <c r="J67" i="59" s="1"/>
  <c r="H66" i="59"/>
  <c r="J66" i="59" s="1"/>
  <c r="H65" i="59"/>
  <c r="J65" i="59" s="1"/>
  <c r="H64" i="59"/>
  <c r="J64" i="59" s="1"/>
  <c r="H63" i="59"/>
  <c r="J63" i="59" s="1"/>
  <c r="H62" i="59"/>
  <c r="J62" i="59" s="1"/>
  <c r="H61" i="59"/>
  <c r="J61" i="59" s="1"/>
  <c r="H60" i="59"/>
  <c r="J60" i="59" s="1"/>
  <c r="H59" i="59"/>
  <c r="J59" i="59" s="1"/>
  <c r="H58" i="59"/>
  <c r="J58" i="59" s="1"/>
  <c r="H56" i="59"/>
  <c r="J56" i="59" s="1"/>
  <c r="H55" i="59"/>
  <c r="J55" i="59" s="1"/>
  <c r="H54" i="59"/>
  <c r="J54" i="59" s="1"/>
  <c r="H53" i="59"/>
  <c r="J53" i="59" s="1"/>
  <c r="H52" i="59"/>
  <c r="J52" i="59" s="1"/>
  <c r="H51" i="59"/>
  <c r="J51" i="59" s="1"/>
  <c r="H50" i="59"/>
  <c r="J50" i="59" s="1"/>
  <c r="H48" i="59"/>
  <c r="J48" i="59" s="1"/>
  <c r="H47" i="59"/>
  <c r="J47" i="59" s="1"/>
  <c r="H46" i="59"/>
  <c r="J46" i="59" s="1"/>
  <c r="H45" i="59"/>
  <c r="J45" i="59" s="1"/>
  <c r="H44" i="59"/>
  <c r="J44" i="59" s="1"/>
  <c r="H43" i="59"/>
  <c r="J43" i="59" s="1"/>
  <c r="H41" i="59"/>
  <c r="J41" i="59" s="1"/>
  <c r="H40" i="59"/>
  <c r="J40" i="59" s="1"/>
  <c r="H39" i="59"/>
  <c r="J39" i="59" s="1"/>
  <c r="H38" i="59"/>
  <c r="J38" i="59" s="1"/>
  <c r="H37" i="59"/>
  <c r="J37" i="59" s="1"/>
  <c r="H36" i="59"/>
  <c r="J36" i="59" s="1"/>
  <c r="H35" i="59"/>
  <c r="J35" i="59" s="1"/>
  <c r="H34" i="59"/>
  <c r="J34" i="59" s="1"/>
  <c r="H33" i="59"/>
  <c r="J33" i="59" s="1"/>
  <c r="H32" i="59"/>
  <c r="J32" i="59" s="1"/>
  <c r="H31" i="59"/>
  <c r="J31" i="59" s="1"/>
  <c r="H29" i="59"/>
  <c r="J29" i="59" s="1"/>
  <c r="H28" i="59"/>
  <c r="J28" i="59" s="1"/>
  <c r="H27" i="59"/>
  <c r="J27" i="59" s="1"/>
  <c r="H26" i="59"/>
  <c r="J26" i="59" s="1"/>
  <c r="H25" i="59"/>
  <c r="J25" i="59" s="1"/>
  <c r="H24" i="59"/>
  <c r="J24" i="59" s="1"/>
  <c r="H23" i="59"/>
  <c r="J23" i="59" s="1"/>
  <c r="H22" i="59"/>
  <c r="J22" i="59" s="1"/>
  <c r="H21" i="59"/>
  <c r="J21" i="59" s="1"/>
  <c r="H20" i="59"/>
  <c r="J20" i="59" s="1"/>
  <c r="H19" i="59"/>
  <c r="J19" i="59" s="1"/>
  <c r="H18" i="59"/>
  <c r="J18" i="59" s="1"/>
  <c r="H17" i="59"/>
  <c r="J17" i="59" s="1"/>
  <c r="H16" i="59"/>
  <c r="J16" i="59" s="1"/>
  <c r="H15" i="59"/>
  <c r="J15" i="59" s="1"/>
  <c r="H14" i="59"/>
  <c r="J14" i="59" s="1"/>
  <c r="H13" i="59"/>
  <c r="J13" i="59" s="1"/>
  <c r="H12" i="59"/>
  <c r="J12" i="59" s="1"/>
  <c r="J103" i="58"/>
  <c r="M103" i="58" s="1"/>
  <c r="B103" i="58"/>
  <c r="J102" i="58"/>
  <c r="M102" i="58" s="1"/>
  <c r="B102" i="58"/>
  <c r="J100" i="58"/>
  <c r="M100" i="58" s="1"/>
  <c r="B100" i="58"/>
  <c r="J99" i="58"/>
  <c r="M99" i="58" s="1"/>
  <c r="B99" i="58"/>
  <c r="J98" i="58"/>
  <c r="M98" i="58" s="1"/>
  <c r="B98" i="58"/>
  <c r="J97" i="58"/>
  <c r="M97" i="58" s="1"/>
  <c r="B97" i="58"/>
  <c r="J96" i="58"/>
  <c r="M96" i="58" s="1"/>
  <c r="B96" i="58"/>
  <c r="M95" i="58"/>
  <c r="J95" i="58"/>
  <c r="B95" i="58"/>
  <c r="J94" i="58"/>
  <c r="M94" i="58" s="1"/>
  <c r="B94" i="58"/>
  <c r="J93" i="58"/>
  <c r="M93" i="58" s="1"/>
  <c r="B93" i="58"/>
  <c r="J92" i="58"/>
  <c r="M92" i="58" s="1"/>
  <c r="B92" i="58"/>
  <c r="J90" i="58"/>
  <c r="M90" i="58" s="1"/>
  <c r="B90" i="58"/>
  <c r="J89" i="58"/>
  <c r="M89" i="58" s="1"/>
  <c r="B89" i="58"/>
  <c r="J88" i="58"/>
  <c r="M88" i="58" s="1"/>
  <c r="B88" i="58"/>
  <c r="J87" i="58"/>
  <c r="M87" i="58" s="1"/>
  <c r="B87" i="58"/>
  <c r="J86" i="58"/>
  <c r="M86" i="58" s="1"/>
  <c r="B86" i="58"/>
  <c r="J85" i="58"/>
  <c r="M85" i="58" s="1"/>
  <c r="B85" i="58"/>
  <c r="J84" i="58"/>
  <c r="M84" i="58" s="1"/>
  <c r="B84" i="58"/>
  <c r="J83" i="58"/>
  <c r="M83" i="58" s="1"/>
  <c r="B83" i="58"/>
  <c r="J82" i="58"/>
  <c r="M82" i="58" s="1"/>
  <c r="B82" i="58"/>
  <c r="J81" i="58"/>
  <c r="M81" i="58" s="1"/>
  <c r="B81" i="58"/>
  <c r="J80" i="58"/>
  <c r="M80" i="58" s="1"/>
  <c r="B80" i="58"/>
  <c r="J79" i="58"/>
  <c r="M79" i="58" s="1"/>
  <c r="B79" i="58"/>
  <c r="J77" i="58"/>
  <c r="M77" i="58" s="1"/>
  <c r="B77" i="58"/>
  <c r="J76" i="58"/>
  <c r="M76" i="58" s="1"/>
  <c r="B76" i="58"/>
  <c r="J75" i="58"/>
  <c r="M75" i="58" s="1"/>
  <c r="B75" i="58"/>
  <c r="J74" i="58"/>
  <c r="M74" i="58" s="1"/>
  <c r="B74" i="58"/>
  <c r="J73" i="58"/>
  <c r="M73" i="58" s="1"/>
  <c r="B73" i="58"/>
  <c r="J72" i="58"/>
  <c r="M72" i="58" s="1"/>
  <c r="B72" i="58"/>
  <c r="J70" i="58"/>
  <c r="M70" i="58" s="1"/>
  <c r="B70" i="58"/>
  <c r="J69" i="58"/>
  <c r="M69" i="58" s="1"/>
  <c r="B69" i="58"/>
  <c r="J68" i="58"/>
  <c r="M68" i="58" s="1"/>
  <c r="B68" i="58"/>
  <c r="J67" i="58"/>
  <c r="M67" i="58" s="1"/>
  <c r="B67" i="58"/>
  <c r="J66" i="58"/>
  <c r="M66" i="58" s="1"/>
  <c r="B66" i="58"/>
  <c r="J65" i="58"/>
  <c r="M65" i="58" s="1"/>
  <c r="B65" i="58"/>
  <c r="J64" i="58"/>
  <c r="M64" i="58" s="1"/>
  <c r="B64" i="58"/>
  <c r="J63" i="58"/>
  <c r="M63" i="58" s="1"/>
  <c r="B63" i="58"/>
  <c r="J62" i="58"/>
  <c r="M62" i="58" s="1"/>
  <c r="B62" i="58"/>
  <c r="J61" i="58"/>
  <c r="M61" i="58" s="1"/>
  <c r="B61" i="58"/>
  <c r="J60" i="58"/>
  <c r="M60" i="58" s="1"/>
  <c r="B60" i="58"/>
  <c r="J59" i="58"/>
  <c r="M59" i="58" s="1"/>
  <c r="B59" i="58"/>
  <c r="J58" i="58"/>
  <c r="M58" i="58" s="1"/>
  <c r="B58" i="58"/>
  <c r="J57" i="58"/>
  <c r="M57" i="58" s="1"/>
  <c r="B57" i="58"/>
  <c r="J55" i="58"/>
  <c r="M55" i="58" s="1"/>
  <c r="B55" i="58"/>
  <c r="J54" i="58"/>
  <c r="M54" i="58" s="1"/>
  <c r="B54" i="58"/>
  <c r="J53" i="58"/>
  <c r="M53" i="58" s="1"/>
  <c r="B53" i="58"/>
  <c r="J52" i="58"/>
  <c r="M52" i="58" s="1"/>
  <c r="B52" i="58"/>
  <c r="J51" i="58"/>
  <c r="M51" i="58" s="1"/>
  <c r="B51" i="58"/>
  <c r="J50" i="58"/>
  <c r="M50" i="58" s="1"/>
  <c r="B50" i="58"/>
  <c r="J49" i="58"/>
  <c r="M49" i="58" s="1"/>
  <c r="B49" i="58"/>
  <c r="J47" i="58"/>
  <c r="M47" i="58" s="1"/>
  <c r="B47" i="58"/>
  <c r="J46" i="58"/>
  <c r="M46" i="58" s="1"/>
  <c r="B46" i="58"/>
  <c r="J45" i="58"/>
  <c r="M45" i="58" s="1"/>
  <c r="B45" i="58"/>
  <c r="J44" i="58"/>
  <c r="M44" i="58" s="1"/>
  <c r="B44" i="58"/>
  <c r="J43" i="58"/>
  <c r="M43" i="58" s="1"/>
  <c r="B43" i="58"/>
  <c r="J42" i="58"/>
  <c r="M42" i="58" s="1"/>
  <c r="B42" i="58"/>
  <c r="J40" i="58"/>
  <c r="M40" i="58" s="1"/>
  <c r="B40" i="58"/>
  <c r="J39" i="58"/>
  <c r="M39" i="58" s="1"/>
  <c r="B39" i="58"/>
  <c r="J38" i="58"/>
  <c r="M38" i="58" s="1"/>
  <c r="B38" i="58"/>
  <c r="J37" i="58"/>
  <c r="M37" i="58" s="1"/>
  <c r="B37" i="58"/>
  <c r="J36" i="58"/>
  <c r="M36" i="58" s="1"/>
  <c r="B36" i="58"/>
  <c r="J35" i="58"/>
  <c r="M35" i="58" s="1"/>
  <c r="B35" i="58"/>
  <c r="J34" i="58"/>
  <c r="M34" i="58" s="1"/>
  <c r="B34" i="58"/>
  <c r="J33" i="58"/>
  <c r="M33" i="58" s="1"/>
  <c r="B33" i="58"/>
  <c r="J32" i="58"/>
  <c r="M32" i="58" s="1"/>
  <c r="B32" i="58"/>
  <c r="M31" i="58"/>
  <c r="J31" i="58"/>
  <c r="B31" i="58"/>
  <c r="J30" i="58"/>
  <c r="M30" i="58" s="1"/>
  <c r="B30" i="58"/>
  <c r="J28" i="58"/>
  <c r="M28" i="58" s="1"/>
  <c r="B28" i="58"/>
  <c r="J27" i="58"/>
  <c r="M27" i="58" s="1"/>
  <c r="B27" i="58"/>
  <c r="J26" i="58"/>
  <c r="M26" i="58" s="1"/>
  <c r="B26" i="58"/>
  <c r="J25" i="58"/>
  <c r="M25" i="58" s="1"/>
  <c r="B25" i="58"/>
  <c r="J24" i="58"/>
  <c r="M24" i="58" s="1"/>
  <c r="B24" i="58"/>
  <c r="J23" i="58"/>
  <c r="M23" i="58" s="1"/>
  <c r="B23" i="58"/>
  <c r="J22" i="58"/>
  <c r="M22" i="58" s="1"/>
  <c r="B22" i="58"/>
  <c r="J21" i="58"/>
  <c r="M21" i="58" s="1"/>
  <c r="B21" i="58"/>
  <c r="J20" i="58"/>
  <c r="M20" i="58" s="1"/>
  <c r="B20" i="58"/>
  <c r="J19" i="58"/>
  <c r="M19" i="58" s="1"/>
  <c r="B19" i="58"/>
  <c r="J18" i="58"/>
  <c r="M18" i="58" s="1"/>
  <c r="B18" i="58"/>
  <c r="J17" i="58"/>
  <c r="M17" i="58" s="1"/>
  <c r="B17" i="58"/>
  <c r="J16" i="58"/>
  <c r="M16" i="58" s="1"/>
  <c r="B16" i="58"/>
  <c r="J15" i="58"/>
  <c r="M15" i="58" s="1"/>
  <c r="B15" i="58"/>
  <c r="J14" i="58"/>
  <c r="M14" i="58" s="1"/>
  <c r="B14" i="58"/>
  <c r="J13" i="58"/>
  <c r="M13" i="58" s="1"/>
  <c r="B13" i="58"/>
  <c r="J12" i="58"/>
  <c r="M12" i="58" s="1"/>
  <c r="B12" i="58"/>
  <c r="J11" i="58"/>
  <c r="M11" i="58" s="1"/>
  <c r="B11" i="58"/>
  <c r="L103" i="57"/>
  <c r="O103" i="57" s="1"/>
  <c r="L102" i="57"/>
  <c r="O102" i="57" s="1"/>
  <c r="L100" i="57"/>
  <c r="O100" i="57" s="1"/>
  <c r="L99" i="57"/>
  <c r="O99" i="57" s="1"/>
  <c r="L98" i="57"/>
  <c r="O98" i="57" s="1"/>
  <c r="L97" i="57"/>
  <c r="O97" i="57" s="1"/>
  <c r="L96" i="57"/>
  <c r="O96" i="57" s="1"/>
  <c r="L95" i="57"/>
  <c r="O95" i="57" s="1"/>
  <c r="L94" i="57"/>
  <c r="O94" i="57" s="1"/>
  <c r="L93" i="57"/>
  <c r="O93" i="57" s="1"/>
  <c r="L92" i="57"/>
  <c r="O92" i="57" s="1"/>
  <c r="L90" i="57"/>
  <c r="O90" i="57" s="1"/>
  <c r="L89" i="57"/>
  <c r="O89" i="57" s="1"/>
  <c r="L88" i="57"/>
  <c r="O88" i="57" s="1"/>
  <c r="L87" i="57"/>
  <c r="O87" i="57" s="1"/>
  <c r="L86" i="57"/>
  <c r="O86" i="57" s="1"/>
  <c r="L85" i="57"/>
  <c r="O85" i="57" s="1"/>
  <c r="L84" i="57"/>
  <c r="O84" i="57" s="1"/>
  <c r="L83" i="57"/>
  <c r="O83" i="57" s="1"/>
  <c r="L82" i="57"/>
  <c r="O82" i="57" s="1"/>
  <c r="L81" i="57"/>
  <c r="O81" i="57" s="1"/>
  <c r="L80" i="57"/>
  <c r="O80" i="57" s="1"/>
  <c r="L79" i="57"/>
  <c r="O79" i="57" s="1"/>
  <c r="L77" i="57"/>
  <c r="O77" i="57" s="1"/>
  <c r="L76" i="57"/>
  <c r="O76" i="57" s="1"/>
  <c r="L75" i="57"/>
  <c r="O75" i="57" s="1"/>
  <c r="L74" i="57"/>
  <c r="O74" i="57" s="1"/>
  <c r="L73" i="57"/>
  <c r="O73" i="57" s="1"/>
  <c r="L72" i="57"/>
  <c r="O72" i="57" s="1"/>
  <c r="L70" i="57"/>
  <c r="O70" i="57" s="1"/>
  <c r="L69" i="57"/>
  <c r="O69" i="57" s="1"/>
  <c r="L68" i="57"/>
  <c r="O68" i="57" s="1"/>
  <c r="L67" i="57"/>
  <c r="O67" i="57" s="1"/>
  <c r="L66" i="57"/>
  <c r="O66" i="57" s="1"/>
  <c r="L65" i="57"/>
  <c r="O65" i="57" s="1"/>
  <c r="L64" i="57"/>
  <c r="O64" i="57" s="1"/>
  <c r="L63" i="57"/>
  <c r="O63" i="57" s="1"/>
  <c r="O62" i="57"/>
  <c r="L62" i="57"/>
  <c r="L61" i="57"/>
  <c r="O61" i="57" s="1"/>
  <c r="L60" i="57"/>
  <c r="O60" i="57" s="1"/>
  <c r="L59" i="57"/>
  <c r="O59" i="57" s="1"/>
  <c r="L58" i="57"/>
  <c r="O58" i="57" s="1"/>
  <c r="L57" i="57"/>
  <c r="O57" i="57" s="1"/>
  <c r="L55" i="57"/>
  <c r="O55" i="57" s="1"/>
  <c r="L54" i="57"/>
  <c r="O54" i="57" s="1"/>
  <c r="L53" i="57"/>
  <c r="O53" i="57" s="1"/>
  <c r="L52" i="57"/>
  <c r="O52" i="57" s="1"/>
  <c r="L51" i="57"/>
  <c r="O51" i="57" s="1"/>
  <c r="L50" i="57"/>
  <c r="O50" i="57" s="1"/>
  <c r="L49" i="57"/>
  <c r="O49" i="57" s="1"/>
  <c r="L47" i="57"/>
  <c r="O47" i="57" s="1"/>
  <c r="L46" i="57"/>
  <c r="O46" i="57" s="1"/>
  <c r="L45" i="57"/>
  <c r="O45" i="57" s="1"/>
  <c r="O44" i="57"/>
  <c r="L44" i="57"/>
  <c r="L43" i="57"/>
  <c r="O43" i="57" s="1"/>
  <c r="L42" i="57"/>
  <c r="O42" i="57" s="1"/>
  <c r="L40" i="57"/>
  <c r="O40" i="57" s="1"/>
  <c r="O39" i="57"/>
  <c r="L39" i="57"/>
  <c r="L38" i="57"/>
  <c r="O38" i="57" s="1"/>
  <c r="L37" i="57"/>
  <c r="O37" i="57" s="1"/>
  <c r="L36" i="57"/>
  <c r="O36" i="57" s="1"/>
  <c r="O35" i="57"/>
  <c r="L35" i="57"/>
  <c r="L34" i="57"/>
  <c r="O34" i="57" s="1"/>
  <c r="O33" i="57"/>
  <c r="L32" i="57"/>
  <c r="O32" i="57" s="1"/>
  <c r="O31" i="57"/>
  <c r="L31" i="57"/>
  <c r="L30" i="57"/>
  <c r="O30" i="57" s="1"/>
  <c r="O28" i="57"/>
  <c r="L28" i="57"/>
  <c r="L27" i="57"/>
  <c r="O27" i="57" s="1"/>
  <c r="L26" i="57"/>
  <c r="O26" i="57" s="1"/>
  <c r="L25" i="57"/>
  <c r="O25" i="57" s="1"/>
  <c r="L24" i="57"/>
  <c r="O24" i="57" s="1"/>
  <c r="L23" i="57"/>
  <c r="O23" i="57" s="1"/>
  <c r="O22" i="57"/>
  <c r="L22" i="57"/>
  <c r="L21" i="57"/>
  <c r="O21" i="57" s="1"/>
  <c r="L20" i="57"/>
  <c r="O20" i="57" s="1"/>
  <c r="L19" i="57"/>
  <c r="O19" i="57" s="1"/>
  <c r="L18" i="57"/>
  <c r="O18" i="57" s="1"/>
  <c r="L17" i="57"/>
  <c r="O17" i="57" s="1"/>
  <c r="O16" i="57"/>
  <c r="L16" i="57"/>
  <c r="L15" i="57"/>
  <c r="O15" i="57" s="1"/>
  <c r="L14" i="57"/>
  <c r="O14" i="57" s="1"/>
  <c r="L13" i="57"/>
  <c r="O13" i="57" s="1"/>
  <c r="L12" i="57"/>
  <c r="O12" i="57" s="1"/>
  <c r="L11" i="57"/>
  <c r="O11" i="57" s="1"/>
  <c r="D99" i="56"/>
  <c r="F99" i="56" s="1"/>
  <c r="F98" i="56"/>
  <c r="D98" i="56"/>
  <c r="D96" i="56"/>
  <c r="F96" i="56" s="1"/>
  <c r="D95" i="56"/>
  <c r="F95" i="56" s="1"/>
  <c r="D94" i="56"/>
  <c r="F94" i="56" s="1"/>
  <c r="D93" i="56"/>
  <c r="F93" i="56" s="1"/>
  <c r="D92" i="56"/>
  <c r="F92" i="56" s="1"/>
  <c r="D91" i="56"/>
  <c r="F91" i="56" s="1"/>
  <c r="D90" i="56"/>
  <c r="F90" i="56" s="1"/>
  <c r="D89" i="56"/>
  <c r="F89" i="56" s="1"/>
  <c r="D88" i="56"/>
  <c r="F88" i="56" s="1"/>
  <c r="D86" i="56"/>
  <c r="F86" i="56" s="1"/>
  <c r="D85" i="56"/>
  <c r="F85" i="56" s="1"/>
  <c r="D84" i="56"/>
  <c r="F84" i="56" s="1"/>
  <c r="D83" i="56"/>
  <c r="F83" i="56" s="1"/>
  <c r="D82" i="56"/>
  <c r="F82" i="56" s="1"/>
  <c r="D81" i="56"/>
  <c r="F81" i="56" s="1"/>
  <c r="F80" i="56"/>
  <c r="D80" i="56"/>
  <c r="D79" i="56"/>
  <c r="F79" i="56" s="1"/>
  <c r="D78" i="56"/>
  <c r="F78" i="56" s="1"/>
  <c r="D77" i="56"/>
  <c r="F77" i="56" s="1"/>
  <c r="D76" i="56"/>
  <c r="F76" i="56" s="1"/>
  <c r="D75" i="56"/>
  <c r="F75" i="56" s="1"/>
  <c r="D73" i="56"/>
  <c r="F73" i="56" s="1"/>
  <c r="F72" i="56"/>
  <c r="D72" i="56"/>
  <c r="D71" i="56"/>
  <c r="F71" i="56" s="1"/>
  <c r="D70" i="56"/>
  <c r="F70" i="56" s="1"/>
  <c r="D69" i="56"/>
  <c r="F69" i="56" s="1"/>
  <c r="F68" i="56"/>
  <c r="D68" i="56"/>
  <c r="D66" i="56"/>
  <c r="F66" i="56" s="1"/>
  <c r="F65" i="56"/>
  <c r="D65" i="56"/>
  <c r="D64" i="56"/>
  <c r="F64" i="56" s="1"/>
  <c r="F63" i="56"/>
  <c r="D63" i="56"/>
  <c r="D62" i="56"/>
  <c r="F62" i="56" s="1"/>
  <c r="D61" i="56"/>
  <c r="F61" i="56" s="1"/>
  <c r="D60" i="56"/>
  <c r="F60" i="56" s="1"/>
  <c r="F59" i="56"/>
  <c r="D59" i="56"/>
  <c r="D58" i="56"/>
  <c r="F58" i="56" s="1"/>
  <c r="F57" i="56"/>
  <c r="D57" i="56"/>
  <c r="D56" i="56"/>
  <c r="F56" i="56" s="1"/>
  <c r="D55" i="56"/>
  <c r="F55" i="56" s="1"/>
  <c r="D54" i="56"/>
  <c r="F54" i="56" s="1"/>
  <c r="D53" i="56"/>
  <c r="F53" i="56" s="1"/>
  <c r="D51" i="56"/>
  <c r="F51" i="56" s="1"/>
  <c r="F50" i="56"/>
  <c r="D50" i="56"/>
  <c r="D49" i="56"/>
  <c r="F49" i="56" s="1"/>
  <c r="D48" i="56"/>
  <c r="F48" i="56" s="1"/>
  <c r="D47" i="56"/>
  <c r="F47" i="56" s="1"/>
  <c r="D46" i="56"/>
  <c r="F46" i="56" s="1"/>
  <c r="D45" i="56"/>
  <c r="F45" i="56" s="1"/>
  <c r="D43" i="56"/>
  <c r="F43" i="56" s="1"/>
  <c r="D42" i="56"/>
  <c r="F42" i="56" s="1"/>
  <c r="F41" i="56"/>
  <c r="D41" i="56"/>
  <c r="D40" i="56"/>
  <c r="F40" i="56" s="1"/>
  <c r="D39" i="56"/>
  <c r="F39" i="56" s="1"/>
  <c r="D38" i="56"/>
  <c r="F38" i="56" s="1"/>
  <c r="D36" i="56"/>
  <c r="F36" i="56" s="1"/>
  <c r="D35" i="56"/>
  <c r="F35" i="56" s="1"/>
  <c r="F34" i="56"/>
  <c r="D34" i="56"/>
  <c r="D33" i="56"/>
  <c r="F33" i="56" s="1"/>
  <c r="D32" i="56"/>
  <c r="F32" i="56" s="1"/>
  <c r="D31" i="56"/>
  <c r="F31" i="56" s="1"/>
  <c r="F30" i="56"/>
  <c r="D30" i="56"/>
  <c r="D29" i="56"/>
  <c r="F29" i="56" s="1"/>
  <c r="D28" i="56"/>
  <c r="F28" i="56" s="1"/>
  <c r="D27" i="56"/>
  <c r="F27" i="56" s="1"/>
  <c r="F26" i="56"/>
  <c r="D26" i="56"/>
  <c r="D24" i="56"/>
  <c r="F24" i="56" s="1"/>
  <c r="F23" i="56"/>
  <c r="D23" i="56"/>
  <c r="D22" i="56"/>
  <c r="F22" i="56" s="1"/>
  <c r="F21" i="56"/>
  <c r="D21" i="56"/>
  <c r="D20" i="56"/>
  <c r="F20" i="56" s="1"/>
  <c r="D19" i="56"/>
  <c r="F19" i="56" s="1"/>
  <c r="D18" i="56"/>
  <c r="F18" i="56" s="1"/>
  <c r="D17" i="56"/>
  <c r="F17" i="56" s="1"/>
  <c r="D16" i="56"/>
  <c r="F16" i="56" s="1"/>
  <c r="D15" i="56"/>
  <c r="F15" i="56" s="1"/>
  <c r="D14" i="56"/>
  <c r="F14" i="56" s="1"/>
  <c r="D13" i="56"/>
  <c r="F13" i="56" s="1"/>
  <c r="D12" i="56"/>
  <c r="F12" i="56" s="1"/>
  <c r="D11" i="56"/>
  <c r="F11" i="56" s="1"/>
  <c r="D10" i="56"/>
  <c r="F10" i="56" s="1"/>
  <c r="D9" i="56"/>
  <c r="F9" i="56" s="1"/>
  <c r="D8" i="56"/>
  <c r="F8" i="56" s="1"/>
  <c r="D7" i="56"/>
  <c r="F7" i="56" s="1"/>
  <c r="G101" i="14"/>
  <c r="J101" i="14" s="1"/>
  <c r="G100" i="14"/>
  <c r="J100" i="14" s="1"/>
  <c r="G98" i="14"/>
  <c r="J98" i="14" s="1"/>
  <c r="G97" i="14"/>
  <c r="J97" i="14" s="1"/>
  <c r="G96" i="14"/>
  <c r="J96" i="14" s="1"/>
  <c r="G95" i="14"/>
  <c r="J95" i="14" s="1"/>
  <c r="G94" i="14"/>
  <c r="J94" i="14" s="1"/>
  <c r="G93" i="14"/>
  <c r="J93" i="14" s="1"/>
  <c r="G92" i="14"/>
  <c r="J92" i="14" s="1"/>
  <c r="G91" i="14"/>
  <c r="J91" i="14" s="1"/>
  <c r="G90" i="14"/>
  <c r="J90" i="14" s="1"/>
  <c r="G88" i="14"/>
  <c r="J88" i="14" s="1"/>
  <c r="G87" i="14"/>
  <c r="J87" i="14" s="1"/>
  <c r="G86" i="14"/>
  <c r="J86" i="14" s="1"/>
  <c r="G85" i="14"/>
  <c r="J85" i="14" s="1"/>
  <c r="G84" i="14"/>
  <c r="J84" i="14" s="1"/>
  <c r="G83" i="14"/>
  <c r="J83" i="14" s="1"/>
  <c r="G82" i="14"/>
  <c r="J82" i="14" s="1"/>
  <c r="G81" i="14"/>
  <c r="J81" i="14" s="1"/>
  <c r="G80" i="14"/>
  <c r="J80" i="14" s="1"/>
  <c r="G79" i="14"/>
  <c r="J79" i="14" s="1"/>
  <c r="G78" i="14"/>
  <c r="J78" i="14" s="1"/>
  <c r="G77" i="14"/>
  <c r="J77" i="14" s="1"/>
  <c r="G75" i="14"/>
  <c r="J75" i="14" s="1"/>
  <c r="G74" i="14"/>
  <c r="J74" i="14" s="1"/>
  <c r="G73" i="14"/>
  <c r="J73" i="14" s="1"/>
  <c r="G72" i="14"/>
  <c r="J72" i="14" s="1"/>
  <c r="G71" i="14"/>
  <c r="J71" i="14" s="1"/>
  <c r="G70" i="14"/>
  <c r="J70" i="14" s="1"/>
  <c r="G68" i="14"/>
  <c r="J68" i="14" s="1"/>
  <c r="G67" i="14"/>
  <c r="J67" i="14" s="1"/>
  <c r="G66" i="14"/>
  <c r="J66" i="14" s="1"/>
  <c r="G65" i="14"/>
  <c r="J65" i="14" s="1"/>
  <c r="G64" i="14"/>
  <c r="J64" i="14" s="1"/>
  <c r="G63" i="14"/>
  <c r="J63" i="14" s="1"/>
  <c r="G62" i="14"/>
  <c r="J62" i="14" s="1"/>
  <c r="G61" i="14"/>
  <c r="J61" i="14" s="1"/>
  <c r="G60" i="14"/>
  <c r="J60" i="14" s="1"/>
  <c r="G59" i="14"/>
  <c r="J59" i="14" s="1"/>
  <c r="G58" i="14"/>
  <c r="J58" i="14" s="1"/>
  <c r="G57" i="14"/>
  <c r="J57" i="14" s="1"/>
  <c r="G56" i="14"/>
  <c r="J56" i="14" s="1"/>
  <c r="G55" i="14"/>
  <c r="J55" i="14" s="1"/>
  <c r="G53" i="14"/>
  <c r="J53" i="14" s="1"/>
  <c r="G52" i="14"/>
  <c r="J52" i="14" s="1"/>
  <c r="G51" i="14"/>
  <c r="J51" i="14" s="1"/>
  <c r="G50" i="14"/>
  <c r="J50" i="14" s="1"/>
  <c r="G49" i="14"/>
  <c r="J49" i="14" s="1"/>
  <c r="G48" i="14"/>
  <c r="J48" i="14" s="1"/>
  <c r="G47" i="14"/>
  <c r="J47" i="14" s="1"/>
  <c r="G45" i="14"/>
  <c r="J45" i="14" s="1"/>
  <c r="G44" i="14"/>
  <c r="J44" i="14" s="1"/>
  <c r="J43" i="14"/>
  <c r="G43" i="14"/>
  <c r="G42" i="14"/>
  <c r="J42" i="14" s="1"/>
  <c r="G41" i="14"/>
  <c r="J41" i="14" s="1"/>
  <c r="G40" i="14"/>
  <c r="J40" i="14" s="1"/>
  <c r="G38" i="14"/>
  <c r="J38" i="14" s="1"/>
  <c r="G37" i="14"/>
  <c r="J37" i="14" s="1"/>
  <c r="G36" i="14"/>
  <c r="J36" i="14" s="1"/>
  <c r="G35" i="14"/>
  <c r="J35" i="14" s="1"/>
  <c r="G34" i="14"/>
  <c r="J34" i="14" s="1"/>
  <c r="G33" i="14"/>
  <c r="J33" i="14" s="1"/>
  <c r="G32" i="14"/>
  <c r="J32" i="14" s="1"/>
  <c r="G31" i="14"/>
  <c r="J31" i="14" s="1"/>
  <c r="G30" i="14"/>
  <c r="J30" i="14" s="1"/>
  <c r="G29" i="14"/>
  <c r="J29" i="14" s="1"/>
  <c r="G28" i="14"/>
  <c r="J28" i="14" s="1"/>
  <c r="G26" i="14"/>
  <c r="J26" i="14" s="1"/>
  <c r="G25" i="14"/>
  <c r="J25" i="14" s="1"/>
  <c r="G24" i="14"/>
  <c r="J24" i="14" s="1"/>
  <c r="G23" i="14"/>
  <c r="J23" i="14" s="1"/>
  <c r="G22" i="14"/>
  <c r="J22" i="14" s="1"/>
  <c r="G21" i="14"/>
  <c r="J21" i="14" s="1"/>
  <c r="G20" i="14"/>
  <c r="J20" i="14" s="1"/>
  <c r="G19" i="14"/>
  <c r="J19" i="14" s="1"/>
  <c r="G18" i="14"/>
  <c r="J18" i="14" s="1"/>
  <c r="G17" i="14"/>
  <c r="J17" i="14" s="1"/>
  <c r="G16" i="14"/>
  <c r="J16" i="14" s="1"/>
  <c r="G15" i="14"/>
  <c r="J15" i="14" s="1"/>
  <c r="G14" i="14"/>
  <c r="J14" i="14" s="1"/>
  <c r="G13" i="14"/>
  <c r="J13" i="14" s="1"/>
  <c r="G12" i="14"/>
  <c r="J12" i="14" s="1"/>
  <c r="G11" i="14"/>
  <c r="J11" i="14" s="1"/>
  <c r="G10" i="14"/>
  <c r="J10" i="14" s="1"/>
  <c r="G9" i="14"/>
  <c r="J9" i="14" s="1"/>
  <c r="P100" i="12"/>
  <c r="L100" i="12"/>
  <c r="G100" i="12"/>
  <c r="L99" i="12"/>
  <c r="G99" i="12"/>
  <c r="P97" i="12"/>
  <c r="O97" i="12"/>
  <c r="M97" i="12"/>
  <c r="K97" i="12"/>
  <c r="F97" i="12"/>
  <c r="P96" i="12"/>
  <c r="M96" i="12"/>
  <c r="Q95" i="12"/>
  <c r="K95" i="12"/>
  <c r="F95" i="12"/>
  <c r="M94" i="12"/>
  <c r="L94" i="12"/>
  <c r="G94" i="12"/>
  <c r="P93" i="12"/>
  <c r="K93" i="12"/>
  <c r="J93" i="12"/>
  <c r="G93" i="12"/>
  <c r="P92" i="12"/>
  <c r="Q91" i="12"/>
  <c r="L91" i="12"/>
  <c r="K91" i="12"/>
  <c r="L90" i="12"/>
  <c r="J90" i="12"/>
  <c r="K89" i="12"/>
  <c r="G89" i="12"/>
  <c r="Q87" i="12"/>
  <c r="K86" i="12"/>
  <c r="G86" i="12"/>
  <c r="P84" i="12"/>
  <c r="K84" i="12"/>
  <c r="J84" i="12"/>
  <c r="Q83" i="12"/>
  <c r="P83" i="12"/>
  <c r="M83" i="12"/>
  <c r="Q82" i="12"/>
  <c r="G82" i="12"/>
  <c r="F82" i="12"/>
  <c r="Q81" i="12"/>
  <c r="N81" i="12"/>
  <c r="M81" i="12"/>
  <c r="L81" i="12"/>
  <c r="M80" i="12"/>
  <c r="L80" i="12"/>
  <c r="P79" i="12"/>
  <c r="M79" i="12"/>
  <c r="Q78" i="12"/>
  <c r="N78" i="12"/>
  <c r="M78" i="12"/>
  <c r="H78" i="12"/>
  <c r="G76" i="12"/>
  <c r="Q74" i="12"/>
  <c r="N74" i="12"/>
  <c r="K74" i="12"/>
  <c r="P73" i="12"/>
  <c r="M73" i="12"/>
  <c r="L73" i="12"/>
  <c r="G73" i="12"/>
  <c r="P71" i="12"/>
  <c r="O71" i="12"/>
  <c r="L71" i="12"/>
  <c r="G70" i="12"/>
  <c r="P69" i="12"/>
  <c r="O69" i="12"/>
  <c r="M69" i="12"/>
  <c r="H69" i="12"/>
  <c r="K67" i="12"/>
  <c r="Q66" i="12"/>
  <c r="F66" i="12"/>
  <c r="P65" i="12"/>
  <c r="K65" i="12"/>
  <c r="Q64" i="12"/>
  <c r="L64" i="12"/>
  <c r="H64" i="12"/>
  <c r="G64" i="12"/>
  <c r="P62" i="12"/>
  <c r="L62" i="12"/>
  <c r="H62" i="12"/>
  <c r="P61" i="12"/>
  <c r="N61" i="12"/>
  <c r="L60" i="12"/>
  <c r="O59" i="12"/>
  <c r="L59" i="12"/>
  <c r="G58" i="12"/>
  <c r="Q57" i="12"/>
  <c r="O57" i="12"/>
  <c r="N57" i="12"/>
  <c r="M57" i="12"/>
  <c r="P56" i="12"/>
  <c r="J56" i="12"/>
  <c r="P55" i="12"/>
  <c r="N55" i="12"/>
  <c r="M55" i="12"/>
  <c r="P54" i="12"/>
  <c r="M54" i="12"/>
  <c r="H54" i="12"/>
  <c r="G52" i="12"/>
  <c r="Q51" i="12"/>
  <c r="M51" i="12"/>
  <c r="L51" i="12"/>
  <c r="P50" i="12"/>
  <c r="O50" i="12"/>
  <c r="H50" i="12"/>
  <c r="P48" i="12"/>
  <c r="N48" i="12"/>
  <c r="L48" i="12"/>
  <c r="K48" i="12"/>
  <c r="Q47" i="12"/>
  <c r="P47" i="12"/>
  <c r="H47" i="12"/>
  <c r="G47" i="12"/>
  <c r="Q46" i="12"/>
  <c r="N46" i="12"/>
  <c r="K46" i="12"/>
  <c r="G46" i="12"/>
  <c r="H44" i="12"/>
  <c r="P43" i="12"/>
  <c r="M43" i="12"/>
  <c r="O42" i="12"/>
  <c r="L42" i="12"/>
  <c r="K42" i="12"/>
  <c r="J42" i="12"/>
  <c r="H42" i="12"/>
  <c r="G42" i="12"/>
  <c r="O41" i="12"/>
  <c r="G41" i="12"/>
  <c r="K40" i="12"/>
  <c r="J40" i="12"/>
  <c r="P39" i="12"/>
  <c r="O39" i="12"/>
  <c r="N39" i="12"/>
  <c r="F39" i="12"/>
  <c r="K37" i="12"/>
  <c r="J37" i="12"/>
  <c r="Q36" i="12"/>
  <c r="N36" i="12"/>
  <c r="M36" i="12"/>
  <c r="L36" i="12"/>
  <c r="P35" i="12"/>
  <c r="L34" i="12"/>
  <c r="M33" i="12"/>
  <c r="K33" i="12"/>
  <c r="K32" i="12"/>
  <c r="P31" i="12"/>
  <c r="K30" i="12"/>
  <c r="L29" i="12"/>
  <c r="G29" i="12"/>
  <c r="N28" i="12"/>
  <c r="L28" i="12"/>
  <c r="J28" i="12"/>
  <c r="F28" i="12"/>
  <c r="G27" i="12"/>
  <c r="F27" i="12"/>
  <c r="P25" i="12"/>
  <c r="O25" i="12"/>
  <c r="N25" i="12"/>
  <c r="M24" i="12"/>
  <c r="K24" i="12"/>
  <c r="G24" i="12"/>
  <c r="L23" i="12"/>
  <c r="F23" i="12"/>
  <c r="P21" i="12"/>
  <c r="H21" i="12"/>
  <c r="F21" i="12"/>
  <c r="E21" i="12"/>
  <c r="Q20" i="12"/>
  <c r="M20" i="12"/>
  <c r="K20" i="12"/>
  <c r="I20" i="12"/>
  <c r="Q19" i="12"/>
  <c r="P19" i="12"/>
  <c r="N19" i="12"/>
  <c r="L19" i="12"/>
  <c r="J19" i="12"/>
  <c r="K18" i="12"/>
  <c r="M16" i="12"/>
  <c r="Q15" i="12"/>
  <c r="P15" i="12"/>
  <c r="O15" i="12"/>
  <c r="K15" i="12"/>
  <c r="J15" i="12"/>
  <c r="H15" i="12"/>
  <c r="F15" i="12"/>
  <c r="K14" i="12"/>
  <c r="P13" i="12"/>
  <c r="O13" i="12"/>
  <c r="L13" i="12"/>
  <c r="K13" i="12"/>
  <c r="H13" i="12"/>
  <c r="Q12" i="12"/>
  <c r="L12" i="12"/>
  <c r="J12" i="12"/>
  <c r="I12" i="12"/>
  <c r="H11" i="12"/>
  <c r="P10" i="12"/>
  <c r="P9" i="12"/>
  <c r="M9" i="12"/>
  <c r="K9" i="12"/>
  <c r="Q8" i="12"/>
  <c r="P8" i="12"/>
  <c r="M8" i="12"/>
  <c r="L8" i="12"/>
  <c r="K8" i="12"/>
  <c r="A3" i="12"/>
  <c r="Q48" i="12" l="1"/>
  <c r="Q29" i="12"/>
  <c r="Q49" i="12"/>
  <c r="Q60" i="12"/>
  <c r="Q65" i="12"/>
  <c r="Q90" i="12"/>
  <c r="Q94" i="12"/>
  <c r="Q100" i="12"/>
  <c r="Q18" i="12"/>
  <c r="Q27" i="12"/>
  <c r="Q14" i="12"/>
  <c r="Q25" i="12"/>
  <c r="Q69" i="12"/>
  <c r="Q34" i="12"/>
  <c r="Q52" i="12"/>
  <c r="Q79" i="12"/>
  <c r="Q99" i="12"/>
  <c r="Q22" i="12"/>
  <c r="Q37" i="12"/>
  <c r="Q9" i="12"/>
  <c r="Q13" i="12"/>
  <c r="Q24" i="12"/>
  <c r="Q33" i="12"/>
  <c r="Q55" i="12"/>
  <c r="Q72" i="12"/>
  <c r="O91" i="12"/>
  <c r="O93" i="12"/>
  <c r="O86" i="12"/>
  <c r="K35" i="12"/>
  <c r="P30" i="12"/>
  <c r="F34" i="12"/>
  <c r="K77" i="12"/>
  <c r="L21" i="12"/>
  <c r="N21" i="12"/>
  <c r="Q21" i="12"/>
  <c r="K16" i="12"/>
  <c r="G16" i="12"/>
  <c r="G66" i="12"/>
  <c r="Q32" i="12"/>
  <c r="P32" i="12"/>
  <c r="L32" i="12"/>
  <c r="F40" i="12"/>
  <c r="P24" i="12"/>
  <c r="P63" i="12"/>
  <c r="Q50" i="12"/>
  <c r="F49" i="12"/>
  <c r="Q84" i="12"/>
  <c r="G77" i="12"/>
  <c r="P60" i="12"/>
  <c r="Q80" i="12"/>
  <c r="P77" i="12"/>
  <c r="G17" i="12"/>
  <c r="L35" i="12"/>
  <c r="P66" i="12"/>
  <c r="G59" i="12"/>
  <c r="K28" i="12"/>
  <c r="K94" i="12"/>
  <c r="M21" i="12"/>
  <c r="Q23" i="12"/>
  <c r="Q96" i="12"/>
  <c r="L16" i="12"/>
  <c r="P37" i="12"/>
  <c r="G51" i="12"/>
  <c r="Q61" i="12"/>
  <c r="P81" i="12"/>
  <c r="H95" i="12"/>
  <c r="H48" i="12"/>
  <c r="P16" i="12"/>
  <c r="P90" i="12"/>
  <c r="Q17" i="12"/>
  <c r="Q41" i="12"/>
  <c r="Q73" i="12"/>
  <c r="K10" i="12"/>
  <c r="L14" i="12"/>
  <c r="K25" i="12"/>
  <c r="F35" i="12"/>
  <c r="G43" i="12"/>
  <c r="O44" i="12"/>
  <c r="K50" i="12"/>
  <c r="L55" i="12"/>
  <c r="Q56" i="12"/>
  <c r="Q58" i="12"/>
  <c r="P59" i="12"/>
  <c r="G63" i="12"/>
  <c r="K66" i="12"/>
  <c r="L67" i="12"/>
  <c r="Q70" i="12"/>
  <c r="K78" i="12"/>
  <c r="L85" i="12"/>
  <c r="Q86" i="12"/>
  <c r="N94" i="12"/>
  <c r="F54" i="12"/>
  <c r="G49" i="12"/>
  <c r="J71" i="12"/>
  <c r="K22" i="12"/>
  <c r="G84" i="12"/>
  <c r="J72" i="12"/>
  <c r="K69" i="12"/>
  <c r="L57" i="12"/>
  <c r="L65" i="12"/>
  <c r="P34" i="12"/>
  <c r="P57" i="12"/>
  <c r="P87" i="12"/>
  <c r="Q28" i="12"/>
  <c r="Q92" i="12"/>
  <c r="P12" i="12"/>
  <c r="M17" i="12"/>
  <c r="M28" i="12"/>
  <c r="K58" i="12"/>
  <c r="P78" i="12"/>
  <c r="K85" i="12"/>
  <c r="F62" i="12"/>
  <c r="G60" i="12"/>
  <c r="M99" i="12"/>
  <c r="P44" i="12"/>
  <c r="P51" i="12"/>
  <c r="O8" i="12"/>
  <c r="L10" i="12"/>
  <c r="Q16" i="12"/>
  <c r="P18" i="12"/>
  <c r="M19" i="12"/>
  <c r="H20" i="12"/>
  <c r="F29" i="12"/>
  <c r="H30" i="12"/>
  <c r="G32" i="12"/>
  <c r="G35" i="12"/>
  <c r="Q44" i="12"/>
  <c r="P46" i="12"/>
  <c r="P49" i="12"/>
  <c r="G56" i="12"/>
  <c r="F58" i="12"/>
  <c r="F59" i="12"/>
  <c r="K60" i="12"/>
  <c r="K62" i="12"/>
  <c r="J63" i="12"/>
  <c r="P64" i="12"/>
  <c r="G69" i="12"/>
  <c r="F71" i="12"/>
  <c r="P72" i="12"/>
  <c r="P74" i="12"/>
  <c r="K79" i="12"/>
  <c r="N83" i="12"/>
  <c r="L87" i="12"/>
  <c r="Q89" i="12"/>
  <c r="M92" i="12"/>
  <c r="J94" i="12"/>
  <c r="H100" i="12"/>
  <c r="F31" i="12"/>
  <c r="H19" i="12"/>
  <c r="H56" i="12"/>
  <c r="H58" i="12"/>
  <c r="H73" i="12"/>
  <c r="J50" i="12"/>
  <c r="J55" i="12"/>
  <c r="L46" i="12"/>
  <c r="L78" i="12"/>
  <c r="M62" i="12"/>
  <c r="M64" i="12"/>
  <c r="O48" i="12"/>
  <c r="O55" i="12"/>
  <c r="P89" i="12"/>
  <c r="L77" i="12"/>
  <c r="L95" i="12"/>
  <c r="G91" i="12"/>
  <c r="P67" i="12"/>
  <c r="J67" i="12"/>
  <c r="O23" i="12"/>
  <c r="H23" i="12"/>
  <c r="G23" i="12"/>
  <c r="F61" i="12"/>
  <c r="M50" i="12"/>
  <c r="M10" i="12"/>
  <c r="M13" i="12"/>
  <c r="M30" i="12"/>
  <c r="M35" i="12"/>
  <c r="M37" i="12"/>
  <c r="M39" i="12"/>
  <c r="M48" i="12"/>
  <c r="M67" i="12"/>
  <c r="M85" i="12"/>
  <c r="M91" i="12"/>
  <c r="M12" i="12"/>
  <c r="M60" i="12"/>
  <c r="M70" i="12"/>
  <c r="M87" i="12"/>
  <c r="L37" i="12"/>
  <c r="F37" i="12"/>
  <c r="P40" i="12"/>
  <c r="L40" i="12"/>
  <c r="P94" i="12"/>
  <c r="H94" i="12"/>
  <c r="Q43" i="12"/>
  <c r="K43" i="12"/>
  <c r="Q10" i="12"/>
  <c r="F12" i="12"/>
  <c r="F77" i="12"/>
  <c r="F96" i="12"/>
  <c r="G65" i="12"/>
  <c r="L58" i="12"/>
  <c r="M31" i="12"/>
  <c r="F85" i="12"/>
  <c r="G74" i="12"/>
  <c r="M23" i="12"/>
  <c r="F83" i="12"/>
  <c r="F87" i="12"/>
  <c r="G57" i="12"/>
  <c r="G92" i="12"/>
  <c r="K61" i="12"/>
  <c r="L17" i="12"/>
  <c r="M63" i="12"/>
  <c r="M90" i="12"/>
  <c r="F16" i="12"/>
  <c r="F92" i="12"/>
  <c r="G9" i="12"/>
  <c r="M58" i="12"/>
  <c r="K39" i="12"/>
  <c r="L52" i="12"/>
  <c r="F14" i="12"/>
  <c r="F79" i="12"/>
  <c r="F94" i="12"/>
  <c r="G48" i="12"/>
  <c r="G83" i="12"/>
  <c r="L22" i="12"/>
  <c r="L89" i="12"/>
  <c r="E14" i="12"/>
  <c r="E39" i="12"/>
  <c r="E42" i="12"/>
  <c r="E60" i="12"/>
  <c r="E95" i="12"/>
  <c r="F10" i="12"/>
  <c r="F33" i="12"/>
  <c r="F46" i="12"/>
  <c r="F72" i="12"/>
  <c r="F84" i="12"/>
  <c r="F90" i="12"/>
  <c r="G14" i="12"/>
  <c r="G19" i="12"/>
  <c r="G31" i="12"/>
  <c r="G50" i="12"/>
  <c r="G90" i="12"/>
  <c r="G96" i="12"/>
  <c r="H31" i="12"/>
  <c r="H35" i="12"/>
  <c r="H55" i="12"/>
  <c r="J60" i="12"/>
  <c r="K19" i="12"/>
  <c r="K51" i="12"/>
  <c r="K59" i="12"/>
  <c r="K96" i="12"/>
  <c r="L84" i="12"/>
  <c r="M32" i="12"/>
  <c r="M40" i="12"/>
  <c r="M44" i="12"/>
  <c r="M49" i="12"/>
  <c r="M84" i="12"/>
  <c r="M86" i="12"/>
  <c r="P14" i="12"/>
  <c r="P20" i="12"/>
  <c r="Q67" i="12"/>
  <c r="Q93" i="12"/>
  <c r="K21" i="12"/>
  <c r="F24" i="12"/>
  <c r="G40" i="12"/>
  <c r="K71" i="12"/>
  <c r="L74" i="12"/>
  <c r="E79" i="12"/>
  <c r="F8" i="12"/>
  <c r="F25" i="12"/>
  <c r="F43" i="12"/>
  <c r="F52" i="12"/>
  <c r="G34" i="12"/>
  <c r="G44" i="12"/>
  <c r="G80" i="12"/>
  <c r="H9" i="12"/>
  <c r="H72" i="12"/>
  <c r="K36" i="12"/>
  <c r="K63" i="12"/>
  <c r="L15" i="12"/>
  <c r="L18" i="12"/>
  <c r="L25" i="12"/>
  <c r="L61" i="12"/>
  <c r="L79" i="12"/>
  <c r="L93" i="12"/>
  <c r="M14" i="12"/>
  <c r="M25" i="12"/>
  <c r="M74" i="12"/>
  <c r="N10" i="12"/>
  <c r="N44" i="12"/>
  <c r="G12" i="12"/>
  <c r="L31" i="12"/>
  <c r="L33" i="12"/>
  <c r="M42" i="12"/>
  <c r="K44" i="12"/>
  <c r="K54" i="12"/>
  <c r="M56" i="12"/>
  <c r="M59" i="12"/>
  <c r="G8" i="12"/>
  <c r="G20" i="12"/>
  <c r="L20" i="12"/>
  <c r="G25" i="12"/>
  <c r="P29" i="12"/>
  <c r="M34" i="12"/>
  <c r="F51" i="12"/>
  <c r="L54" i="12"/>
  <c r="F55" i="12"/>
  <c r="G62" i="12"/>
  <c r="J64" i="12"/>
  <c r="L66" i="12"/>
  <c r="F70" i="12"/>
  <c r="K73" i="12"/>
  <c r="G79" i="12"/>
  <c r="F81" i="12"/>
  <c r="F99" i="12"/>
  <c r="P99" i="12"/>
  <c r="E13" i="12"/>
  <c r="E17" i="12"/>
  <c r="E33" i="12"/>
  <c r="E46" i="12"/>
  <c r="E55" i="12"/>
  <c r="E59" i="12"/>
  <c r="E72" i="12"/>
  <c r="E77" i="12"/>
  <c r="F9" i="12"/>
  <c r="F30" i="12"/>
  <c r="F44" i="12"/>
  <c r="F48" i="12"/>
  <c r="F57" i="12"/>
  <c r="F65" i="12"/>
  <c r="F74" i="12"/>
  <c r="F78" i="12"/>
  <c r="F86" i="12"/>
  <c r="G10" i="12"/>
  <c r="G13" i="12"/>
  <c r="G21" i="12"/>
  <c r="G30" i="12"/>
  <c r="G33" i="12"/>
  <c r="G39" i="12"/>
  <c r="G54" i="12"/>
  <c r="G71" i="12"/>
  <c r="G78" i="12"/>
  <c r="G95" i="12"/>
  <c r="H12" i="12"/>
  <c r="H14" i="12"/>
  <c r="H16" i="12"/>
  <c r="H18" i="12"/>
  <c r="H22" i="12"/>
  <c r="H27" i="12"/>
  <c r="H39" i="12"/>
  <c r="H43" i="12"/>
  <c r="H71" i="12"/>
  <c r="K81" i="12"/>
  <c r="K87" i="12"/>
  <c r="L44" i="12"/>
  <c r="L47" i="12"/>
  <c r="L49" i="12"/>
  <c r="L70" i="12"/>
  <c r="M11" i="12"/>
  <c r="M15" i="12"/>
  <c r="M52" i="12"/>
  <c r="P52" i="12"/>
  <c r="P58" i="12"/>
  <c r="P95" i="12"/>
  <c r="E25" i="12"/>
  <c r="E34" i="12"/>
  <c r="E78" i="12"/>
  <c r="F19" i="12"/>
  <c r="F36" i="12"/>
  <c r="F42" i="12"/>
  <c r="F63" i="12"/>
  <c r="F69" i="12"/>
  <c r="F93" i="12"/>
  <c r="G22" i="12"/>
  <c r="G36" i="12"/>
  <c r="G55" i="12"/>
  <c r="G85" i="12"/>
  <c r="H33" i="12"/>
  <c r="H52" i="12"/>
  <c r="J58" i="12"/>
  <c r="K17" i="12"/>
  <c r="K47" i="12"/>
  <c r="K49" i="12"/>
  <c r="K99" i="12"/>
  <c r="L9" i="12"/>
  <c r="L39" i="12"/>
  <c r="L43" i="12"/>
  <c r="L72" i="12"/>
  <c r="L86" i="12"/>
  <c r="M29" i="12"/>
  <c r="M47" i="12"/>
  <c r="M89" i="12"/>
  <c r="P17" i="12"/>
  <c r="Q40" i="12"/>
  <c r="Q59" i="12"/>
  <c r="Q71" i="12"/>
  <c r="Q97" i="12"/>
  <c r="F13" i="12"/>
  <c r="G28" i="12"/>
  <c r="F60" i="12"/>
  <c r="G61" i="12"/>
  <c r="G72" i="12"/>
  <c r="L96" i="12"/>
  <c r="E87" i="12"/>
  <c r="E96" i="12"/>
  <c r="F22" i="12"/>
  <c r="F100" i="12"/>
  <c r="G37" i="12"/>
  <c r="K34" i="12"/>
  <c r="K56" i="12"/>
  <c r="L50" i="12"/>
  <c r="L56" i="12"/>
  <c r="L69" i="12"/>
  <c r="M66" i="12"/>
  <c r="M72" i="12"/>
  <c r="N18" i="12"/>
  <c r="Q54" i="12"/>
  <c r="K57" i="12"/>
  <c r="M61" i="12"/>
  <c r="G67" i="12"/>
  <c r="M77" i="12"/>
  <c r="F91" i="12"/>
  <c r="G97" i="12"/>
  <c r="E62" i="12"/>
  <c r="E66" i="12"/>
  <c r="E84" i="12"/>
  <c r="E89" i="12"/>
  <c r="E93" i="12"/>
  <c r="F17" i="12"/>
  <c r="F20" i="12"/>
  <c r="F32" i="12"/>
  <c r="F41" i="12"/>
  <c r="F47" i="12"/>
  <c r="F50" i="12"/>
  <c r="F56" i="12"/>
  <c r="F64" i="12"/>
  <c r="F67" i="12"/>
  <c r="F73" i="12"/>
  <c r="F80" i="12"/>
  <c r="F89" i="12"/>
  <c r="G15" i="12"/>
  <c r="G81" i="12"/>
  <c r="G87" i="12"/>
  <c r="H92" i="12"/>
  <c r="H99" i="12"/>
  <c r="I10" i="12"/>
  <c r="I14" i="12"/>
  <c r="I22" i="12"/>
  <c r="I31" i="12"/>
  <c r="I35" i="12"/>
  <c r="I49" i="12"/>
  <c r="I58" i="12"/>
  <c r="I93" i="12"/>
  <c r="I97" i="12"/>
  <c r="K29" i="12"/>
  <c r="K31" i="12"/>
  <c r="L24" i="12"/>
  <c r="L30" i="12"/>
  <c r="L63" i="12"/>
  <c r="L97" i="12"/>
  <c r="M18" i="12"/>
  <c r="M22" i="12"/>
  <c r="M46" i="12"/>
  <c r="M65" i="12"/>
  <c r="M71" i="12"/>
  <c r="M93" i="12"/>
  <c r="M95" i="12"/>
  <c r="M100" i="12"/>
  <c r="N100" i="12"/>
  <c r="P23" i="12"/>
  <c r="P80" i="12"/>
  <c r="P91" i="12"/>
  <c r="Q11" i="12"/>
  <c r="P33" i="12"/>
  <c r="P36" i="12"/>
  <c r="O76" i="12"/>
  <c r="P82" i="12"/>
  <c r="E32" i="12"/>
  <c r="E36" i="12"/>
  <c r="E41" i="12"/>
  <c r="E44" i="12"/>
  <c r="E58" i="12"/>
  <c r="E61" i="12"/>
  <c r="E65" i="12"/>
  <c r="E70" i="12"/>
  <c r="E74" i="12"/>
  <c r="E86" i="12"/>
  <c r="E94" i="12"/>
  <c r="E99" i="12"/>
  <c r="H32" i="12"/>
  <c r="H34" i="12"/>
  <c r="H49" i="12"/>
  <c r="H51" i="12"/>
  <c r="H60" i="12"/>
  <c r="H77" i="12"/>
  <c r="H87" i="12"/>
  <c r="H90" i="12"/>
  <c r="I43" i="12"/>
  <c r="I48" i="12"/>
  <c r="I52" i="12"/>
  <c r="I57" i="12"/>
  <c r="I65" i="12"/>
  <c r="I70" i="12"/>
  <c r="I74" i="12"/>
  <c r="I79" i="12"/>
  <c r="I92" i="12"/>
  <c r="K52" i="12"/>
  <c r="K55" i="12"/>
  <c r="K64" i="12"/>
  <c r="N79" i="12"/>
  <c r="N85" i="12"/>
  <c r="N90" i="12"/>
  <c r="N92" i="12"/>
  <c r="N96" i="12"/>
  <c r="N99" i="12"/>
  <c r="O47" i="12"/>
  <c r="O51" i="12"/>
  <c r="O60" i="12"/>
  <c r="O78" i="12"/>
  <c r="P70" i="12"/>
  <c r="Q31" i="12"/>
  <c r="O80" i="12"/>
  <c r="E23" i="12"/>
  <c r="E35" i="12"/>
  <c r="E40" i="12"/>
  <c r="E52" i="12"/>
  <c r="E57" i="12"/>
  <c r="E69" i="12"/>
  <c r="E81" i="12"/>
  <c r="E85" i="12"/>
  <c r="E90" i="12"/>
  <c r="H17" i="12"/>
  <c r="H65" i="12"/>
  <c r="H70" i="12"/>
  <c r="H93" i="12"/>
  <c r="I8" i="12"/>
  <c r="I16" i="12"/>
  <c r="I29" i="12"/>
  <c r="I33" i="12"/>
  <c r="I37" i="12"/>
  <c r="I95" i="12"/>
  <c r="I100" i="12"/>
  <c r="K12" i="12"/>
  <c r="K23" i="12"/>
  <c r="K70" i="12"/>
  <c r="K72" i="12"/>
  <c r="K82" i="12"/>
  <c r="N13" i="12"/>
  <c r="N15" i="12"/>
  <c r="N17" i="12"/>
  <c r="N23" i="12"/>
  <c r="N30" i="12"/>
  <c r="N34" i="12"/>
  <c r="N43" i="12"/>
  <c r="N52" i="12"/>
  <c r="N59" i="12"/>
  <c r="N63" i="12"/>
  <c r="N65" i="12"/>
  <c r="N70" i="12"/>
  <c r="N77" i="12"/>
  <c r="O17" i="12"/>
  <c r="O19" i="12"/>
  <c r="O21" i="12"/>
  <c r="O28" i="12"/>
  <c r="O30" i="12"/>
  <c r="O36" i="12"/>
  <c r="O43" i="12"/>
  <c r="O89" i="12"/>
  <c r="O10" i="12"/>
  <c r="O52" i="12"/>
  <c r="O67" i="12"/>
  <c r="O72" i="12"/>
  <c r="H10" i="12"/>
  <c r="H25" i="12"/>
  <c r="H37" i="12"/>
  <c r="H40" i="12"/>
  <c r="H57" i="12"/>
  <c r="H59" i="12"/>
  <c r="H61" i="12"/>
  <c r="H84" i="12"/>
  <c r="H86" i="12"/>
  <c r="H89" i="12"/>
  <c r="I15" i="12"/>
  <c r="I36" i="12"/>
  <c r="I50" i="12"/>
  <c r="I59" i="12"/>
  <c r="I63" i="12"/>
  <c r="I67" i="12"/>
  <c r="I72" i="12"/>
  <c r="I77" i="12"/>
  <c r="I81" i="12"/>
  <c r="I85" i="12"/>
  <c r="K90" i="12"/>
  <c r="L82" i="12"/>
  <c r="M82" i="12"/>
  <c r="N54" i="12"/>
  <c r="N62" i="12"/>
  <c r="N71" i="12"/>
  <c r="O18" i="12"/>
  <c r="O20" i="12"/>
  <c r="O24" i="12"/>
  <c r="O27" i="12"/>
  <c r="O29" i="12"/>
  <c r="O35" i="12"/>
  <c r="O87" i="12"/>
  <c r="O90" i="12"/>
  <c r="O94" i="12"/>
  <c r="Q76" i="12"/>
  <c r="M76" i="12"/>
  <c r="P76" i="12"/>
  <c r="L76" i="12"/>
  <c r="I76" i="12"/>
  <c r="H76" i="12"/>
  <c r="K76" i="12"/>
  <c r="F76" i="12"/>
  <c r="E76" i="12"/>
  <c r="M41" i="12"/>
  <c r="N41" i="12"/>
  <c r="K41" i="12"/>
  <c r="L41" i="12"/>
  <c r="I41" i="12"/>
  <c r="H41" i="12"/>
  <c r="L11" i="12"/>
  <c r="K11" i="12"/>
  <c r="P11" i="12"/>
  <c r="N11" i="12"/>
  <c r="O11" i="12"/>
  <c r="G11" i="12"/>
  <c r="F11" i="12"/>
  <c r="E11" i="12"/>
  <c r="Q42" i="12"/>
  <c r="P42" i="12"/>
  <c r="Q30" i="12"/>
  <c r="Q63" i="12"/>
  <c r="Q62" i="12"/>
  <c r="Q35" i="12"/>
  <c r="L83" i="12"/>
  <c r="K83" i="12"/>
  <c r="J31" i="12"/>
  <c r="J61" i="12"/>
  <c r="J65" i="12"/>
  <c r="J70" i="12"/>
  <c r="J8" i="12"/>
  <c r="J10" i="12"/>
  <c r="J21" i="12"/>
  <c r="J35" i="12"/>
  <c r="J79" i="12"/>
  <c r="J92" i="12"/>
  <c r="J16" i="12"/>
  <c r="J13" i="12"/>
  <c r="J18" i="12"/>
  <c r="J22" i="12"/>
  <c r="J34" i="12"/>
  <c r="J43" i="12"/>
  <c r="J48" i="12"/>
  <c r="J52" i="12"/>
  <c r="J96" i="12"/>
  <c r="J57" i="12"/>
  <c r="J66" i="12"/>
  <c r="J69" i="12"/>
  <c r="J86" i="12"/>
  <c r="J91" i="12"/>
  <c r="J17" i="12"/>
  <c r="J32" i="12"/>
  <c r="J33" i="12"/>
  <c r="J36" i="12"/>
  <c r="J49" i="12"/>
  <c r="J73" i="12"/>
  <c r="J74" i="12"/>
  <c r="J89" i="12"/>
  <c r="J99" i="12"/>
  <c r="J100" i="12"/>
  <c r="J11" i="12"/>
  <c r="J14" i="12"/>
  <c r="J29" i="12"/>
  <c r="J30" i="12"/>
  <c r="J46" i="12"/>
  <c r="J51" i="12"/>
  <c r="J54" i="12"/>
  <c r="J59" i="12"/>
  <c r="J76" i="12"/>
  <c r="J77" i="12"/>
  <c r="J78" i="12"/>
  <c r="J81" i="12"/>
  <c r="J85" i="12"/>
  <c r="J95" i="12"/>
  <c r="J9" i="12"/>
  <c r="J20" i="12"/>
  <c r="J44" i="12"/>
  <c r="J47" i="12"/>
  <c r="J62" i="12"/>
  <c r="J82" i="12"/>
  <c r="J83" i="12"/>
  <c r="I83" i="12"/>
  <c r="H83" i="12"/>
  <c r="G18" i="12"/>
  <c r="F18" i="12"/>
  <c r="P22" i="12"/>
  <c r="O62" i="12"/>
  <c r="K80" i="12"/>
  <c r="J80" i="12"/>
  <c r="E19" i="12"/>
  <c r="Q39" i="12"/>
  <c r="N27" i="12"/>
  <c r="M27" i="12"/>
  <c r="L27" i="12"/>
  <c r="K27" i="12"/>
  <c r="J27" i="12"/>
  <c r="I27" i="12"/>
  <c r="Q77" i="12"/>
  <c r="P85" i="12"/>
  <c r="P28" i="12"/>
  <c r="O73" i="12"/>
  <c r="N35" i="12"/>
  <c r="N80" i="12"/>
  <c r="N89" i="12"/>
  <c r="N91" i="12"/>
  <c r="N9" i="12"/>
  <c r="N72" i="12"/>
  <c r="N67" i="12"/>
  <c r="N12" i="12"/>
  <c r="N14" i="12"/>
  <c r="N16" i="12"/>
  <c r="N47" i="12"/>
  <c r="N49" i="12"/>
  <c r="N51" i="12"/>
  <c r="N20" i="12"/>
  <c r="N22" i="12"/>
  <c r="N24" i="12"/>
  <c r="N56" i="12"/>
  <c r="N58" i="12"/>
  <c r="N60" i="12"/>
  <c r="N82" i="12"/>
  <c r="N84" i="12"/>
  <c r="N29" i="12"/>
  <c r="N31" i="12"/>
  <c r="N33" i="12"/>
  <c r="N64" i="12"/>
  <c r="N66" i="12"/>
  <c r="N69" i="12"/>
  <c r="N8" i="12"/>
  <c r="N37" i="12"/>
  <c r="N40" i="12"/>
  <c r="N42" i="12"/>
  <c r="N73" i="12"/>
  <c r="N76" i="12"/>
  <c r="N93" i="12"/>
  <c r="N95" i="12"/>
  <c r="N97" i="12"/>
  <c r="N32" i="12"/>
  <c r="N50" i="12"/>
  <c r="N87" i="12"/>
  <c r="P27" i="12"/>
  <c r="Q85" i="12"/>
  <c r="H24" i="12"/>
  <c r="H74" i="12"/>
  <c r="H97" i="12"/>
  <c r="H28" i="12"/>
  <c r="H81" i="12"/>
  <c r="H46" i="12"/>
  <c r="H85" i="12"/>
  <c r="H36" i="12"/>
  <c r="H8" i="12"/>
  <c r="H80" i="12"/>
  <c r="H96" i="12"/>
  <c r="H63" i="12"/>
  <c r="H67" i="12"/>
  <c r="H91" i="12"/>
  <c r="H29" i="12"/>
  <c r="H82" i="12"/>
  <c r="I9" i="12"/>
  <c r="I13" i="12"/>
  <c r="I28" i="12"/>
  <c r="I21" i="12"/>
  <c r="I30" i="12"/>
  <c r="I54" i="12"/>
  <c r="I69" i="12"/>
  <c r="I73" i="12"/>
  <c r="I96" i="12"/>
  <c r="I42" i="12"/>
  <c r="I47" i="12"/>
  <c r="I62" i="12"/>
  <c r="I78" i="12"/>
  <c r="I90" i="12"/>
  <c r="I51" i="12"/>
  <c r="I56" i="12"/>
  <c r="I71" i="12"/>
  <c r="I99" i="12"/>
  <c r="I44" i="12"/>
  <c r="I60" i="12"/>
  <c r="I64" i="12"/>
  <c r="I80" i="12"/>
  <c r="I87" i="12"/>
  <c r="I11" i="12"/>
  <c r="I19" i="12"/>
  <c r="I40" i="12"/>
  <c r="I61" i="12"/>
  <c r="I66" i="12"/>
  <c r="I89" i="12"/>
  <c r="I94" i="12"/>
  <c r="I25" i="12"/>
  <c r="I34" i="12"/>
  <c r="I17" i="12"/>
  <c r="I18" i="12"/>
  <c r="I23" i="12"/>
  <c r="I32" i="12"/>
  <c r="I24" i="12"/>
  <c r="I46" i="12"/>
  <c r="I55" i="12"/>
  <c r="I84" i="12"/>
  <c r="I91" i="12"/>
  <c r="I82" i="12"/>
  <c r="O96" i="12"/>
  <c r="O77" i="12"/>
  <c r="O56" i="12"/>
  <c r="O32" i="12"/>
  <c r="O12" i="12"/>
  <c r="O46" i="12"/>
  <c r="O65" i="12"/>
  <c r="O85" i="12"/>
  <c r="P86" i="12"/>
  <c r="N86" i="12"/>
  <c r="I86" i="12"/>
  <c r="K92" i="12"/>
  <c r="L92" i="12"/>
  <c r="O70" i="12"/>
  <c r="O22" i="12"/>
  <c r="O58" i="12"/>
  <c r="O99" i="12"/>
  <c r="O31" i="12"/>
  <c r="O66" i="12"/>
  <c r="O81" i="12"/>
  <c r="O95" i="12"/>
  <c r="O40" i="12"/>
  <c r="O14" i="12"/>
  <c r="O49" i="12"/>
  <c r="O92" i="12"/>
  <c r="O64" i="12"/>
  <c r="O83" i="12"/>
  <c r="O9" i="12"/>
  <c r="O54" i="12"/>
  <c r="O63" i="12"/>
  <c r="O33" i="12"/>
  <c r="O61" i="12"/>
  <c r="O74" i="12"/>
  <c r="O82" i="12"/>
  <c r="O84" i="12"/>
  <c r="O16" i="12"/>
  <c r="O37" i="12"/>
  <c r="O100" i="12"/>
  <c r="O34" i="12"/>
  <c r="O79" i="12"/>
  <c r="H79" i="12"/>
  <c r="E16" i="12"/>
  <c r="E51" i="12"/>
  <c r="E8" i="12"/>
  <c r="E18" i="12"/>
  <c r="E29" i="12"/>
  <c r="E54" i="12"/>
  <c r="E10" i="12"/>
  <c r="E20" i="12"/>
  <c r="E37" i="12"/>
  <c r="E73" i="12"/>
  <c r="E12" i="12"/>
  <c r="E9" i="12"/>
  <c r="E27" i="12"/>
  <c r="E30" i="12"/>
  <c r="E48" i="12"/>
  <c r="E71" i="12"/>
  <c r="E80" i="12"/>
  <c r="E83" i="12"/>
  <c r="E92" i="12"/>
  <c r="E97" i="12"/>
  <c r="E24" i="12"/>
  <c r="E28" i="12"/>
  <c r="E63" i="12"/>
  <c r="E22" i="12"/>
  <c r="E31" i="12"/>
  <c r="E43" i="12"/>
  <c r="E49" i="12"/>
  <c r="E15" i="12"/>
  <c r="E47" i="12"/>
  <c r="E50" i="12"/>
  <c r="E56" i="12"/>
  <c r="E64" i="12"/>
  <c r="E67" i="12"/>
  <c r="E82" i="12"/>
  <c r="E91" i="12"/>
  <c r="E100" i="12"/>
  <c r="J24" i="12"/>
  <c r="J23" i="12"/>
  <c r="J87" i="12"/>
  <c r="J41" i="12"/>
  <c r="P41" i="12"/>
  <c r="I39" i="12"/>
  <c r="J39" i="12"/>
  <c r="J25" i="12"/>
  <c r="H66" i="12"/>
  <c r="K100" i="12"/>
  <c r="J97" i="12"/>
  <c r="D17" i="12" l="1"/>
  <c r="D81" i="12"/>
  <c r="D62" i="12"/>
  <c r="D44" i="12"/>
  <c r="D49" i="12"/>
  <c r="D59" i="12"/>
  <c r="D58" i="12"/>
  <c r="D16" i="12"/>
  <c r="D74" i="12"/>
  <c r="D20" i="12"/>
  <c r="D72" i="12"/>
  <c r="D34" i="12"/>
  <c r="D71" i="12"/>
  <c r="D36" i="12"/>
  <c r="D97" i="12"/>
  <c r="D57" i="12"/>
  <c r="D67" i="12"/>
  <c r="D52" i="12"/>
  <c r="D13" i="12"/>
  <c r="D10" i="12"/>
  <c r="D84" i="12"/>
  <c r="D15" i="12"/>
  <c r="D55" i="12"/>
  <c r="D96" i="12"/>
  <c r="D43" i="12"/>
  <c r="D89" i="12"/>
  <c r="D19" i="12"/>
  <c r="D93" i="12"/>
  <c r="D21" i="12"/>
  <c r="D61" i="12"/>
  <c r="D30" i="12"/>
  <c r="D92" i="12"/>
  <c r="D12" i="12"/>
  <c r="D46" i="12"/>
  <c r="D94" i="12"/>
  <c r="D40" i="12"/>
  <c r="D99" i="12"/>
  <c r="D90" i="12"/>
  <c r="D47" i="12"/>
  <c r="D35" i="12"/>
  <c r="D76" i="12"/>
  <c r="D41" i="12"/>
  <c r="D11" i="12"/>
  <c r="D83" i="12"/>
  <c r="D48" i="12"/>
  <c r="D33" i="12"/>
  <c r="D65" i="12"/>
  <c r="D69" i="12"/>
  <c r="D31" i="12"/>
  <c r="D70" i="12"/>
  <c r="D77" i="12"/>
  <c r="D78" i="12"/>
  <c r="D18" i="12"/>
  <c r="D39" i="12"/>
  <c r="D9" i="12"/>
  <c r="D50" i="12"/>
  <c r="D14" i="12"/>
  <c r="D95" i="12"/>
  <c r="D60" i="12"/>
  <c r="D42" i="12"/>
  <c r="D22" i="12"/>
  <c r="D37" i="12"/>
  <c r="D32" i="12"/>
  <c r="D27" i="12"/>
  <c r="D85" i="12"/>
  <c r="D29" i="12"/>
  <c r="D8" i="12"/>
  <c r="D28" i="12"/>
  <c r="D23" i="12"/>
  <c r="D73" i="12"/>
  <c r="D25" i="12"/>
  <c r="D80" i="12"/>
  <c r="D56" i="12"/>
  <c r="D54" i="12"/>
  <c r="D91" i="12"/>
  <c r="D51" i="12"/>
  <c r="D24" i="12"/>
  <c r="D87" i="12"/>
  <c r="D64" i="12"/>
  <c r="D86" i="12"/>
  <c r="D63" i="12"/>
  <c r="D66" i="12"/>
  <c r="D100" i="12"/>
  <c r="D82" i="12"/>
  <c r="D79" i="12"/>
  <c r="C46" i="12" l="1"/>
  <c r="C99" i="12"/>
  <c r="C25" i="12"/>
  <c r="C14" i="12"/>
  <c r="C24" i="12"/>
  <c r="C23" i="12"/>
  <c r="C52" i="12"/>
  <c r="C47" i="12"/>
  <c r="C95" i="12"/>
  <c r="C67" i="12"/>
  <c r="C57" i="12"/>
  <c r="C58" i="12"/>
  <c r="C93" i="12"/>
  <c r="C96" i="12"/>
  <c r="C13" i="12"/>
  <c r="C22" i="12"/>
  <c r="C8" i="12"/>
  <c r="C9" i="12"/>
  <c r="C55" i="12"/>
  <c r="C56" i="12"/>
  <c r="C61" i="12"/>
  <c r="C62" i="12"/>
  <c r="C51" i="12"/>
  <c r="C50" i="12"/>
  <c r="C11" i="12"/>
  <c r="C12" i="12"/>
  <c r="C17" i="12"/>
  <c r="C59" i="12"/>
  <c r="C60" i="12"/>
  <c r="C65" i="12"/>
  <c r="C66" i="12"/>
  <c r="C89" i="12"/>
  <c r="C90" i="12"/>
  <c r="C94" i="12"/>
  <c r="C48" i="12"/>
  <c r="C100" i="12"/>
  <c r="C91" i="12"/>
  <c r="C10" i="12"/>
  <c r="C15" i="12"/>
  <c r="C20" i="12"/>
  <c r="C21" i="12"/>
  <c r="C63" i="12"/>
  <c r="C64" i="12"/>
  <c r="C54" i="12"/>
  <c r="C49" i="12"/>
  <c r="C92" i="12"/>
  <c r="C97" i="12"/>
  <c r="C18" i="12"/>
  <c r="C19" i="12"/>
  <c r="C16" i="12"/>
  <c r="C86" i="12"/>
  <c r="C82" i="12"/>
  <c r="C78" i="12"/>
  <c r="C80" i="12"/>
  <c r="C76" i="12"/>
  <c r="C83" i="12"/>
  <c r="C85" i="12"/>
  <c r="C81" i="12"/>
  <c r="C77" i="12"/>
  <c r="C84" i="12"/>
  <c r="C87" i="12"/>
  <c r="C79" i="12"/>
  <c r="C42" i="12"/>
  <c r="C41" i="12"/>
  <c r="C44" i="12"/>
  <c r="C40" i="12"/>
  <c r="C43" i="12"/>
  <c r="C39" i="12"/>
  <c r="C35" i="12"/>
  <c r="C31" i="12"/>
  <c r="C27" i="12"/>
  <c r="C34" i="12"/>
  <c r="C30" i="12"/>
  <c r="C37" i="12"/>
  <c r="C33" i="12"/>
  <c r="C29" i="12"/>
  <c r="C36" i="12"/>
  <c r="C32" i="12"/>
  <c r="C28" i="12"/>
  <c r="C74" i="12"/>
  <c r="C70" i="12"/>
  <c r="C73" i="12"/>
  <c r="C69" i="12"/>
  <c r="C72" i="12"/>
  <c r="C71" i="12"/>
</calcChain>
</file>

<file path=xl/comments1.xml><?xml version="1.0" encoding="utf-8"?>
<comments xmlns="http://schemas.openxmlformats.org/spreadsheetml/2006/main">
  <authors>
    <author>Тимофеева Ольга Ивановна</author>
  </authors>
  <commentList>
    <comment ref="K12" authorId="0" shapeId="0">
      <text>
        <r>
          <rPr>
            <sz val="9"/>
            <color indexed="81"/>
            <rFont val="Tahoma"/>
            <family val="2"/>
            <charset val="204"/>
          </rPr>
          <t>Только текст закона, без приложений</t>
        </r>
      </text>
    </comment>
    <comment ref="H14" authorId="0" shapeId="0">
      <text>
        <r>
          <rPr>
            <sz val="9"/>
            <color indexed="81"/>
            <rFont val="Tahoma"/>
            <family val="2"/>
            <charset val="204"/>
          </rPr>
          <t>Часть приложений в графическом формате</t>
        </r>
      </text>
    </comment>
    <comment ref="K20" authorId="0" shapeId="0">
      <text>
        <r>
          <rPr>
            <sz val="9"/>
            <color indexed="81"/>
            <rFont val="Tahoma"/>
            <family val="2"/>
            <charset val="204"/>
          </rPr>
          <t>На сайте законодательного органа затрудненный поиск: наименование файла в архиве "bill42.rtf"</t>
        </r>
      </text>
    </comment>
    <comment ref="D41" authorId="0" shapeId="0">
      <text>
        <r>
          <rPr>
            <sz val="9"/>
            <color indexed="81"/>
            <rFont val="Tahoma"/>
            <family val="2"/>
            <charset val="204"/>
          </rPr>
          <t>Содержание с гиперссылками</t>
        </r>
      </text>
    </comment>
  </commentList>
</comments>
</file>

<file path=xl/comments2.xml><?xml version="1.0" encoding="utf-8"?>
<comments xmlns="http://schemas.openxmlformats.org/spreadsheetml/2006/main">
  <authors>
    <author>Тимофеева Ольга Ивановна</author>
    <author>ZDik</author>
    <author>Admin</author>
    <author>Ольга</author>
  </authors>
  <commentLis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Сведения об отсутствии просроченной кредиторской задолженности по состоянию на 01.11.2015 г.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Сведения об отсутствии просроченной задолженности по состоянию на 01.12.2015 г. в разрезе получателей</t>
        </r>
      </text>
    </comment>
    <comment ref="B19" authorId="1" shapeId="0">
      <text>
        <r>
          <rPr>
            <sz val="8"/>
            <color indexed="81"/>
            <rFont val="Tahoma"/>
            <family val="2"/>
            <charset val="204"/>
          </rPr>
          <t>Сведения об отсутствии просроченной кредиторской задолженности по состоянию на 01.11.2015 г.</t>
        </r>
      </text>
    </comment>
    <comment ref="B25" authorId="0" shapeId="0">
      <text>
        <r>
          <rPr>
            <sz val="9"/>
            <color indexed="81"/>
            <rFont val="Tahoma"/>
            <family val="2"/>
            <charset val="204"/>
          </rPr>
          <t>Сведения об отсутствии просроченной кредиторской задолженности</t>
        </r>
      </text>
    </comment>
    <comment ref="C31" authorId="0" shapeId="0">
      <text>
        <r>
          <rPr>
            <sz val="9"/>
            <color indexed="81"/>
            <rFont val="Tahoma"/>
            <family val="2"/>
            <charset val="204"/>
          </rPr>
          <t>Ссылка работает некорректно</t>
        </r>
      </text>
    </comment>
    <comment ref="C38" authorId="0" shapeId="0">
      <text>
        <r>
          <rPr>
            <sz val="9"/>
            <color indexed="81"/>
            <rFont val="Tahoma"/>
            <family val="2"/>
            <charset val="204"/>
          </rPr>
          <t>Сведения об отсутствии просроченной кредиторской задолженности</t>
        </r>
      </text>
    </comment>
    <comment ref="B58" authorId="1" shapeId="0">
      <text>
        <r>
          <rPr>
            <sz val="8"/>
            <color indexed="81"/>
            <rFont val="Tahoma"/>
            <family val="2"/>
            <charset val="204"/>
          </rPr>
          <t>Дан комментарий: "В соответствии со Справочной таблицей к отчету об исполнении консолидированного бюджета Республики Башкортостан (форма 0503387) просроченная кредиторская задолженность по состоянию на 1 сентября 
2015 года отсутствует."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B65" authorId="0" shapeId="0">
      <text>
        <r>
          <rPr>
            <sz val="9"/>
            <color indexed="81"/>
            <rFont val="Tahoma"/>
            <family val="2"/>
            <charset val="204"/>
          </rPr>
          <t>Представлены сведения об отсутствии просроченной кредиторской задолженности по состоянию на 01.10.2015</t>
        </r>
      </text>
    </comment>
    <comment ref="B68" authorId="1" shapeId="0">
      <text>
        <r>
          <rPr>
            <sz val="8"/>
            <color indexed="81"/>
            <rFont val="Tahoma"/>
            <family val="2"/>
            <charset val="204"/>
          </rPr>
          <t>Представлены сведения об отсутствии просроченной кредиторской задолженности по состоянию на 01.10.2015</t>
        </r>
      </text>
    </comment>
    <comment ref="B75" authorId="2" shapeId="0">
      <text>
        <r>
          <rPr>
            <sz val="8"/>
            <color indexed="81"/>
            <rFont val="Tahoma"/>
            <family val="2"/>
            <charset val="204"/>
          </rPr>
          <t>Представлены сведения об отсутствии просроченной кредиторской задолженности</t>
        </r>
      </text>
    </comment>
    <comment ref="B80" authorId="3" shapeId="0">
      <text>
        <r>
          <rPr>
            <sz val="9"/>
            <color indexed="81"/>
            <rFont val="Tahoma"/>
            <family val="2"/>
            <charset val="204"/>
          </rPr>
          <t>Сведения об отсутствии просроченной кредиторской задолженности по состоянию на 01.11.2015 г.</t>
        </r>
      </text>
    </comment>
    <comment ref="B81" authorId="0" shapeId="0">
      <text>
        <r>
          <rPr>
            <sz val="9"/>
            <color indexed="81"/>
            <rFont val="Tahoma"/>
            <family val="2"/>
            <charset val="204"/>
          </rPr>
          <t>Сведения об отсутствии просроченной кредиторской задолженности</t>
        </r>
      </text>
    </comment>
    <comment ref="B86" authorId="0" shapeId="0">
      <text>
        <r>
          <rPr>
            <sz val="9"/>
            <color indexed="81"/>
            <rFont val="Tahoma"/>
            <family val="2"/>
            <charset val="204"/>
          </rPr>
          <t>По учреждениям - сведения об отсутствии просроченной кредиторской задолженности по состоянию на 01.10.2015 г.</t>
        </r>
      </text>
    </comment>
    <comment ref="B90" authorId="0" shapeId="0">
      <text>
        <r>
          <rPr>
            <sz val="9"/>
            <color indexed="81"/>
            <rFont val="Tahoma"/>
            <family val="2"/>
            <charset val="204"/>
          </rPr>
          <t>Сведения об отсутствии просроченной кредиторской задолженности на 01.11.2015 г.</t>
        </r>
      </text>
    </comment>
  </commentList>
</comments>
</file>

<file path=xl/comments3.xml><?xml version="1.0" encoding="utf-8"?>
<comments xmlns="http://schemas.openxmlformats.org/spreadsheetml/2006/main">
  <authors>
    <author>Тимофеева Ольга Ивановна</author>
  </authors>
  <commentList>
    <comment ref="C28" authorId="0" shapeId="0">
      <text>
        <r>
          <rPr>
            <sz val="9"/>
            <color indexed="81"/>
            <rFont val="Tahoma"/>
            <family val="2"/>
            <charset val="204"/>
          </rPr>
          <t>Ссылка работает некорректно</t>
        </r>
      </text>
    </comment>
  </commentList>
</comments>
</file>

<file path=xl/comments4.xml><?xml version="1.0" encoding="utf-8"?>
<comments xmlns="http://schemas.openxmlformats.org/spreadsheetml/2006/main">
  <authors>
    <author>Тимофеева Ольга Ивановна</author>
  </authors>
  <commentList>
    <comment ref="C29" authorId="0" shapeId="0">
      <text>
        <r>
          <rPr>
            <sz val="9"/>
            <color indexed="81"/>
            <rFont val="Tahoma"/>
            <family val="2"/>
            <charset val="204"/>
          </rPr>
          <t>Ссылка работает некорректно</t>
        </r>
      </text>
    </comment>
  </commentList>
</comments>
</file>

<file path=xl/comments5.xml><?xml version="1.0" encoding="utf-8"?>
<comments xmlns="http://schemas.openxmlformats.org/spreadsheetml/2006/main">
  <authors>
    <author>Тимофеева Ольга Ивановна</author>
  </authors>
  <commentList>
    <comment ref="C31" authorId="0" shapeId="0">
      <text>
        <r>
          <rPr>
            <sz val="9"/>
            <color indexed="81"/>
            <rFont val="Tahoma"/>
            <family val="2"/>
            <charset val="204"/>
          </rPr>
          <t>Ссылка работает некорректно</t>
        </r>
      </text>
    </comment>
    <comment ref="N84" authorId="0" shapeId="0">
      <text>
        <r>
          <rPr>
            <sz val="9"/>
            <color indexed="81"/>
            <rFont val="Tahoma"/>
            <family val="2"/>
            <charset val="204"/>
          </rPr>
          <t>В составе Основных направления налоговой политики на 2016 год</t>
        </r>
      </text>
    </comment>
  </commentList>
</comments>
</file>

<file path=xl/comments6.xml><?xml version="1.0" encoding="utf-8"?>
<comments xmlns="http://schemas.openxmlformats.org/spreadsheetml/2006/main">
  <authors>
    <author>Тимофеева Ольга Ивановна</author>
  </authors>
  <commentList>
    <comment ref="C39" authorId="0" shapeId="0">
      <text>
        <r>
          <rPr>
            <sz val="9"/>
            <color indexed="81"/>
            <rFont val="Tahoma"/>
            <family val="2"/>
            <charset val="204"/>
          </rPr>
          <t>Учтен расчет распределения дотаций поселениям; дотации муниципальным районам и городским округам не предоставляются</t>
        </r>
      </text>
    </comment>
  </commentList>
</comments>
</file>

<file path=xl/comments7.xml><?xml version="1.0" encoding="utf-8"?>
<comments xmlns="http://schemas.openxmlformats.org/spreadsheetml/2006/main">
  <authors>
    <author>Тимофеева Ольга Ивановна</author>
    <author>ZDik</author>
    <author>Ольга</author>
  </authors>
  <commentList>
    <comment ref="C40" authorId="0" shapeId="0">
      <text>
        <r>
          <rPr>
            <sz val="9"/>
            <color indexed="81"/>
            <rFont val="Tahoma"/>
            <family val="2"/>
            <charset val="204"/>
          </rPr>
          <t>Субсидии муниципальным образованиям включены в бюджет в процессе его рассмотрения в законодательном органе</t>
        </r>
      </text>
    </comment>
    <comment ref="C47" authorId="0" shapeId="0">
      <text>
        <r>
          <rPr>
            <sz val="9"/>
            <color indexed="81"/>
            <rFont val="Tahoma"/>
            <family val="2"/>
            <charset val="204"/>
          </rPr>
          <t>Нет возможности экспертно выделить субсидии из ВР 500</t>
        </r>
      </text>
    </comment>
    <comment ref="C56" authorId="1" shapeId="0">
      <text>
        <r>
          <rPr>
            <sz val="8"/>
            <color indexed="81"/>
            <rFont val="Tahoma"/>
            <family val="2"/>
            <charset val="204"/>
          </rPr>
          <t>Нет возможности экспертно выделить субсидии из ВР 500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F56" authorId="1" shapeId="0">
      <text>
        <r>
          <rPr>
            <sz val="8"/>
            <color indexed="81"/>
            <rFont val="Tahoma"/>
            <family val="2"/>
            <charset val="204"/>
          </rPr>
          <t>Расчеты на сумму
1 503 505,85. Нет методик</t>
        </r>
      </text>
    </comment>
    <comment ref="C61" authorId="1" shapeId="0">
      <text>
        <r>
          <rPr>
            <sz val="8"/>
            <color indexed="81"/>
            <rFont val="Tahoma"/>
            <family val="2"/>
            <charset val="204"/>
          </rPr>
          <t>Нет возможности экспертно выделить субсидии из ВР 500</t>
        </r>
      </text>
    </comment>
    <comment ref="F61" authorId="1" shapeId="0">
      <text>
        <r>
          <rPr>
            <sz val="8"/>
            <color indexed="81"/>
            <rFont val="Tahoma"/>
            <family val="2"/>
            <charset val="204"/>
          </rPr>
          <t xml:space="preserve">Информация представлена на сумму
8 655 709,5 
В "расчетах" содержится только ИБР и сумма субсидий, самих расчетов нет
</t>
        </r>
      </text>
    </comment>
    <comment ref="D65" authorId="0" shapeId="0">
      <text>
        <r>
          <rPr>
            <sz val="9"/>
            <color indexed="81"/>
            <rFont val="Tahoma"/>
            <family val="2"/>
            <charset val="204"/>
          </rPr>
          <t>В бюджете для граждан - 3363,3 млн. руб.</t>
        </r>
      </text>
    </comment>
    <comment ref="F66" authorId="1" shapeId="0">
      <text>
        <r>
          <rPr>
            <sz val="8"/>
            <color indexed="81"/>
            <rFont val="Tahoma"/>
            <family val="2"/>
            <charset val="204"/>
          </rPr>
          <t>расчет субсидий на сумму 1 738 765,2, нет методик</t>
        </r>
      </text>
    </comment>
    <comment ref="C80" authorId="2" shapeId="0">
      <text>
        <r>
          <rPr>
            <sz val="9"/>
            <color indexed="81"/>
            <rFont val="Tahoma"/>
            <family val="2"/>
            <charset val="204"/>
          </rPr>
          <t>Объем ВР 521 и 522 в проекте бюджета составляет 0, в то же время представлены сведения о распределении субсидий по муниципальным образованиям</t>
        </r>
      </text>
    </comment>
    <comment ref="F86" authorId="1" shapeId="0">
      <text>
        <r>
          <rPr>
            <sz val="8"/>
            <color indexed="81"/>
            <rFont val="Tahoma"/>
            <family val="2"/>
            <charset val="204"/>
          </rPr>
          <t xml:space="preserve">Расчеты предоставлены для субсидий на сумму      4 901 168,8, из них 
с методиками на сумму 60 408,4;
без методик - 
4 840 760,4 </t>
        </r>
      </text>
    </comment>
    <comment ref="F89" authorId="1" shapeId="0">
      <text>
        <r>
          <rPr>
            <sz val="8"/>
            <color indexed="81"/>
            <rFont val="Tahoma"/>
            <family val="2"/>
            <charset val="204"/>
          </rPr>
          <t>Расчеты на сумму 4581383,5, в т.ч. 
без методик 256921,7
с методиками 4324461,8</t>
        </r>
      </text>
    </comment>
  </commentList>
</comments>
</file>

<file path=xl/sharedStrings.xml><?xml version="1.0" encoding="utf-8"?>
<sst xmlns="http://schemas.openxmlformats.org/spreadsheetml/2006/main" count="7173" uniqueCount="670">
  <si>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</si>
  <si>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</si>
  <si>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</si>
  <si>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</si>
  <si>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</si>
  <si>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</si>
  <si>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</si>
  <si>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</si>
  <si>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</si>
  <si>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</si>
  <si>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</si>
  <si>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</si>
  <si>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</si>
  <si>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</si>
  <si>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</si>
  <si>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</si>
  <si>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</si>
  <si>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</si>
  <si>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</si>
  <si>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</si>
  <si>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</si>
  <si>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</si>
  <si>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</si>
  <si>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</si>
  <si>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</si>
  <si>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</si>
  <si>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</si>
  <si>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</si>
  <si>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</si>
  <si>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</si>
  <si>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</si>
  <si>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</si>
  <si>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</si>
  <si>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</si>
  <si>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</si>
  <si>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</si>
  <si>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</si>
  <si>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</si>
  <si>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</si>
  <si>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</si>
  <si>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</si>
  <si>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</si>
  <si>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</si>
  <si>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</si>
  <si>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</si>
  <si>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</si>
  <si>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</si>
  <si>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</si>
  <si>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</si>
  <si>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</si>
  <si>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</si>
  <si>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</si>
  <si>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</si>
  <si>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</si>
  <si>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</si>
  <si>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</si>
  <si>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</si>
  <si>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</si>
  <si>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</si>
  <si>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</si>
  <si>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</si>
  <si>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</si>
  <si>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</si>
  <si>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</si>
  <si>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</si>
  <si>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</si>
  <si>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</si>
  <si>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</si>
  <si>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</si>
  <si>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</si>
  <si>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</si>
  <si>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</si>
  <si>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</si>
  <si>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</si>
  <si>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</si>
  <si>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</si>
  <si>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</si>
  <si>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</si>
  <si>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</si>
  <si>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</si>
  <si>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</si>
  <si>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</si>
  <si>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</si>
  <si>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</si>
  <si>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</si>
  <si>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</si>
  <si>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</si>
  <si>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</si>
  <si>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</si>
  <si>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</si>
  <si>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</si>
  <si>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</si>
  <si>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</si>
  <si>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федеральному округу</t>
  </si>
  <si>
    <t>место</t>
  </si>
  <si>
    <t>Ссылка на источник данных</t>
  </si>
  <si>
    <t xml:space="preserve"> </t>
  </si>
  <si>
    <t>№ п/п</t>
  </si>
  <si>
    <t>Вопросы и варианты ответов</t>
  </si>
  <si>
    <t>Баллы</t>
  </si>
  <si>
    <t>Понижающие коэффициенты</t>
  </si>
  <si>
    <r>
      <t xml:space="preserve">в случае применения </t>
    </r>
    <r>
      <rPr>
        <sz val="9"/>
        <color theme="1"/>
        <rFont val="Times New Roman"/>
        <family val="1"/>
        <charset val="204"/>
      </rPr>
      <t xml:space="preserve">графического </t>
    </r>
    <r>
      <rPr>
        <sz val="9"/>
        <color rgb="FF000000"/>
        <rFont val="Times New Roman"/>
        <family val="1"/>
        <charset val="204"/>
      </rPr>
      <t>формата</t>
    </r>
  </si>
  <si>
    <t>в случае затрудненного поиска документа</t>
  </si>
  <si>
    <t>Крымский федеральный округ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</si>
  <si>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</si>
  <si>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</si>
  <si>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</si>
  <si>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Возникшие трудности с поиском документа</t>
  </si>
  <si>
    <t>графический формат</t>
  </si>
  <si>
    <t>затрудненный поиск</t>
  </si>
  <si>
    <t>Итого</t>
  </si>
  <si>
    <t>баллы</t>
  </si>
  <si>
    <t>Для оценки показателя сведения должны быть представлены в разрезе видов налоговых льгот, установленных решениями органов государственной власти субъекта РФ. Сведения, представленные по видам налогов, в целях оценки показателя не учитываются.</t>
  </si>
  <si>
    <t xml:space="preserve">Да, опубликованы по всем видам налоговых льгот, предоставленных по решениям органов государственной власти субъекта РФ  </t>
  </si>
  <si>
    <t>Да, опубликованы по отдельным видам налоговых льгот, предоставленных по решениям органов государственной власти субъекта РФ</t>
  </si>
  <si>
    <t>Нет, не опубликованы или не отвечают требованиям</t>
  </si>
  <si>
    <t>Да, опубликованы по всем видам налоговых льгот</t>
  </si>
  <si>
    <t>Да, опубликованы по отдельным видам налоговых льгот</t>
  </si>
  <si>
    <t>Да</t>
  </si>
  <si>
    <t>Нет</t>
  </si>
  <si>
    <t>Опубликованные сведения не отвечают требованиям</t>
  </si>
  <si>
    <t xml:space="preserve">Проект бюджета и материалы к нему </t>
  </si>
  <si>
    <t>В целях оценки показателя учитывается публикация проекта закона со всеми приложениями; публикация отдельных составляющих в целях оценки показателя не учитывается. Для максимальной оценки показателя требуется публикация закона в структурированном виде, с указанием полных или кратких наименований всех составляющих, характеризующих содержание соответствующего документа.</t>
  </si>
  <si>
    <t>Да, опубликован в структурированном виде, с указанием полных или кратких наименований всех составляющих</t>
  </si>
  <si>
    <t>Да, опубликован, но не в структурированном виде и (или) без указания полных или кратких наименований всех составляющих</t>
  </si>
  <si>
    <t xml:space="preserve">Нет, не опубликован </t>
  </si>
  <si>
    <t>Опубликованы ли в составе материалов к проекту закона о бюджете основные направления налоговой и бюджетной политики на 2016 год и плановый период 2017 и 2018 годов?</t>
  </si>
  <si>
    <t>Да, опубликованы</t>
  </si>
  <si>
    <t>Нет, не опубликованы</t>
  </si>
  <si>
    <t>Опубликован ли в составе материалов к проекту закона о бюджете прогноз социально-экономического развития субъекта РФ на среднесрочный период?</t>
  </si>
  <si>
    <t xml:space="preserve">Оценка производится в отношении прогноза социально-экономического развития на 2016-2018 годы. В целях оценки показателя учитываются сведения, опубликованные в составе материалов к проекту бюджета либо доступные по ссылке со страницы, на которой опубликован проект бюджета и материалы к нему. </t>
  </si>
  <si>
    <t>В числе показателей социально-экономического развития, как минимум, должны быть представлены такие показатели как: численность населения, валовый региональный продукт, прибыль, фонд оплаты труда, индекс потребительских цен.</t>
  </si>
  <si>
    <t>Да, опубликован</t>
  </si>
  <si>
    <t>Нет, не опубликован</t>
  </si>
  <si>
    <t>Данная информация позволяет оценить распределение финансовых потоков по бюджетам бюджетной системы РФ.</t>
  </si>
  <si>
    <t xml:space="preserve">Да, опубликован </t>
  </si>
  <si>
    <t xml:space="preserve">Нет, не опубликован или не отвечает указанным требованиям </t>
  </si>
  <si>
    <t>Опубликованы ли в составе материалов к проекту бюджета сведения о просроченной кредиторской задолженности консолидированного бюджета субъекта РФ и государственных (муниципальных) бюджетных и автономных учреждений по состоянию на последнюю отчетную дату?</t>
  </si>
  <si>
    <t xml:space="preserve">Просроченная кредиторская задолженность возникает в случаях, когда органы власти приняли на себя обязательства затратить определенные средства, но не произвели выплаты в установленный срок. Обязательства такого рода эквивалентны заимствованиям, но они не учитываются в составе государственного (муниципального) долга. </t>
  </si>
  <si>
    <t>Для оценки показателя, как минимум, требуется публикация сведений о просроченной кредиторской задолженности бюджета субъекта РФ и государственных бюджетных и автономных учреждений субъекта РФ. Для максимальной оценки показателя требуется публикация сведений о просроченной кредиторской задолженности: а) консолидированного бюджета субъекта РФ - в разрезе бюджета субъекта РФ и свода бюджетов муниципальных образований; б) государственных (муниципальных) бюджетных и автономных учреждений - в разрезе свода государственных и свода муниципальных учреждений. В случае отсутствия просроченной кредиторской задолженности консолидированного бюджета субъекта РФ и (или) государственных (муниципальных) бюджетных и автономных учреждений рекомендуется сообщать об этом в пояснительной записке или в отдельной справке в составе материалов к проекту закона о бюджете.</t>
  </si>
  <si>
    <t>Под последней отчетной датой понимается состояние на начало (или конец) месяца (или квартала), который является последним завершенным месяцем (кварталом) перед внесением проекта закона о бюджете в законодательный (представительный) орган.</t>
  </si>
  <si>
    <t>Да, опубликованы детальные сведения о просроченной кредиторской задолженности консолидированного бюджета субъекта РФ и государственных (муниципальных) бюджетных и автономных учреждений или сведения об отсутствии указанной просроченной кредиторской задолженности</t>
  </si>
  <si>
    <t xml:space="preserve">Да, опубликованы сведения о просроченной кредиторской задолженности бюджета субъекта РФ и государственных бюджетных и автономных учреждений субъекта РФ </t>
  </si>
  <si>
    <t>Нет, сведения не опубликованы или не отвечают требованиям</t>
  </si>
  <si>
    <t>Информация о бюджетных данных за предшествующие годы является важным ориентиром для оценки проекта бюджета и бюджетной политики, реализуемой органами государственной власти. Поэтому в материалах к проекту бюджета важно представлять сопоставление планов на будущее с фактическими данными за предшествующие годы.</t>
  </si>
  <si>
    <t xml:space="preserve">В целях оценки показателя учитываются сведения, детализированные по видам доходов до уровня подгруппы или статьи классификации доходов бюджетов. По доходам, объем которых составляет менее 10% от общего объема доходов бюджета, допускается их агрегация в категорию «иные» в разрезе групп доходов. Для максимальной оценки показателя в обязательном порядке должны быть представлены сведения по статьям доходов для 1-7 подгрупп 1 группы и для 2 подгруппы 2 группы классификации доходов. </t>
  </si>
  <si>
    <t>Да, опубликованы сведения по всем указанным видам доходов</t>
  </si>
  <si>
    <t>Да, опубликованы сведения по отдельным видам доходов</t>
  </si>
  <si>
    <t>Нет, сведения не опубликованы или не отвечают указанным требованиям</t>
  </si>
  <si>
    <t xml:space="preserve">Да, опубликованы </t>
  </si>
  <si>
    <t xml:space="preserve">Нет, сведения не опубликованы или не отвечают указанным требованиям </t>
  </si>
  <si>
    <t xml:space="preserve">Под оценкой потребности понимается оценка спроса или востребованности государственных услуг со стороны потребителей, измеряемая в количественном выражении, с учетом демографических показателей, показателей, характеризующих доступность государственных услуг, иных показателей в зависимости от специфики отрасли. Сведения об оценке потребности в государственных услугах являются основанием для формирования государственных заданий на оказание государственных услуг. </t>
  </si>
  <si>
    <t xml:space="preserve">Учитываются сведения, опубликованные в составе материалов к проекту закона о бюджете либо доступные по ссылке со страницы, на которой опубликован проект закона о бюджете. </t>
  </si>
  <si>
    <t>Да, опубликованы расчеты и результаты оценки потребности в государственных услугах по всем указанным отраслям</t>
  </si>
  <si>
    <t xml:space="preserve">Да, опубликованы расчеты и результаты оценки потребности в государственных услугах по двум или более отраслям из указанных </t>
  </si>
  <si>
    <t>Налоговые расходы возникают вследствие освобождения от уплаты налога или предоставления других налоговых преференций отдельным организациям или физическим лицам. Они имеют такое же влияние на бюджет, как и предоставление прямых субсидий, однако, как правило, не подвергаются столь же внимательному рассмотрению, как статьи расходов бюджета.</t>
  </si>
  <si>
    <t xml:space="preserve">В целях оценки показателя учитываются выполненные в соответствии с утвержденными законом субъекта РФ методиками расчеты распределения дотаций, включая расчеты индекса налогового потенциала и индекса бюджетных расходов, с указанием значений используемых исходных данных и результатов расчетов в разрезе муниципальных районов и городских округов. </t>
  </si>
  <si>
    <t xml:space="preserve">Да, расчеты опубликованы </t>
  </si>
  <si>
    <t>Нет, расчеты не опубликованы или не отвечают требованиям</t>
  </si>
  <si>
    <t>13.13</t>
  </si>
  <si>
    <t xml:space="preserve">Для расчета общего объема субсидий местным бюджетам учитываются все элементы 520 подгруппы вида расходов. В случае указания в проекте закона о бюджете только группы вида расходов решение об отнесении межбюджетного трансферта к субсидиям принимает эксперт с учетом сведений, содержащихся в текстовой части проекта закона. 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</si>
  <si>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</si>
  <si>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</si>
  <si>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</si>
  <si>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</si>
  <si>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</si>
  <si>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</si>
  <si>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</si>
  <si>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</si>
  <si>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</si>
  <si>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</si>
  <si>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</si>
  <si>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</si>
  <si>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* Изменения в анкету внесены в связи с принятием Федерального закона от 30 сентября 2015 года № 273-ФЗ «Об особенностях составления и утверждения проектов бюджетов бюджетной системы Российской Федерации на 2016 год, о внесении изменений в отдельные законодательные акты Российской Федерации и признании утратившей силу статьи 3 Федерального закона «О приостановлении действия отдельных положений Бюджетного кодекса Российской Федерации», в части возможности составления и утверждения бюджетов субъектов Российской Федерации только на 2016 год.</t>
  </si>
  <si>
    <t>2015 год, уточненная версия*</t>
  </si>
  <si>
    <t>Исходные данные и оценка показателя "13.1. Опубликован ли проект закона о бюджете на 2016 год и плановый период 2017 и 2018 годов (проект закона о бюджете на 2016 год) в открытом доступе на портале (сайте) субъекта РФ, предназначенном для публикации информации о бюджетных данных, или на сайте законодательного органа субъекта РФ?"</t>
  </si>
  <si>
    <t>13.1. Опубликован ли проект закона о бюджете на 2016 год и плановый период 2017 и 2018 годов (проект закона о бюджете на 2016 год) в открытом доступе на портале (сайте) субъекта РФ, предназначенном для публикации информации о бюджетных данных, или на сайте законодательного органа субъекта РФ?</t>
  </si>
  <si>
    <t>Структурирован ли документ?</t>
  </si>
  <si>
    <t>Да, полные</t>
  </si>
  <si>
    <t>Да, краткие</t>
  </si>
  <si>
    <t>Не указаны</t>
  </si>
  <si>
    <t>Указаны ли наименования составляющих?</t>
  </si>
  <si>
    <t>Оценка показателя 13.1</t>
  </si>
  <si>
    <t>Исходные данные и оценка показателя "13.2. Опубликованы ли в составе материалов к проекту закона о бюджете основные направления налоговой и бюджетной политики на 2016 год и плановый период 2017 и 2018 годов?"</t>
  </si>
  <si>
    <t>13.2. Опубликованы ли в составе материалов к проекту закона о бюджете основные направления налоговой и бюджетной политики на 2016 год и плановый период 2017 и 2018 годов?</t>
  </si>
  <si>
    <t>Оценка показателя 13.2</t>
  </si>
  <si>
    <t>Исходные данные и оценка показателя "13.3. Опубликован ли в составе материалов к проекту закона о бюджете прогноз социально-экономического развития субъекта РФ на среднесрочный период?"</t>
  </si>
  <si>
    <t>13.3. Опубликован ли в составе материалов к проекту закона о бюджете прогноз социально-экономического развития субъекта РФ на среднесрочный период?</t>
  </si>
  <si>
    <t>Оценка показателя 13.3</t>
  </si>
  <si>
    <t>Численность населения</t>
  </si>
  <si>
    <t>ВРП</t>
  </si>
  <si>
    <t>Прибыль</t>
  </si>
  <si>
    <t>ИПЦ</t>
  </si>
  <si>
    <t>ФОТ</t>
  </si>
  <si>
    <t>В составе прогноза социально-экономического развития представлены:</t>
  </si>
  <si>
    <t>Оценка показателя 13.4</t>
  </si>
  <si>
    <t>13.4. Опубликован ли в составе материалов к проекту бюджета прогноз консолидированного бюджета субъекта РФ на 2016 год в разрезе бюджета субъекта РФ и свода бюджетов муниципальных образований?</t>
  </si>
  <si>
    <t>Исходные данные и оценка показателя "13.5. Опубликованы ли в составе материалов к проекту бюджета сведения о просроченной кредиторской задолженности консолидированного бюджета субъекта РФ и государственных (муниципальных) бюджетных и автономных учреждений по состоянию на последнюю отчетную дату?"</t>
  </si>
  <si>
    <t>13.5. Опубликованы ли в составе материалов к проекту бюджета сведения о просроченной кредиторской задолженности консолидированного бюджета субъекта РФ и государственных (муниципальных) бюджетных и автономных учреждений по состоянию на последнюю отчетную дату?</t>
  </si>
  <si>
    <t>бюджета субъекта РФ</t>
  </si>
  <si>
    <t>бюджетов муниципальных образований</t>
  </si>
  <si>
    <t>государственных бюджетных и автономных учреждений субъекта РФ</t>
  </si>
  <si>
    <t>муниципальных бюджетных и автономных учреждений</t>
  </si>
  <si>
    <t>Да, опубликованы сведения регионального уровня</t>
  </si>
  <si>
    <t>Да, опубликованы сведения регионального и муниципального уровней</t>
  </si>
  <si>
    <t>Опубликованы сведения о просроченной кредиторской задолженности или ее отсутствии:</t>
  </si>
  <si>
    <t>Оценка показателя 13.5</t>
  </si>
  <si>
    <t>Исходные данные и оценка показателя "13.6. Опубликованы ли в составе материалов к проекту бюджета сведения о доходах бюджета по видам доходов на 2016 год в сравнении с ожидаемым исполнением за 2015 год (оценка текущего финансового года) и отчетом за 2014 год (отчетный финансовый год)?"</t>
  </si>
  <si>
    <t>13.6. Опубликованы ли в составе материалов к проекту бюджета сведения о доходах бюджета по видам доходов на 2016 год в сравнении с ожидаемым исполнением за 2015 год (оценка текущего финансового года) и отчетом за 2014 год (отчетный финансовый год)?</t>
  </si>
  <si>
    <t>Оценка показателя 13.6</t>
  </si>
  <si>
    <t>Да, опубликованы по всем указанным видам доходов</t>
  </si>
  <si>
    <t>Да, опубликованы по отдельным видам доходов</t>
  </si>
  <si>
    <t>Не опубликованы</t>
  </si>
  <si>
    <t>Налог на прибыль организаций</t>
  </si>
  <si>
    <t>Налог на доходы физических лиц</t>
  </si>
  <si>
    <t>Акцизы</t>
  </si>
  <si>
    <t>Налоги на совокупный доход</t>
  </si>
  <si>
    <t>единый налог на вмененный доход</t>
  </si>
  <si>
    <t>единый сельскохозяйственный налог</t>
  </si>
  <si>
    <t>патентная система</t>
  </si>
  <si>
    <t>Всего</t>
  </si>
  <si>
    <t>Налог на имущество организаций</t>
  </si>
  <si>
    <t>Транспортный налог</t>
  </si>
  <si>
    <t>Налог на добычу полезных ископаемых</t>
  </si>
  <si>
    <t>Дотации</t>
  </si>
  <si>
    <t>Субсидии</t>
  </si>
  <si>
    <t>Субвенции</t>
  </si>
  <si>
    <t>в том числе</t>
  </si>
  <si>
    <t>Исходные данные и оценка показателя "13.7. Опубликованы ли в составе материалов к проекту бюджета сведения о расходах бюджета по разделам и подразделам классификации расходов на 2016 год в сравнении с ожидаемым исполнением за 2015 год (оценка текущего финансового года) и отчетом за 2014 год (отчетный финансовый год)?"</t>
  </si>
  <si>
    <t>13.7. Опубликованы ли в составе материалов к проекту бюджета сведения о расходах бюджета по разделам и подразделам классификации расходов на 2016 год в сравнении с ожидаемым исполнением за 2015 год (оценка текущего финансового года) и отчетом за 2014 год (отчетный финансовый год)?</t>
  </si>
  <si>
    <t>Оценка показателя 13.7</t>
  </si>
  <si>
    <t>Сведения представлены на среднесрочную перспективу (2017 и 2018 годы)</t>
  </si>
  <si>
    <t>по доходам</t>
  </si>
  <si>
    <t>по расходам</t>
  </si>
  <si>
    <t>бюджет субъекта РФ</t>
  </si>
  <si>
    <t>бюджеты муниципальных образований</t>
  </si>
  <si>
    <t>Представлен отчет за 2014 год</t>
  </si>
  <si>
    <t>Представлена оценка за 2015 год</t>
  </si>
  <si>
    <t>Представлены сведения за 2014 год (факт)</t>
  </si>
  <si>
    <t>Представлены сведения за 2015 год (оценка)</t>
  </si>
  <si>
    <t xml:space="preserve">Представлены сведения </t>
  </si>
  <si>
    <t>Сведения детализированы по подразделам</t>
  </si>
  <si>
    <t>Опубликованы сведения:</t>
  </si>
  <si>
    <t>Исходные данные и оценка показателя "13.8. Опубликованы ли в составе материалов к проекту бюджета сведения о расходах бюджета по государственным программам на 2016 год в сравнении с ожидаемым исполнением за 2015 год (оценка текущего финансового года) и отчетом за 2014 год (отчетный финансовый год)?"</t>
  </si>
  <si>
    <t>13.8. Опубликованы ли в составе материалов к проекту бюджета сведения о расходах бюджета по государственным программам на 2016 год в сравнении с ожидаемым исполнением за 2015 год (оценка текущего финансового года) и отчетом за 2014 год (отчетный финансовый год)?</t>
  </si>
  <si>
    <t>Оценка показателя 13.8</t>
  </si>
  <si>
    <t>Сведения представлены в разрезе всех государственных программ, предусмотренных к финансированию на 2016 год</t>
  </si>
  <si>
    <t>Исходные данные и оценка показателя "13.9. Опубликованы ли в составе материалов к проекту бюджета сведения о планируемых на 2016 год объемах оказания государственных услуг (работ)?"</t>
  </si>
  <si>
    <t>13.9. Опубликованы ли в составе материалов к проекту бюджета сведения о планируемых на 2016 год объемах оказания государственных услуг (работ)?</t>
  </si>
  <si>
    <t>Сведения представлены в разрезе:</t>
  </si>
  <si>
    <t>Сведения представлены:</t>
  </si>
  <si>
    <t>отраслей</t>
  </si>
  <si>
    <t>министерств (ведомств)</t>
  </si>
  <si>
    <t>учреждений</t>
  </si>
  <si>
    <t>по всем отраслям (ведомствам)</t>
  </si>
  <si>
    <t>по отдельным отраслям (ведомствам)</t>
  </si>
  <si>
    <t>Оценка показателя 13.9</t>
  </si>
  <si>
    <t>Исходные данные и оценка показателя "13.10. Опубликованы ли в составе материалов к проекту бюджета расчеты и результаты оценки потребности в государственных услугах на 2016 год?"</t>
  </si>
  <si>
    <t>13.10. Опубликованы ли в составе материалов к проекту бюджета расчеты и результаты оценки потребности в государственных услугах на 2016 год?</t>
  </si>
  <si>
    <t>Оценка показателя 13.10</t>
  </si>
  <si>
    <t>Да, опубликованы по всем указанным отраслям</t>
  </si>
  <si>
    <t>Да, опубликованы по 2, 3 или 4 из указанных отраслей</t>
  </si>
  <si>
    <t>Опубликованы сведения об оценке потребности в в государственных услугах в отраслях:</t>
  </si>
  <si>
    <t>Образование</t>
  </si>
  <si>
    <t>Здравоохранение</t>
  </si>
  <si>
    <t>Социальная политика</t>
  </si>
  <si>
    <t>Культура</t>
  </si>
  <si>
    <t>Физическая культура и спорт</t>
  </si>
  <si>
    <t>Расчеты</t>
  </si>
  <si>
    <t>Результаты</t>
  </si>
  <si>
    <t>Методика</t>
  </si>
  <si>
    <t>Исходные данные и оценка показателя "13.11. Опубликованы ли в материалах к проекту бюджета сведения об оценке налоговых льгот (налоговых расходов), предоставленных в соответствии с решениями, принятыми органами государственной власти субъекта РФ, на 2016 год?"</t>
  </si>
  <si>
    <t>Оценка показателя 13.11</t>
  </si>
  <si>
    <t>По видам налогов</t>
  </si>
  <si>
    <t>Представлены сведения по видам налоговых льгот по следующим налогам:</t>
  </si>
  <si>
    <t>Налог на имущество физических лиц</t>
  </si>
  <si>
    <t>Исходные данные и оценка показателя "13.12. Опубликованы ли в материалах к проекту бюджета расчеты распределения дотаций на выравнивание уровня бюджетной обеспеченности муниципальных районов (городских округов) на 2016 год?"</t>
  </si>
  <si>
    <t>13.12. Опубликованы ли в материалах к проекту бюджета расчеты распределения дотаций на выравнивание уровня бюджетной обеспеченности муниципальных районов (городских округов) на 2016 год?</t>
  </si>
  <si>
    <t>13.11. Опубликованы ли в материалах к проекту бюджета сведения об оценке налоговых льгот (налоговых расходов), предоставленных в соответствии с решениями, принятыми органами государственной власти субъекта РФ, на 2016 год?</t>
  </si>
  <si>
    <t>Оценка показателя 13.12</t>
  </si>
  <si>
    <t>Опубликованы исходные данные и расчеты:</t>
  </si>
  <si>
    <t>Исходные данные и оценка показателя "13.13. Опубликованы ли в материалах к проекту бюджета расчеты распределения субсидий местным бюджетам на 2016 год?"</t>
  </si>
  <si>
    <t>13.13. Опубликованы ли в материалах к проекту бюджета расчеты распределения субсидий местным бюджетам на 2016 год?</t>
  </si>
  <si>
    <t>Оценка показателя 13.13</t>
  </si>
  <si>
    <t>Да, опубликованы для 75% и более межбюджетных субсидий</t>
  </si>
  <si>
    <t>Да, опубликованы для 50% и более межбюджетных субсидий</t>
  </si>
  <si>
    <t>Опубликованы менее чем для 50% межбюджетных субсидий</t>
  </si>
  <si>
    <t>Объем межбюджетных субсидий, предусмотренных проектом закона, тыс. руб.</t>
  </si>
  <si>
    <t>Доля межбюджетных субсидий, для которых в составе проекта закона о бюджете представлены расчеты распределения их по муниципальным образованиям, %</t>
  </si>
  <si>
    <t>Итого по разделу 13</t>
  </si>
  <si>
    <t>http://df.ivanovoobl.ru/regionalnye-finansy/finansovye-vzaimootnosheniya-s-munitsipalnymi-obrazovaniyami/mezhbyudzhetnye-transferty/</t>
  </si>
  <si>
    <t>http://www.admlip.ru/economy/finances/proekty/</t>
  </si>
  <si>
    <t>http://www.yarregion.ru/depts/depfin/tmpPages/docs.aspx</t>
  </si>
  <si>
    <t>http://minfin.rkomi.ru/minfin_rkomi/minfin_rbudj/budjet/</t>
  </si>
  <si>
    <t>http://dvinaland.ru/gov/-6x0eyecf</t>
  </si>
  <si>
    <t>http://vologdazso.ru/zakin/zakin.php?docid=TWpBd05UWTFOMEUwVFc=</t>
  </si>
  <si>
    <t>http://finance.lenobl.ru/law/region/budzet/budg2016</t>
  </si>
  <si>
    <t>http://beldepfin.ru/?page_id=4202</t>
  </si>
  <si>
    <t>http://budget.bryanskoblfin.ru/Show/Category/10?ItemId=4</t>
  </si>
  <si>
    <t>http://www.zsvo.ru/documents/30/</t>
  </si>
  <si>
    <t xml:space="preserve">http://www.gfu.vrn.ru/bud001/przakona2016/ </t>
  </si>
  <si>
    <r>
      <t>http://www.ivoblduma.ru/zakony/proekty-zakonov/13401/</t>
    </r>
    <r>
      <rPr>
        <sz val="8"/>
        <rFont val="Times New Roman"/>
        <family val="1"/>
        <charset val="204"/>
      </rPr>
      <t xml:space="preserve">  ;   http://df.ivanovoobl.ru/pravovye-akty/antikorrutsionnaya-ekspertiza-npa/</t>
    </r>
  </si>
  <si>
    <t>http://www.zskaluga.ru/bills/wide/8644/ob_oblastnom_bjudzhete_na_2016_god__.html</t>
  </si>
  <si>
    <r>
      <t>http://www.zskaluga.ru/bills/wide/8644/ob_oblastnom_bjudzhete_na_2016_god__.html</t>
    </r>
    <r>
      <rPr>
        <sz val="8"/>
        <rFont val="Times New Roman"/>
        <family val="1"/>
        <charset val="204"/>
      </rPr>
      <t xml:space="preserve">  ;  http://www.admoblkaluga.ru/main/work/finances/budget/2016-2018.php</t>
    </r>
  </si>
  <si>
    <t>Калужская область ????</t>
  </si>
  <si>
    <t>http://adm.rkursk.ru/index.php?id=693&amp;mat_id=49482</t>
  </si>
  <si>
    <t>Оценка производится в отношении проекта бюджета на 2016 год и плановый период 2017 и 2018 годов или проекта бюджета на 2016 год</t>
  </si>
  <si>
    <t>Опубликован ли проект закона о бюджете на 2016 год и плановый период 2017 и 2018 годов (проект закона о бюджете на 2016 год) в открытом доступе на портале (сайте) субъекта РФ, предназначенном для публикации информации о бюджетных данных, или на сайте законодательного органа субъекта РФ?</t>
  </si>
  <si>
    <t>Опубликован ли в составе материалов к проекту бюджета прогноз консолидированного бюджета субъекта РФ на 2016 год и плановый период 2017 и 2018 годов (на 2016 год) в разрезе бюджета субъекта РФ и свода бюджетов муниципальных образований?</t>
  </si>
  <si>
    <t>При составлении проекта бюджета на 2016 год и плановый период 2017 и 2018 годов оценивается представление данных на 2016 год и плановый период 2017 и 2018 годов; при составлении проекта бюджета на 2016 год оценивается представление данных на 2016 год.</t>
  </si>
  <si>
    <t>Опубликованы ли в составе материалов к проекту бюджета сведения о доходах бюджета по видам доходов на 2016 год и плановый период 2017 и 2018 годов (на 2016 год) в сравнении с ожидаемым исполнением за 2015 год (оценка текущего финансового года) и отчетом за 2014 год (отчетный финансовый год)?</t>
  </si>
  <si>
    <t xml:space="preserve">При составлении проекта бюджета на 2016 год и плановый период 2017 и 2018 годов оценивается представление данных на 2016 год и плановый период 2017 и 2018 годов; при составлении проекта бюджета на 2016 год оценивается представление данных на 2016 год. </t>
  </si>
  <si>
    <t>Опубликованы ли в составе материалов к проекту бюджета сведения о расходах бюджета по разделам и подразделам классификации расходов на 2016 год и плановый период 2017 и 2018 годов (на 2016 год) в сравнении с ожидаемым исполнением за 2015 год (оценка текущего финансового года) и отчетом за 2014 год (отчетный финансовый год)?</t>
  </si>
  <si>
    <t>Опубликованы ли в составе материалов к проекту бюджета сведения о расходах бюджета по государственным программам на 2016 год и плановый период 2017 и 2018 годов (на 2016 год) в сравнении с ожидаемым исполнением за 2015 год (оценка текущего финансового года) и отчетом за 2014 год (отчетный финансовый год)?</t>
  </si>
  <si>
    <t xml:space="preserve">В целях оценки показателя учитываются сведения, представленные в разрезе всех государственных программ субъекта РФ, предусмотренных к финансированию проектом закона о бюджете. </t>
  </si>
  <si>
    <t>Опубликованы ли в составе материалов к проекту бюджета сведения о планируемых на 2016 год и плановый период 2017 и 2018 годов (на 2016 год) объемах оказания государственных услуг (работ)?</t>
  </si>
  <si>
    <t xml:space="preserve">Показатель оценивается в случае публикации сводных данных, приведенных в разрезе государственных услуг (работ), включенных в базовые (отраслевые) перечни государственных услуг и работ, и сгруппированных по отраслям или ведомствам. Сведения, представленные в разрезе учреждений, в целях оценки показателя не учитываются. Для оценки показателя требуется публикация сведений о планируемых объемах оказания государственных услуг по всем отраслям или ведомствам, в рамках которых выдаются государственные задания на оказание государственных услуг (выполнение работ). </t>
  </si>
  <si>
    <t xml:space="preserve">Опубликованы ли в составе материалов к проекту бюджета расчеты и результаты оценки потребности в государственных услугах на 2016 год и плановый период 2017 и 2018 годов (на 2016 год)? </t>
  </si>
  <si>
    <t xml:space="preserve">Показатель оценивается в случае публикации сводных данных, приведенных в разрезе государственных услуг, включенных в базовые (отраслевые) перечни государственных услуг, и сгруппированных по отраслям или ведомствам. Сведения, представленные в разрезе учреждений, в целях оценки показателя не учитываются. Для оценки показателя требуется публикация сведений, как минимум, по отраслям социальной сферы, а именно: образованию, здравоохранению, социальной политике, культуре, физической культуре и спорту. </t>
  </si>
  <si>
    <t xml:space="preserve">Показатель оценивается только в случае, если в одном разделе с расчетами и результатами оценки опубликованы или доступны по ссылке утвержденные правовым актом методики такой оценки. </t>
  </si>
  <si>
    <t>Опубликованы ли в материалах к проекту бюджета сведения об оценке налоговых льгот (налоговых расходов), предоставленных в соответствии с решениями, принятыми органами государственной власти субъекта РФ, на 2016 год и плановый период 2017 и 2018 годов (на 2016 год)?</t>
  </si>
  <si>
    <t>Опубликованы ли в материалах к проекту бюджета расчеты распределения дотаций на выравнивание уровня бюджетной обеспеченности муниципальных районов (городских округов)?</t>
  </si>
  <si>
    <t>При составлении проекта бюджета на 2016 год и плановый период 2017 и 2018 годов оцениваются представление расчетов на 2016 год и плановый период 2017 и 2018 годов; при составлении проекта бюджета на 2016 год оцениваются представление расчетов на 2016 год.</t>
  </si>
  <si>
    <t>Опубликованы ли в материалах к проекту бюджета расчеты распределения субсидий местным бюджетам?</t>
  </si>
  <si>
    <t xml:space="preserve">В целях оценки показателя учитываются выполненные в соответствии с утвержденными правовыми актами субъекта РФ методиками (проектами методик) расчеты распределения субсидий (по видам) на 2016 год с указанием значений используемых исходных данных и результатов расчетов в разрезе муниципальных районов и городских округов. </t>
  </si>
  <si>
    <t>Да, опубликованы расчеты для 75% и более от общего объема межбюджетных субсидий, предусмотренных в проекте бюджета на 2016 год</t>
  </si>
  <si>
    <t>Да, опубликованы расчеты для 50% и более от общего объема межбюджетных субсидий, предусмотренных в проекте бюджета на 2016 год</t>
  </si>
  <si>
    <t>Расчеты не опубликованы или опубликованы менее чем для 50% от общего объема межбюджетных субсидий, предусмотренных в проекте бюджета на 2016 год</t>
  </si>
  <si>
    <t>На 2016 год и плановый период</t>
  </si>
  <si>
    <t>На 2016 год</t>
  </si>
  <si>
    <t xml:space="preserve">На 2016 год и плановый период </t>
  </si>
  <si>
    <t>Полнота представленных сведений (в части отраслей (ведомств), в рамках которых выдаются государственные задания на оказание государственных услуг (работ)</t>
  </si>
  <si>
    <t>http://moduma.ru/Zakoni/Zakonoprecti_Moskovskoj_oblasti/item/46740/</t>
  </si>
  <si>
    <t>http://oreloblsovet.ru/blog/category/s27-public-slushaniya/c64-public-slushaniya/</t>
  </si>
  <si>
    <t>http://www.duma.ryazan.net/index.php?option=com_content&amp;view=article&amp;id=177&amp;Itemid=125</t>
  </si>
  <si>
    <t>http://fin.tmbreg.ru/6347/2010/8065.html</t>
  </si>
  <si>
    <t>http://www.zsto.ru/index.php/739a50c4-47c1-81fa-060e-2232105925f8/5f51608f-f613-3c85-ce9f-e9a9410d8fa4/8202-sovet151111</t>
  </si>
  <si>
    <t>http://www.tulaoblduma.ru/laws_intranet/laws_controlcard.asp%3FHALF=1&amp;ID=134496.html</t>
  </si>
  <si>
    <t>http://duma.yar.ru/service/projects/zp154204.html</t>
  </si>
  <si>
    <t>http://volgoduma.ru/zakonotvorchestvo/proekty-zakonov/komitet-po-byudzhetu-i-nalogam/17697-proekt-zakona-244-2015z.html</t>
  </si>
  <si>
    <t>http://www.parlamentri.ru/zakonodatelnaya-deyatelnost/zakonoproekty-vnesennye-v-parlament/2540-proekt-zakona-respubliki-ingushetiya-o-respublikanskom-byudzhete-na-2016-god.html</t>
  </si>
  <si>
    <t>http://parlament09.ru/node/3802</t>
  </si>
  <si>
    <t>http://openbudsk.ru/content/proekt2016/bdgpr16.php</t>
  </si>
  <si>
    <t>https://minfin.bashkortostan.ru/documents/247487/</t>
  </si>
  <si>
    <t>http://mari-el.gov.ru/minfin/Pages/Budjprojekt.aspx</t>
  </si>
  <si>
    <t>http://www.minfinrm.ru/budget/norm-prav-akty/proekt-norm-dok/</t>
  </si>
  <si>
    <t>http://budget.perm.ru/execution/proekt/proektzak/2015/</t>
  </si>
  <si>
    <t>http://www.oblduma.kurgan.ru/about/activity/doc/proekty/index.php</t>
  </si>
  <si>
    <t>http://www.minfin74.ru/mBudget/project/</t>
  </si>
  <si>
    <t>http://www.yamalfin.ru/index.php?option=com_content&amp;view=category&amp;layout=blog&amp;id=37&amp;Itemid=45</t>
  </si>
  <si>
    <t>http://www.r-19.khakasia.ru/authorities/ministry-of-finance-of-the-republic-of-khakassia/docs/dopolnitelnye-materialy-k-byudzhetu/7226/</t>
  </si>
  <si>
    <t>http://fin22.ru/projects/p2015/</t>
  </si>
  <si>
    <t>http://www.zaksobr-chita.ru/documents/byudjet/2015</t>
  </si>
  <si>
    <t>http://gfu.ru/budget/obl/section.php?IBLOCK_ID=125&amp;SECTION_ID=1180</t>
  </si>
  <si>
    <t>http://zsnso.ru/579/</t>
  </si>
  <si>
    <t>http://duma.tomsk.ru/content/budget_law</t>
  </si>
  <si>
    <t>http://www.kamgov.ru/?cont=oiv_din&amp;mcont=6194&amp;menu=4&amp;menu2=0&amp;id=168</t>
  </si>
  <si>
    <t>http://minfin.khabkrai.ru/portal/Show/Category/117?ItemId=500</t>
  </si>
  <si>
    <t xml:space="preserve">http://www.fin.amurobl.ru:8080/oblastnoy-byudzhet/proekty-zakonov-amurskoy-oblasti/; http://www.zsamur.ru/section/list/6934; </t>
  </si>
  <si>
    <t>http://sakhminfin.ru/index.php/normotvorchestvo/proekt-npa-prava</t>
  </si>
  <si>
    <t>http://www.df35.ru/index.php?option=com_content&amp;view=article&amp;id=4444:-----26--2015---891-q----------2016-2018-q&amp;catid=235:2016&amp;Itemid=224</t>
  </si>
  <si>
    <t>http://www.df35.ru/index.php?option=com_content&amp;view=article&amp;id=4443:-----21--2015---774-q-----------2016-----2017--2018-q-&amp;catid=235:2016&amp;Itemid=224</t>
  </si>
  <si>
    <t>http://www.df35.ru/index.php?option=com_content&amp;view=category&amp;id=235&amp;Itemid=224</t>
  </si>
  <si>
    <t>http://duma39.ru/activity/zakon/draft/</t>
  </si>
  <si>
    <t>http://www.df35.ru/index.php?option=com_content&amp;view=article&amp;id=4440:----q----2016-q&amp;catid=235:2016&amp;Itemid=224</t>
  </si>
  <si>
    <t>http://budget.lenreg.ru/new/documents/budget.php</t>
  </si>
  <si>
    <t>http://minfin.gov-murman.ru/open-budget/regional_budget/law_of_budget_projects/proekt_na_2016.php</t>
  </si>
  <si>
    <t xml:space="preserve">Рязанская область </t>
  </si>
  <si>
    <r>
      <t>http://novkfo.ru/%D0%B7%D0%B0%D0%BA%D0%BE%D0%BD%D1%8B_%D0%BE%D0%B1_%D0%BE%D0%B1%D0%BB%D0%B0%D1%81%D1%82%D0%BD%D0%BE%D0%BC_%D0%B1%D1%8E%D0%B4%D0%B6%D0%B5%D1%82%D0%B5_%D1%81_%D0%B8%D0%B7%D0%BC%D0%B5%D0%BD%D0%B5%D0%BD%D0%B8%D1%8F%D0%BC%D0%B8/2016/</t>
    </r>
    <r>
      <rPr>
        <sz val="8"/>
        <rFont val="Times New Roman"/>
        <family val="1"/>
        <charset val="204"/>
      </rPr>
      <t xml:space="preserve">  ;  </t>
    </r>
    <r>
      <rPr>
        <u/>
        <sz val="8"/>
        <rFont val="Times New Roman"/>
        <family val="1"/>
        <charset val="204"/>
      </rPr>
      <t>http://duma.niac.ru/action/archive/?PAGEN_1=2</t>
    </r>
  </si>
  <si>
    <t>http://www.sdnao.ru/regulatory/issues/index.php?SEC=119</t>
  </si>
  <si>
    <t>http://minfin01-maykop.ru/Show/Category/8?ItemId=89</t>
  </si>
  <si>
    <t>http://www.minfin.kalmregion.ru/index.php?option=com_content&amp;view=article&amp;id=100&amp;Itemid=48</t>
  </si>
  <si>
    <t>http://www.minfinkubani.ru/budget_execution/detail.php?ID=6008&amp;IBLOCK_ID=31&amp;str_date=30.10.2015</t>
  </si>
  <si>
    <t>http://mf-ao.ru/index.php/norms/proects</t>
  </si>
  <si>
    <t>http://openbudsk.ru/content/proekt2016/132.php</t>
  </si>
  <si>
    <t>http://mari-el.gov.ru/minfin/Pages/budgpolicy.aspx</t>
  </si>
  <si>
    <t>http://www.r-19.khakasia.ru/authorities/ministry-of-finance-of-the-republic-of-khakassia/docs/byudzhet-respubliki-khakasiya-na-2016-god/</t>
  </si>
  <si>
    <t>http://www.minfin.kalmregion.ru/index.php?option=com_content&amp;view=article&amp;id=100&amp;Itemid=72</t>
  </si>
  <si>
    <t>http://www.minfin.donland.ru/docs/s/4</t>
  </si>
  <si>
    <t>http://www.nsrd.ru/dokumenty/proekti_normativno_pravovih_aktov  ;  http://portal.minfinrd.ru/Show/Category/17?ItemId=25</t>
  </si>
  <si>
    <t>http://mfrno-a.ru/</t>
  </si>
  <si>
    <t>http://www.minfinchr.ru/69-svezhie-novosti/520-prinyat-proekt-zakona-o-respublikanskom-byudzhete</t>
  </si>
  <si>
    <t>http://gossov.tatarstan.ru/zakonwork/</t>
  </si>
  <si>
    <t>http://www.mfur.ru/budjet/formirovanie/2016/index.php</t>
  </si>
  <si>
    <t>http://www.minfintuva.ru/15/2370/2576/page3035.html</t>
  </si>
  <si>
    <t>http://minfin.rk.gov.ru/rus/info.php?id=617363</t>
  </si>
  <si>
    <t>http://sevzakon.ru/view/laws/bank_zakonoproektov/</t>
  </si>
  <si>
    <t xml:space="preserve">http://gov.cap.ru/SiteMap.aspx?gov_id=22&amp;id=2116346  </t>
  </si>
  <si>
    <t>http://budget.perm.ru/execution/proekt/mater/2015/10/</t>
  </si>
  <si>
    <t>http://budget.perm.ru/execution/proekt/sprav/2015/</t>
  </si>
  <si>
    <t>http://asozd.samgd.ru/bills/2241/</t>
  </si>
  <si>
    <t>http://www.zseao.ru/index.php?option=com_k2&amp;view=item&amp;id=4824:publichniye-slushaniya-po-proektu-oblastnogo-buydjeta-2012-goda&amp;Itemid=81</t>
  </si>
  <si>
    <t>http://www.fin.amurobl.ru:8080/oblastnoy-byudzhet/proekty-zakonov-amurskoy-oblasti/</t>
  </si>
  <si>
    <t>http://minfin.midural.ru/document/category/23#document_list</t>
  </si>
  <si>
    <t xml:space="preserve">http://admtyumen.ru/ogv_ru/finance/finance/bugjet/more.htm?id=11343903@cmsArticle  ;  http://www.duma72.ru/ru/activities/lawmaking/lawbill/38870/ </t>
  </si>
  <si>
    <t>http://www.minfin74.ru/mBudget/index.php</t>
  </si>
  <si>
    <t>http://www.depfin.admhmao.ru/wps/portal/fin/home/openbudget</t>
  </si>
  <si>
    <t>Название документа "0037_203-204"</t>
  </si>
  <si>
    <t>Наменование документов по расчету субсидий не соответствует содержанию</t>
  </si>
  <si>
    <t>http://acts.findep.org/acts.html</t>
  </si>
  <si>
    <t>http://sakhminfin.ru/index.php/normotvorchestvo/proekt-npa-prava  ;  http://doc.dumasakhalin.ru/chapter/projects</t>
  </si>
  <si>
    <t>http://www.kosoblduma.ru/laws/pzko/?id=369</t>
  </si>
  <si>
    <t>http://sobranie.pskov.ru/press-center/news/1069</t>
  </si>
  <si>
    <t>http://chuk.dot.ru/documents/Proekty_zakonov/; http://duma.chukotka.ru/index.php?option=com_content&amp;view=category&amp;id=47&amp;Itemid=154</t>
  </si>
  <si>
    <t>Нет, не опубликован (отсутствует текст законопроекта)</t>
  </si>
  <si>
    <t>Нет, не опубликован (бюджет принят 30.11.2015 г.)</t>
  </si>
  <si>
    <t xml:space="preserve">http://admtyumen.ru/ogv_ru/finance/finance/bugjet/more.htm?id=11343903@cmsArticle;  http://www.duma72.ru/ru/activities/lawmaking/lawbill/38870/ </t>
  </si>
  <si>
    <r>
      <t>http://gov.cap.ru/SiteMap.aspx?gov_id=22&amp;id=2116346</t>
    </r>
    <r>
      <rPr>
        <sz val="8"/>
        <rFont val="Times New Roman"/>
        <family val="1"/>
        <charset val="204"/>
      </rPr>
      <t xml:space="preserve">   ;     </t>
    </r>
    <r>
      <rPr>
        <u/>
        <sz val="8"/>
        <rFont val="Times New Roman"/>
        <family val="1"/>
        <charset val="204"/>
      </rPr>
      <t>http://gov.cap.ru/SiteMap.aspx?gov_id=83&amp;id=1903016</t>
    </r>
  </si>
  <si>
    <r>
      <t>http://finance.pnzreg.ru/budget/Otkrytyy_Byudet_Penzenskoy_oblasti/spbpo2016</t>
    </r>
    <r>
      <rPr>
        <sz val="8"/>
        <rFont val="Times New Roman"/>
        <family val="1"/>
        <charset val="204"/>
      </rPr>
      <t xml:space="preserve">  ;    </t>
    </r>
    <r>
      <rPr>
        <u/>
        <sz val="8"/>
        <rFont val="Times New Roman"/>
        <family val="1"/>
        <charset val="204"/>
      </rPr>
      <t>http://www.zspo.ru/legislative/budget/27862/</t>
    </r>
  </si>
  <si>
    <r>
      <t>http://www.yamalfin.ru/index.php?option=com_content&amp;view=category&amp;layout=blog&amp;id=37&amp;Itemid=45</t>
    </r>
    <r>
      <rPr>
        <sz val="8"/>
        <rFont val="Times New Roman"/>
        <family val="1"/>
        <charset val="204"/>
      </rPr>
      <t xml:space="preserve">  ;    </t>
    </r>
    <r>
      <rPr>
        <u/>
        <sz val="8"/>
        <rFont val="Times New Roman"/>
        <family val="1"/>
        <charset val="204"/>
      </rPr>
      <t>http://zsyanao.ru/control_activities/budget/7293.php</t>
    </r>
  </si>
  <si>
    <r>
      <t>http://fin22.ru/projects/p2015/</t>
    </r>
    <r>
      <rPr>
        <sz val="8"/>
        <rFont val="Times New Roman"/>
        <family val="1"/>
        <charset val="204"/>
      </rPr>
      <t xml:space="preserve"> ;  </t>
    </r>
    <r>
      <rPr>
        <u/>
        <sz val="8"/>
        <rFont val="Times New Roman"/>
        <family val="1"/>
        <charset val="204"/>
      </rPr>
      <t>http://www.akzs.ru/activity/budget/</t>
    </r>
  </si>
  <si>
    <r>
      <t>http://www.zaksobr-chita.ru/documents/byudjet/2015</t>
    </r>
    <r>
      <rPr>
        <sz val="8"/>
        <rFont val="Times New Roman"/>
        <family val="1"/>
        <charset val="204"/>
      </rPr>
      <t xml:space="preserve">  ;   </t>
    </r>
    <r>
      <rPr>
        <u/>
        <sz val="8"/>
        <rFont val="Times New Roman"/>
        <family val="1"/>
        <charset val="204"/>
      </rPr>
      <t>http://минфин.забайкальскийкрай.рф/budget/edge/proj_zzk/proj_bud2016.html</t>
    </r>
  </si>
  <si>
    <r>
      <t>http://www.ofukem.ru/content/blogsection/32/181/</t>
    </r>
    <r>
      <rPr>
        <sz val="8"/>
        <rFont val="Times New Roman"/>
        <family val="1"/>
        <charset val="204"/>
      </rPr>
      <t xml:space="preserve">  ;    </t>
    </r>
    <r>
      <rPr>
        <u/>
        <sz val="8"/>
        <rFont val="Times New Roman"/>
        <family val="1"/>
        <charset val="204"/>
      </rPr>
      <t>http://www.sndko.ru/proekty_zakonov_ko/</t>
    </r>
  </si>
  <si>
    <r>
      <t>http://zsnso.ru/579/</t>
    </r>
    <r>
      <rPr>
        <sz val="8"/>
        <rFont val="Times New Roman"/>
        <family val="1"/>
        <charset val="204"/>
      </rPr>
      <t xml:space="preserve">  ;   http://www.mfnso.nso.ru/page/455 </t>
    </r>
  </si>
  <si>
    <t>Для отдельных составляющих</t>
  </si>
  <si>
    <t>портал (сайт) законодательного органа</t>
  </si>
  <si>
    <t>портал (сайт), где публикуются бюджетные данные</t>
  </si>
  <si>
    <t>http://www.zaksob.ru/pages.aspx?id=208&amp;m=68</t>
  </si>
  <si>
    <t>http://www.minfin.orb.ru/budget/budget_region/</t>
  </si>
  <si>
    <t>Мониторинг и оценка показателей раздела проведены в период с 26 октября по 10 декабря 2015 года.</t>
  </si>
  <si>
    <t>http://www.omsk-parlament.ru/?sid=2940</t>
  </si>
  <si>
    <t>Наименование файла "Пояснительная записка", в составе которого содержатся Основные направления налоговой и бюджетной политики, а также пояснительная записка</t>
  </si>
  <si>
    <t>http://mf.nnov.ru:8025/index.php/public-hearings/po-proektu-zakona-ob-oblastnom-byudzhete</t>
  </si>
  <si>
    <t>http://www.zsno.ru/ru/16110/bills/; http://int.zsno.ru:8080/zaks?viewForm&amp;nd=790532477&amp;prev=789810020&amp;pred=789810001&amp;bviewprev=0</t>
  </si>
  <si>
    <t>Доступ к проекту закона о бюджете на сайте законодательного собрания затруднен (только через Интернет Explorer, с использованием логина и пароля)</t>
  </si>
  <si>
    <t xml:space="preserve"> http://int.zsno.ru:8080/zaks?viewForm&amp;nd=790532477&amp;prev=789810020&amp;pred=789810001&amp;bviewprev=0   </t>
  </si>
  <si>
    <t>http://duma.mos.ru/ru/42/regulation_projects/9970/dossier</t>
  </si>
  <si>
    <t>http://www.ivoblduma.ru/zakony/proekty-zakonov/13401/</t>
  </si>
  <si>
    <t>http://www.belduma.ru/draft/draft_detail.php?fold=015&amp;fn=4485-15</t>
  </si>
  <si>
    <t>http://admobl.kaluga.ru/main/work/finances/budget/2016-2018.php</t>
  </si>
  <si>
    <t>http://kurskduma.ru/proekts/index.php</t>
  </si>
  <si>
    <t>http://www.oblsovet.ru/legislation/hearing/</t>
  </si>
  <si>
    <t>http://ob.mosreg.ru/index.php/o-byudzhete/zakon-o-byudzhete/2016-god</t>
  </si>
  <si>
    <t>http://minfin.ryazangov.ru/documents/draft_documents/</t>
  </si>
  <si>
    <t>http://www.smoloblduma.ru/zpr/index.php?SECTION_ID=&amp;ELEMENT_ID=37092#A</t>
  </si>
  <si>
    <t>http://df.ivanovoobl.ru/%3Fpage_id%3D530</t>
  </si>
  <si>
    <t>http://www.vrnoblduma.ru/index.php?id=1032&amp;lid=1081</t>
  </si>
  <si>
    <t>http://duma.tmbreg.ru/index.php?option=com_k2&amp;view=item&amp;id=2649:nojabr-2015&amp;Itemid=60</t>
  </si>
  <si>
    <t>http://vologdazso.ru/zakin/search.php?docid=TWpBd05UWTFOMEUwVFc=</t>
  </si>
  <si>
    <t>http://www.minfin39.ru/budget/next_year/</t>
  </si>
  <si>
    <t>http://www.duma-murman.ru/laws/law_project/</t>
  </si>
  <si>
    <t>http://duma.niac.ru/action/archive/?PAGEN_1=2</t>
  </si>
  <si>
    <t>http://www.huralrk.ru/deyatelnost/zakonodatelnaya-deyatelnost/zakonoproekty/item/1065-0163-5-o-respublikanskom-byudzhete-na-2016-god.html</t>
  </si>
  <si>
    <t>http://astroblduma.ru/vm/zakonodat_deyat/ProjectZakonAO/5201</t>
  </si>
  <si>
    <t>http://zsro.ru/lawmaking/project/?PAGEN_1=2</t>
  </si>
  <si>
    <t>http://www.nsrd.ru/dokumenty/proekti_normativno_pravovih_aktov</t>
  </si>
  <si>
    <t>http://minfin09.ru/2015/11/%D0%B7%D0%B0%D0%BA%D0%BE%D0%BD-%D0%BA%D1%87%D1%80-%D0%BE-%D1%80%D0%B5%D1%81%D0%BF%D1%83%D0%B1%D0%BB%D0%B8%D0%BA%D0%B0%D0%BD%D1%81%D0%BA%D0%BE%D0%BC-%D0%B1%D1%8E%D0%B4%D0%B6%D0%B5%D1%82%D0%B5-%D0%BD/</t>
  </si>
  <si>
    <t>http://parliament-osetia.ru/index.php/main/bills/art/221</t>
  </si>
  <si>
    <t>http://www.parlamentchr.ru/legislation/zakony2015</t>
  </si>
  <si>
    <t>http://dumask.ru/law/zakonodatelnaya-deyatelnost/proekty-zakonov-stavropolskogo-kraya-i-inye-pravovye-akty-prinyatye-k-rassmotreniyu</t>
  </si>
  <si>
    <t>http://xn--80aqdibz7g.xn--p1ai/parlament/Pages/norm_proj.aspx</t>
  </si>
  <si>
    <t>http://www.gsrm.ru/legislative-activities/proekty/index.php</t>
  </si>
  <si>
    <t>http://mfin.permkrai.ru/execution/proekt/proektzak/2015/</t>
  </si>
  <si>
    <t>http://www.zsko.ru/documents/lawmaking/index.php?ID=18258</t>
  </si>
  <si>
    <t xml:space="preserve"> http://www.zspo.ru/legislative/budget/27862/</t>
  </si>
  <si>
    <t>http://www.srd.ru/index.php/component/docs/?view=pr_zak&amp;id=641&amp;menu=508&amp;selmenu=512</t>
  </si>
  <si>
    <t>http://www.finupr.kurganobl.ru/dokuments/proektakt/proektakt.php</t>
  </si>
  <si>
    <t xml:space="preserve">http://www.duma72.ru/ru/activities/lawmaking/lawbill/38870/ </t>
  </si>
  <si>
    <t>http://zsyanao.ru/control_activities/budget/7293.php</t>
  </si>
  <si>
    <t>http://www.khural.org/legislative-activity/otchety-budjet.php</t>
  </si>
  <si>
    <t>http://www.akzs.ru/activity/budget/</t>
  </si>
  <si>
    <t>http://минфин.забайкальскийкрай.рф/budget/edge/proj_zzk/proj_bud2016.html</t>
  </si>
  <si>
    <t>http://www.sobranie.info/lawsinfo.php?UID=12721</t>
  </si>
  <si>
    <t>http://www.sndko.ru/proekty_zakonov_ko/</t>
  </si>
  <si>
    <t xml:space="preserve">http://www.mfnso.nso.ru/page/455 </t>
  </si>
  <si>
    <t>http://zaksobr.kamchatka.ru/zaktvordeyat/proektzak1/</t>
  </si>
  <si>
    <t>http://www.zsamur.ru/section/list/6961/6960</t>
  </si>
  <si>
    <t>http://doc.dumasakhalin.ru/chapter/projects</t>
  </si>
  <si>
    <t>http://duma.chukotka.ru/index.php?option=com_content&amp;view=category&amp;id=47&amp;Itemid=154</t>
  </si>
  <si>
    <t>http://crimea.gov.ru/lawmaking-activity/laws-drafts</t>
  </si>
  <si>
    <t>http://pravitelstvo.kbr.ru/oigv/minfin/npi/proekty_normativnyh_i_pravovyh_aktov.php</t>
  </si>
  <si>
    <t>http://gov.cap.ru/SiteMap.aspx?gov_id=83&amp;id=1903016</t>
  </si>
  <si>
    <t>http://gov.cap.ru/SiteMap.aspx?gov_id=22&amp;id=2116346</t>
  </si>
  <si>
    <t>http://www.zsuo.ru/zakony/proekty/43-zakonotvorchestvo/zakony/proekty/8303-ob-oblastnom-byudzhete-ulyanovskoj-oblasti-na-2016-god.html</t>
  </si>
  <si>
    <t>http://hural-rb.ru/bankz/</t>
  </si>
  <si>
    <t>http://www.ofukem.ru/content/blogsection/32/181/</t>
  </si>
  <si>
    <t>http://чукотка.рф/power/administrative_setting/Dep_fin_ecom/</t>
  </si>
  <si>
    <t>http://sevastopol.gov.ru/</t>
  </si>
  <si>
    <r>
      <t>http://www.minfin.orb.ru/budget/budget_region/</t>
    </r>
    <r>
      <rPr>
        <sz val="8"/>
        <rFont val="Times New Roman"/>
        <family val="1"/>
        <charset val="204"/>
      </rPr>
      <t xml:space="preserve">        </t>
    </r>
    <r>
      <rPr>
        <u/>
        <sz val="8"/>
        <rFont val="Times New Roman"/>
        <family val="1"/>
        <charset val="204"/>
      </rPr>
      <t>http://www.zaksob.ru/pages.aspx?id=208&amp;m=68</t>
    </r>
  </si>
  <si>
    <t>http://www.mfur.ru/budjet/formirovanie/2016/mater_docs.php</t>
  </si>
  <si>
    <t>http://saratov.gov.ru/gov/auth/minfin/bud_sar_obl/2016/Project/</t>
  </si>
  <si>
    <t>http://saratov.gov.ru/gov/auth/minfin/bud_sar_obl/2016/Project/Materials/</t>
  </si>
  <si>
    <t>В составе пояснительной записки</t>
  </si>
  <si>
    <t>http://марийэл.рф/parlament/Pages/norm_proj.aspx</t>
  </si>
  <si>
    <r>
      <t xml:space="preserve"> http://int.zsno.ru:8080/zaks?viewForm&amp;nd=790532477&amp;prev=789810020&amp;pred=789810001&amp;bviewprev=0   </t>
    </r>
    <r>
      <rPr>
        <b/>
        <sz val="8"/>
        <rFont val="Times New Roman"/>
        <family val="1"/>
        <charset val="204"/>
      </rPr>
      <t xml:space="preserve">login w  пароль 0  http://mf.nnov.ru/index.php?option=com_k2&amp;view=item&amp;layout=item&amp;id=30&amp;Itemid=259   </t>
    </r>
  </si>
  <si>
    <r>
      <t>http://budget.bryanskoblfin.ru/Show/Category/10?ItemId=4</t>
    </r>
    <r>
      <rPr>
        <sz val="8"/>
        <rFont val="Times New Roman"/>
        <family val="1"/>
        <charset val="204"/>
      </rPr>
      <t xml:space="preserve">  ;  http://duma.bryansk.ru/</t>
    </r>
  </si>
  <si>
    <r>
      <t>http://beldepfin.ru/?page_id=4202</t>
    </r>
    <r>
      <rPr>
        <sz val="8"/>
        <rFont val="Times New Roman"/>
        <family val="1"/>
        <charset val="204"/>
      </rPr>
      <t xml:space="preserve">  ;   http://www.belduma.ru/draft/draft_detail.php?fold=015&amp;fn=4485-15</t>
    </r>
  </si>
  <si>
    <r>
      <t>http://xn--80aqdibz7g.xn--p1ai/parlament/Pages/norm_proj.aspx</t>
    </r>
    <r>
      <rPr>
        <sz val="8"/>
        <rFont val="Times New Roman"/>
        <family val="1"/>
        <charset val="204"/>
      </rPr>
      <t xml:space="preserve">  ;      </t>
    </r>
    <r>
      <rPr>
        <u/>
        <sz val="8"/>
        <rFont val="Times New Roman"/>
        <family val="1"/>
        <charset val="204"/>
      </rPr>
      <t>http://mari-el.gov.ru/minfin/Pages/Budjprojekt.aspx</t>
    </r>
  </si>
  <si>
    <t>http://dtf.avo.ru/index.php?option=com_content&amp;view=article&amp;id=238&amp;Itemid=56</t>
  </si>
  <si>
    <t xml:space="preserve">индекса налогового потенциала </t>
  </si>
  <si>
    <t>индекса бюджетных расходов</t>
  </si>
  <si>
    <t>распределения дотаций</t>
  </si>
  <si>
    <r>
      <t>http://beldepfin.ru/?page_id=4202</t>
    </r>
    <r>
      <rPr>
        <sz val="8"/>
        <rFont val="Times New Roman"/>
        <family val="1"/>
        <charset val="204"/>
      </rPr>
      <t>;   http://www.belduma.ru/draft/draft_detail.php?fold=015&amp;fn=4485-15</t>
    </r>
  </si>
  <si>
    <t>Приложение №2 к пояснительной записке</t>
  </si>
  <si>
    <t>Только на сайте законодательного собрания</t>
  </si>
  <si>
    <t>Не в составе документов к проекту бюджета (в разделе "Региональные финансы"-"Финансовые взаимоотношений с муниципальными образованиями"-"Межбюджетные трансферты")</t>
  </si>
  <si>
    <t>Частично</t>
  </si>
  <si>
    <t>Частчино</t>
  </si>
  <si>
    <t>итого</t>
  </si>
  <si>
    <t>упрощенная система налого-обложения</t>
  </si>
  <si>
    <t>государственных программ</t>
  </si>
  <si>
    <t>по всем государственным программам</t>
  </si>
  <si>
    <t>Файл "Приложение 5 к пояснительной записке"</t>
  </si>
  <si>
    <t>Не в составе документов к проекту бюджета (опубликовано на сайте финансового органа в разделе "Директивные материалы департамента")</t>
  </si>
  <si>
    <t>г.Москва</t>
  </si>
  <si>
    <t>Не предоставлены</t>
  </si>
  <si>
    <t>В приложении к пояснительной записке</t>
  </si>
  <si>
    <t>В пояснительной записке</t>
  </si>
  <si>
    <t>Приложение к пояснительной записке</t>
  </si>
  <si>
    <t>Сведения на двух листах</t>
  </si>
  <si>
    <t>http://dvinaland.ru/gov/-dkje507s</t>
  </si>
  <si>
    <t xml:space="preserve">Срок, на который разработан проект бюджета </t>
  </si>
  <si>
    <t>Срок, на который представлены сведения</t>
  </si>
  <si>
    <t>Дублирование наименований; сведения разные</t>
  </si>
  <si>
    <t>http://www.r-19.khakasia.ru/authorities/ministry-of-finance-of-the-republic-of-khakassia/docs/o-deyatelnosti/</t>
  </si>
  <si>
    <t>Приложение 1 к пояснительной записке</t>
  </si>
  <si>
    <t>http://mf.omskportal.ru/ru/RegionalPublicAuthorities/executivelist/MF/otkrbudg/proekt/2016.html</t>
  </si>
  <si>
    <t>http://minfin.krskstate.ru/openbudget/budget</t>
  </si>
  <si>
    <t>http://minfin.krskstate.ru/openbudget/budget/visual16/add</t>
  </si>
  <si>
    <t xml:space="preserve"> http://int.zsno.ru:8080/zaks?viewForm&amp;nd=790532477&amp;prev=789810020&amp;pred=789810001&amp;bviewprev=0; http://mf.nnov.ru/index.php?option=com_k2&amp;view=item&amp;layout=item&amp;id=30&amp;Itemid=259   </t>
  </si>
  <si>
    <t>Отсутствует</t>
  </si>
  <si>
    <t>не предусмотрено</t>
  </si>
  <si>
    <t>на 01.01.2015</t>
  </si>
  <si>
    <t>Срок, на который разработан проект бюджета</t>
  </si>
  <si>
    <t>До 2020 года</t>
  </si>
  <si>
    <t>Предусмотрена папка, пустая по состоянию на 10.12.2015 г.</t>
  </si>
  <si>
    <t>По категориям налогоплательщиков</t>
  </si>
  <si>
    <t>По видам налогов, аналитическая группировка</t>
  </si>
  <si>
    <t>В папке «7_Методики и Расчёты МБТ/ 181 МФиНП НСО»</t>
  </si>
  <si>
    <t>Нет данных</t>
  </si>
  <si>
    <t>Детализация сведений</t>
  </si>
  <si>
    <t xml:space="preserve">Мониторинг и оценка показателей раздела проведены в период с 26 октября по 10 декабря 2015 г. </t>
  </si>
  <si>
    <t xml:space="preserve">http://int.zsno.ru:8080/zaks?viewForm&amp;nd=790532477&amp;prev=789810020&amp;pred=789810001&amp;bviewprev=0; http://mf.nnov.ru/index.php?option=com_k2&amp;view=item&amp;layout=item&amp;id=30&amp;Itemid=259   </t>
  </si>
  <si>
    <t>http://www.fincom.spb.ru/cf/activity/opendata/budget_for_people/budget.htm</t>
  </si>
  <si>
    <t>http://www.assembly.spb.ru/ndoc/doc/0/777317128</t>
  </si>
  <si>
    <t>http://minfin.karelia.ru/sostavlenie-bjudzheta-7/</t>
  </si>
  <si>
    <t>Более 5 переходов с основной страницы сайта</t>
  </si>
  <si>
    <r>
      <t>http://fin22.ru/projects/p2015/</t>
    </r>
    <r>
      <rPr>
        <sz val="8"/>
        <rFont val="Times New Roman"/>
        <family val="1"/>
        <charset val="204"/>
      </rPr>
      <t/>
    </r>
  </si>
  <si>
    <t>По группе льгот</t>
  </si>
  <si>
    <t>В разрезе законов и видов налогов</t>
  </si>
  <si>
    <t>Льготы не установлены</t>
  </si>
  <si>
    <t>http://mf.nnov.ru/index.php?option=com_k2&amp;view=item&amp;layout=item&amp;id=30&amp;Itemid=259</t>
  </si>
  <si>
    <t>Сведения не представлены</t>
  </si>
  <si>
    <t>http://portal.tverfin.ru/portal/Menu/Page/187</t>
  </si>
  <si>
    <t>http://portal.tverfin.ru/portal/Show/Category/44?ItemId=594&amp;headingId=</t>
  </si>
  <si>
    <t>http://orel-region.ru/index.php?head=6&amp;part=73&amp;unit=3&amp;op=8&amp;in=4</t>
  </si>
  <si>
    <t>Наличие на сайте нескольких разделов, связанных с бюджетной тематикой: 1)"Бюджет для граждан", 2) "Экономика и социальная сфера - Финансы"; 3)"Органы исполнительной государственной власти специальной компетенции Орловской области - Департамент финансов…"), в каждом из которых публикуются отдельные сведения о бюджете.</t>
  </si>
  <si>
    <t>http://orel-region.ru/index.php?head=17&amp;part=19&amp;docid=7334</t>
  </si>
  <si>
    <t>Документ опубликован не в составе документов к проекту бюджета</t>
  </si>
  <si>
    <t>http://orel-region.ru/index.php?head=6&amp;part=73&amp;unit=291&amp;op=8&amp;in=119;%20http://orel-region.ru/sendfilen.php?id=7509</t>
  </si>
  <si>
    <t xml:space="preserve">На 2016 </t>
  </si>
  <si>
    <t>Источник данных об общем объеме межбюджетных субсидий</t>
  </si>
  <si>
    <t>ВР 520</t>
  </si>
  <si>
    <t>Пояснительная записка к проекту закона</t>
  </si>
  <si>
    <t>Бюджет для граждан</t>
  </si>
  <si>
    <t>ВР 500, экспертная оценка</t>
  </si>
  <si>
    <t>Не отвечают требованиям</t>
  </si>
  <si>
    <t>ВР 521, 522</t>
  </si>
  <si>
    <t>Приложение к проекту закона</t>
  </si>
  <si>
    <t>В разделе (базе данных) "Антикоррупционная экспертиза" опубликован проект закона о бюджете и материалы к нему; в разделе "Публичные слушания" опубликован только проект закона о бюджете, без материалов к нему</t>
  </si>
  <si>
    <t>на 2016 год</t>
  </si>
  <si>
    <t>Статья 10 проекта закона</t>
  </si>
  <si>
    <t>http://www.finsmol.ru/open/nJM558Sj</t>
  </si>
  <si>
    <r>
      <t>http://budget.bryanskoblfin.ru/Show/Category/10?ItemId=4</t>
    </r>
    <r>
      <rPr>
        <sz val="8"/>
        <rFont val="Times New Roman"/>
        <family val="1"/>
        <charset val="204"/>
      </rPr>
      <t>;  http://duma.bryansk.ru/</t>
    </r>
  </si>
  <si>
    <t>По видам льгот, частично - по группам льгот</t>
  </si>
  <si>
    <t>http://www.gfu.vrn.ru/bud001/przakona2016/</t>
  </si>
  <si>
    <t>По группам</t>
  </si>
  <si>
    <t>На 2016</t>
  </si>
  <si>
    <t>http://www.minfinkubani.ru/budget_plan/detail.php?ID=6122&amp;IBLOCK_ID=74&amp;str_date=30.10.2015</t>
  </si>
  <si>
    <t>http://minfinkubani.ru/budget_execution/detail.php?ID=6008&amp;IBLOCK_ID=31&amp;str_date=30.10.2015</t>
  </si>
  <si>
    <t xml:space="preserve">Дублирование, наименование раздела не соответствует содержанию </t>
  </si>
  <si>
    <t>http://www.minfin-altai.ru/byudzhet/budget-for-citizens/the-draft-budget.php</t>
  </si>
  <si>
    <t>Частчно</t>
  </si>
  <si>
    <t>Исходные данные и оценка показателя "13.4. Опубликован ли в составе материалов к проекту бюджета прогноз консолидированного бюджета субъекта РФ на 2016 год и плановый период (на 2016 год) в разрезе бюджета субъекта РФ и свода бюджетов муниципальных образований?"</t>
  </si>
  <si>
    <t xml:space="preserve">Нет </t>
  </si>
  <si>
    <t>Не запланированы</t>
  </si>
  <si>
    <t>Наличие в составе материалов к проекту бюджета методик (проектов методик) распределения межбюджетных субсидий</t>
  </si>
  <si>
    <t>http://iltumen.ru/content/gosudarstvennyi-byudzhet-respubliki-sakha-yakutiya-na-2016-god</t>
  </si>
  <si>
    <t>http://budget.sakha.gov.ru/ebudget/Menu/Page/259</t>
  </si>
  <si>
    <t>http://budget.sakha.gov.ru/ebudget/Menu/Page/259; http://iltumen.ru/content/gosudarstvennyi-byudzhet-respubliki-sakha-yakutiya-na-2016-god</t>
  </si>
  <si>
    <t xml:space="preserve">По видам льгот </t>
  </si>
  <si>
    <t>По видам льгот</t>
  </si>
  <si>
    <t>http://volgafin.volganet.ru/norms/acts/4667/?clear_cache=Y</t>
  </si>
  <si>
    <t>http://volgafin.volganet.ru/norms/acts/4667/?PAGEN_1=2</t>
  </si>
  <si>
    <t>http://volgafin.volganet.ru/current-activity/analytics/3822/</t>
  </si>
  <si>
    <t>Опубликованы не в составе материалов к проекту бюджета</t>
  </si>
  <si>
    <t>Объем межбюджетных субсидий, для которых в составе проекта закона представлены методики (проекты методик) и расчеты их распределения по муниципальным образованиям, тыс. руб.</t>
  </si>
  <si>
    <t>http://iis.minfin.49gov.ru/ebudget/Menu/Page/68</t>
  </si>
  <si>
    <t>http://www.magoblduma.ru/zakon/projects/search/cardnpa/34-6/</t>
  </si>
  <si>
    <r>
      <t>http://www.magoblduma.ru/zakon/projects/search/cardnpa/34-6/</t>
    </r>
    <r>
      <rPr>
        <sz val="8"/>
        <rFont val="Times New Roman"/>
        <family val="1"/>
        <charset val="204"/>
      </rPr>
      <t xml:space="preserve">;   </t>
    </r>
    <r>
      <rPr>
        <u/>
        <sz val="8"/>
        <rFont val="Times New Roman"/>
        <family val="1"/>
        <charset val="204"/>
      </rPr>
      <t>http://iis.minfin.49gov.ru/ebudget/Menu/Page/68</t>
    </r>
  </si>
  <si>
    <t>http://www.magoblduma.ru/zakon/projects/search/cardnpa/34-6/;   http://iis.minfin.49gov.ru/ebudget/Menu/Page/68</t>
  </si>
  <si>
    <t>Приложение 20 к проекту закона о бюджете</t>
  </si>
  <si>
    <t>http://duma39.ru/activity/zakon/draft/; http://www.minfin39.ru/budget/next_year/</t>
  </si>
  <si>
    <t>В составе приложения №1 к пояснительной записке, название файла "16pril1"</t>
  </si>
  <si>
    <t>В составе приложения №2 к пояснительной записке, название файла "17pril2"</t>
  </si>
  <si>
    <t>http://minfin.kalmregion.ru/index.php?option=com_content&amp;view=article&amp;id=100&amp;Itemid=72</t>
  </si>
  <si>
    <t>http://dfei.adm-nao.ru/zakony-o-byudzhete/</t>
  </si>
  <si>
    <t>http://openbudsk.ru/content/proekt2016/134.php</t>
  </si>
  <si>
    <t>http://openbudsk.ru/content/proekt2016/infoodohbud.php</t>
  </si>
  <si>
    <t>На 2016 гол</t>
  </si>
  <si>
    <t>основные отрасли социальной сферы</t>
  </si>
  <si>
    <t>http://depfin.kirov.ru/openbudget/oblbud/bud2016/; http://www.minfin.kirov.ru/otkrytyy-byudzhet/dlya-spetsialistov/oblastnoy-byudzhet/byudzhet-2016-2018/</t>
  </si>
  <si>
    <t>http://minfin.tularegion.ru/documents/npa/; http://dfto.ru/index.php/razdel/razdely/proekt-zakona-o-byudzhete</t>
  </si>
  <si>
    <t>http://dfto.ru/index.php/razdel/razdely/proekt-zakona-o-byudzhete</t>
  </si>
  <si>
    <t>http://ufo.ulntc.ru/index.php?mgf=budget/open_budget</t>
  </si>
  <si>
    <t>На 2016-2018 годы</t>
  </si>
  <si>
    <t>Да (отдельный файл)</t>
  </si>
  <si>
    <t>* В связи с отсутствием  в ряде отраслей своевременно утвержденных на федеральном уровне базовых (отраслевых) перечней государственных (муниципальных) услуг показатель оценивался при наличии в составе материалов к проекту бюджета сведений о планируемых объемах государственных услуг в отраслях социальной сферы: образовании, здравоохранении, социальной политики, культуры, физической культуры и спорта. При оценке показателя не учитывалось соответствие планируемых государственных услуг базовым (отраслевым) перечням государственных (муниципальных) услуг, утвержденным на федеральном уровне.</t>
  </si>
  <si>
    <t xml:space="preserve">Да </t>
  </si>
  <si>
    <t>В папке, содержащей 45 файлов с наименованиями, не отражающими их содержание</t>
  </si>
  <si>
    <t>Файл "на 2016" в папке, содержащей 45 файлов с названиями, не отражающими их содержание</t>
  </si>
  <si>
    <t>http://ebudget.primorsky.ru/Show/Content/26</t>
  </si>
  <si>
    <t>http://ebudget.primorsky.ru/Menu/Page/1</t>
  </si>
  <si>
    <t>http://ebudget.primorsky.ru/Show/Content/4</t>
  </si>
  <si>
    <r>
      <t>http://www.minfin.orb.ru/budget/budget_region/;</t>
    </r>
    <r>
      <rPr>
        <sz val="8"/>
        <rFont val="Times New Roman"/>
        <family val="1"/>
        <charset val="204"/>
      </rPr>
      <t xml:space="preserve"> </t>
    </r>
    <r>
      <rPr>
        <u/>
        <sz val="8"/>
        <rFont val="Times New Roman"/>
        <family val="1"/>
        <charset val="204"/>
      </rPr>
      <t>http://www.zaksob.ru/pages.aspx?id=208&amp;m=68</t>
    </r>
  </si>
  <si>
    <t>http://finance.lenobl.ru/law/region/budzet/budg2016; http://budget.lenreg.ru/new/documents/budget.php</t>
  </si>
  <si>
    <t>Дублирование материалов к проекту бюджета на сайте финансового органа и специализированном портале; сведения содержатся только на специализированном портале (в составе пояснительной записки)</t>
  </si>
  <si>
    <t>Дублирование материалов к проекту бюджета на сайте финансового органа и специализированном портале; сведения содержатся только на специализированном портале</t>
  </si>
  <si>
    <t>По видам льгот, частично - по группам налогоплательщиков</t>
  </si>
  <si>
    <t>Дублирование материалов к проекту бюджета на сайте финансового органа и специализированном портале; сведения содержатся только на специализированном портале, в составе приложений к пояснительной записке ("53 Приложение. МБТ")</t>
  </si>
  <si>
    <t>Приложение 5 к пояснительной записке</t>
  </si>
  <si>
    <t xml:space="preserve">Дублирование материалов к проекту бюджета на сайте финансового органа и специализированном портале; сведения содержатся только на специализированном портале, в составе приложений к пояснительной записке </t>
  </si>
  <si>
    <r>
      <t>http://finance.pnzreg.ru/budget/Otkrytyy_Byudet_Penzenskoy_oblasti/spbpo2016</t>
    </r>
    <r>
      <rPr>
        <sz val="8"/>
        <rFont val="Times New Roman"/>
        <family val="1"/>
        <charset val="204"/>
      </rPr>
      <t xml:space="preserve">;    </t>
    </r>
    <r>
      <rPr>
        <u/>
        <sz val="8"/>
        <rFont val="Times New Roman"/>
        <family val="1"/>
        <charset val="204"/>
      </rPr>
      <t>http://www.zspo.ru/legislative/budget/27862/</t>
    </r>
  </si>
  <si>
    <t>http://finance.pnzreg.ru/budget/Otkrytyy_Byudet_Penzenskoy_oblasti/spbpo2016</t>
  </si>
  <si>
    <t>Общий объем налоговых льгот</t>
  </si>
  <si>
    <t xml:space="preserve">На 2016 год </t>
  </si>
  <si>
    <t>В составе бюджета для граждан</t>
  </si>
  <si>
    <t>http://fin.tmbreg.ru/7812.html</t>
  </si>
  <si>
    <t>http://depfin.adm44.ru/Budget/Zakon/budget2016/index.aspx</t>
  </si>
  <si>
    <t>http://parlament.kbr.ru/index.php?Page=page_65</t>
  </si>
  <si>
    <t>http://minfinrb.ru/normbase/18/?SECTION_ID=18</t>
  </si>
  <si>
    <t>Папка "11 Расчеты /ОМТ/Расчет ФФМР (ГО)"</t>
  </si>
  <si>
    <t>http://mfin.permkrai.ru/execution/proekt/mater/2015/10/</t>
  </si>
  <si>
    <t>http://www.mfur.ru/budjet/formirovanie/2016/materials.php</t>
  </si>
  <si>
    <t>http://novkfo.ru/%D0%B7%D0%B0%D0%BA%D0%BE%D0%BD%D1%8B_%D0%BE%D0%B1_%D0%BE%D0%B1%D0%BB%D0%B0%D1%81%D1%82%D0%BD%D0%BE%D0%BC_%D0%B1%D1%8E%D0%B4%D0%B6%D0%B5%D1%82%D0%B5_%D1%81_%D0%B8%D0%B7%D0%BC%D0%B5%D0%BD%D0%B5%D0%BD%D0%B8%D1%8F%D0%BC%D0%B8/2016/</t>
  </si>
  <si>
    <t>http://novkfo.ru/%D0%BA%D1%80%D0%B5%D0%B4%D0%B8%D1%82%D0%BE%D1%80%D1%81%D0%BA%D0%B0%D1%8F_%D0%B7%D0%B0%D0%B4%D0%BE%D0%BB%D0%B6%D0%B5%D0%BD%D0%BD%D0%BE%D1%81%D1%82%D1%8C_%D0%BF%D0%BE_%D1%80%D0%B0%D1%81%D1%85%D0%BE%D0%B4%D0%B0%D0%BC_%D0%B1%D1%8E%D0%B4%D0%B6%D0%B5%D1%82%D0%B0/</t>
  </si>
  <si>
    <t>http://www.budget.mos.ru/BudgetAttachements_2016_2018</t>
  </si>
  <si>
    <t>2 267 112,9</t>
  </si>
  <si>
    <t>http://minfin09.ru/category/load/%D0%BD%D0%BE%D1%80%D0%BC%D0%B0%D1%82%D0%B8%D0%B2%D0%BD%D0%BE-%D0%BF%D1%80%D0%B0%D0%B2%D0%BE%D0%B2%D1%8B%D0%B5-%D0%B8-%D0%B8%D0%BD%D1%8B%D0%B5-%D0%B0%D0%BA%D1%82%D1%8B/zakon_o_bjudzhete_kchr/</t>
  </si>
  <si>
    <t>http://finance.pskov.ru/proekt-byudzheta-na-2016-god</t>
  </si>
  <si>
    <t>http://sobranie.pskov.ru/press-center/news/1069; http://finance.pskov.ru/proekt-byudzheta-na-2016-god</t>
  </si>
  <si>
    <t>http://monitoring.zspk.gov.ru/%D0%9F%D1%80%D0%BE%D0%B5%D0%BA%D1%82%20%D0%B7%D0%B0%D0%BA%D0%BE%D0%BD%D0%B0/1314778/1347497</t>
  </si>
  <si>
    <t>http://primorsky.ru/authorities/executive-agencies/departments/finance/public.php; http://primorsky.ru/authorities/executive-agencies/departments/finance/laws.php</t>
  </si>
  <si>
    <t>Не требуется</t>
  </si>
  <si>
    <t>http://duma.bryansk.ru/</t>
  </si>
  <si>
    <t>http://gsrk.ru/search.html?searchid=2172226&amp;text=%D0%BF%D1%80%D0%BE%D0%B5%D0%BA%D1%82%20%D0%B1%D1%8E%D0%B4%D0%B6%D0%B5%D1%82%D0%B0%20%D0%BD%D0%B0%202016%20%D0%B3%D0%BE%D0%B4&amp;web=0#</t>
  </si>
  <si>
    <t>http://karelia-zs.ru/search/search_do/?search_string=%D0%BF%D1%80%D0%BE%D0%B5%D0%BA%D1%82+%D0%B1%D1%8E%D0%B4%D0%B6%D0%B5%D1%82%D0%B0+%D0%BD%D0%B0+2016+%D0%B3%D0%BE%D0%B4</t>
  </si>
  <si>
    <t>http://www.aosd.ru/?dir=budget&amp;act=budget</t>
  </si>
  <si>
    <t>http://www.lenoblzaks.ru/common/search?q=%D0%BF%D1%80%D0%BE%D0%B5%D0%BA%D1%82%20%D0%B1%D1%8E%D0%B4%D0%B6%D0%B5%D1%82%D0%B0%20%D0%BD%D0%B0%202016%20%D0%B3%D0%BE%D0%B4</t>
  </si>
  <si>
    <t>http://www.gshra.ru/zak-deyat/proekty/</t>
  </si>
  <si>
    <t>http://www.kubzsk.ru/search/?q=%EF%F0%EE%E5%EA%F2+%E1%FE%E4%E6%E5%F2%E0+%ED%E0+2016+%E3%EE%E4&amp;x=1&amp;y=4</t>
  </si>
  <si>
    <t>http://www.gsrb.ru/ru/lawmaking/public-discussion/</t>
  </si>
  <si>
    <t>http://www.udmgossovet.ru/search.htm?text=%u043F%u0440%u043E%u0435%u043A%u0442%20%u0431%u044E%u0434%u0436%u0435%u0442%u0430%20%u043D%u0430%202016%20%u0433%u043E%u0434</t>
  </si>
  <si>
    <t>http://minfin.tatarstan.ru/rus/byudzhet-2016.htm</t>
  </si>
  <si>
    <t>http://minfin-samara.ru/</t>
  </si>
  <si>
    <t>http://zsso.ru/search?q=%D0%BF%D1%80%D0%BE%D0%B5%D0%BA%D1%82+%D0%B1%D1%8E%D0%B4%D0%B6%D0%B5%D1%82%D0%B0+%D0%BD%D0%B0+2016+%D0%B3%D0%BE%D0%B4</t>
  </si>
  <si>
    <t>http://www.dumahmao.ru/ai_modinclud/searchworld.php?searchworld=%EF%F0%EE%E5%EA%F2+%E1%FE%E4%E6%E5%F2%E0+%ED%E0+2016+%E3%EE%E4&amp;%CD%E0%E9%F2%E8=%CD%E0%E9%F2%E8</t>
  </si>
  <si>
    <t>http://www.zs74.ru/search/node/%D0%BF%D1%80%D0%BE%D0%B5%D0%BA%D1%82%20%D0%B1%D1%8E%D0%B4%D0%B6%D0%B5%D1%82%D0%B0%20%D0%BD%D0%B0%202016%20%D0%B3%D0%BE%D0%B4</t>
  </si>
  <si>
    <t>http://elkurultay.ru/index.php?searchword=%D0%BF%D1%80%D0%BE%D0%B5%D0%BA%D1%82+%D0%B1%D1%8E%D0%B4%D0%B6%D0%B5%D1%82%D0%B0+%D0%BD%D0%B0+20&amp;ordering=&amp;searchphrase=all&amp;Itemid=1&amp;option=com_search</t>
  </si>
  <si>
    <t>http://www.vskhakasia.ru/search/show.html</t>
  </si>
  <si>
    <t>http://www.irk.gov.ru/service/search/?q=%D0%BF%D1%80%D0%BE%D0%B5%D0%BA%D1%82+%D0%B1%D1%8E%D0%B4%D0%B6%D0%B5%D1%82%D0%B0+%D0%BD%D0%B0+2016+%D0%B3%D0%BE%D0%B4&amp;x=11&amp;y=4</t>
  </si>
  <si>
    <t>http://www.duma.khv.ru/Site.aspx?t=&amp;p=~4~270100007&amp;p270101416=~77700010~[docs]270101567</t>
  </si>
  <si>
    <r>
      <t xml:space="preserve">Показатель оценивается в случае публикации сводных данных, приведенных в разрезе государственных услуг (работ), включенных в базовые (отраслевые) перечни государственных услуг и работ, и сгруппированных по отраслям или ведомствам. Сведения, представленные в разрезе учреждений, в целях оценки показателя не учитываются. Для оценки показателя требуется публикация сведений о планируемых объемах оказания государственных услуг </t>
    </r>
    <r>
      <rPr>
        <b/>
        <i/>
        <sz val="8"/>
        <rFont val="Times New Roman"/>
        <family val="1"/>
        <charset val="204"/>
      </rPr>
      <t>по всем отраслям или ведомствам</t>
    </r>
    <r>
      <rPr>
        <i/>
        <sz val="8"/>
        <rFont val="Times New Roman"/>
        <family val="1"/>
        <charset val="204"/>
      </rPr>
      <t>, в рамках которых выдаются государственные задания на оказание государственных услуг (выполнение работ).*</t>
    </r>
  </si>
  <si>
    <t>По категориям налогоплательщиков, без указания вида налога</t>
  </si>
  <si>
    <t>Проект закона, статья 8</t>
  </si>
  <si>
    <r>
      <t xml:space="preserve">Оценка субъектов Российской Федерации по разделу 13 "Проект бюджета и материалы к нему " </t>
    </r>
    <r>
      <rPr>
        <sz val="9"/>
        <color theme="1"/>
        <rFont val="Times New Roman"/>
        <family val="1"/>
        <charset val="204"/>
      </rPr>
      <t>(группировка по федеральным округам)</t>
    </r>
  </si>
  <si>
    <r>
      <t xml:space="preserve">Оценка субъектов Российской Федерации по разделу 13 "Проект бюджета и материалы к нему " </t>
    </r>
    <r>
      <rPr>
        <sz val="9"/>
        <color theme="1"/>
        <rFont val="Times New Roman"/>
        <family val="1"/>
        <charset val="204"/>
      </rPr>
      <t>(группировка по набранному количеству баллов)</t>
    </r>
  </si>
  <si>
    <t>Наименование субъекта Российской Федерации</t>
  </si>
  <si>
    <t>Место по Российской Федерации</t>
  </si>
  <si>
    <t>Максимальное количество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</si>
</sst>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u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rgb="FFC0000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BE4D5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3">
    <xf numFmtId="0" fontId="0" fillId="0" borderId="0"/>
    <xf numFmtId="0" fontId="14" fillId="0" borderId="0"/>
    <xf numFmtId="0" fontId="15" fillId="0" borderId="0" applyNumberForma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3" fillId="0" borderId="0" xfId="0" applyFont="1"/>
    <xf numFmtId="0" fontId="4" fillId="2" borderId="1" xfId="0" applyFont="1" applyFill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17" fillId="0" borderId="1" xfId="2" applyFont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7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2" fontId="3" fillId="3" borderId="2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/>
    <xf numFmtId="1" fontId="9" fillId="0" borderId="2" xfId="0" applyNumberFormat="1" applyFont="1" applyBorder="1" applyAlignment="1">
      <alignment horizontal="center" vertical="center"/>
    </xf>
    <xf numFmtId="0" fontId="6" fillId="0" borderId="0" xfId="0" applyFont="1" applyFill="1"/>
    <xf numFmtId="2" fontId="4" fillId="0" borderId="2" xfId="1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5" borderId="15" xfId="0" applyFont="1" applyFill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5" borderId="15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5" borderId="15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vertical="center" wrapText="1"/>
    </xf>
    <xf numFmtId="0" fontId="20" fillId="4" borderId="17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0" fontId="20" fillId="5" borderId="17" xfId="0" applyFont="1" applyFill="1" applyBorder="1" applyAlignment="1">
      <alignment vertical="center" wrapText="1"/>
    </xf>
    <xf numFmtId="0" fontId="20" fillId="5" borderId="18" xfId="0" applyFont="1" applyFill="1" applyBorder="1" applyAlignment="1">
      <alignment vertical="center" wrapText="1"/>
    </xf>
    <xf numFmtId="0" fontId="18" fillId="6" borderId="16" xfId="0" applyFont="1" applyFill="1" applyBorder="1" applyAlignment="1">
      <alignment vertical="center" wrapText="1"/>
    </xf>
    <xf numFmtId="0" fontId="20" fillId="6" borderId="18" xfId="0" applyFont="1" applyFill="1" applyBorder="1" applyAlignment="1">
      <alignment vertical="center" wrapText="1"/>
    </xf>
    <xf numFmtId="0" fontId="20" fillId="6" borderId="17" xfId="0" applyFont="1" applyFill="1" applyBorder="1" applyAlignment="1">
      <alignment vertical="center" wrapText="1"/>
    </xf>
    <xf numFmtId="0" fontId="25" fillId="0" borderId="0" xfId="0" applyFont="1"/>
    <xf numFmtId="4" fontId="25" fillId="0" borderId="0" xfId="0" applyNumberFormat="1" applyFont="1"/>
    <xf numFmtId="0" fontId="25" fillId="0" borderId="0" xfId="0" applyFont="1" applyAlignment="1">
      <alignment horizontal="left"/>
    </xf>
    <xf numFmtId="4" fontId="25" fillId="0" borderId="0" xfId="0" applyNumberFormat="1" applyFont="1" applyAlignment="1">
      <alignment horizontal="left"/>
    </xf>
    <xf numFmtId="2" fontId="17" fillId="3" borderId="1" xfId="2" applyNumberFormat="1" applyFont="1" applyFill="1" applyBorder="1" applyAlignment="1">
      <alignment horizontal="left" vertical="center"/>
    </xf>
    <xf numFmtId="0" fontId="0" fillId="3" borderId="0" xfId="0" applyFill="1"/>
    <xf numFmtId="0" fontId="17" fillId="3" borderId="1" xfId="2" applyFont="1" applyFill="1" applyBorder="1" applyAlignment="1">
      <alignment horizontal="left" vertical="center"/>
    </xf>
    <xf numFmtId="0" fontId="12" fillId="0" borderId="0" xfId="0" applyFont="1"/>
    <xf numFmtId="0" fontId="0" fillId="0" borderId="0" xfId="0"/>
    <xf numFmtId="0" fontId="13" fillId="0" borderId="0" xfId="0" applyFont="1"/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2" fontId="17" fillId="0" borderId="1" xfId="2" applyNumberFormat="1" applyFont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left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Border="1"/>
    <xf numFmtId="2" fontId="4" fillId="0" borderId="1" xfId="2" applyNumberFormat="1" applyFont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wrapText="1"/>
    </xf>
    <xf numFmtId="0" fontId="21" fillId="0" borderId="0" xfId="0" applyFont="1"/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2" fontId="17" fillId="0" borderId="1" xfId="2" applyNumberFormat="1" applyFont="1" applyFill="1" applyBorder="1" applyAlignment="1">
      <alignment horizontal="left" vertical="center"/>
    </xf>
    <xf numFmtId="0" fontId="17" fillId="0" borderId="1" xfId="2" applyFont="1" applyFill="1" applyBorder="1" applyAlignment="1">
      <alignment vertical="center"/>
    </xf>
    <xf numFmtId="0" fontId="17" fillId="0" borderId="1" xfId="2" applyFont="1" applyFill="1" applyBorder="1" applyAlignment="1">
      <alignment horizontal="left" vertical="center"/>
    </xf>
    <xf numFmtId="2" fontId="17" fillId="0" borderId="1" xfId="2" applyNumberFormat="1" applyFont="1" applyBorder="1" applyAlignment="1">
      <alignment vertic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17" fillId="0" borderId="1" xfId="2" applyFont="1" applyBorder="1" applyAlignment="1"/>
    <xf numFmtId="0" fontId="17" fillId="0" borderId="1" xfId="2" applyFont="1" applyBorder="1"/>
    <xf numFmtId="0" fontId="3" fillId="0" borderId="1" xfId="0" applyFont="1" applyBorder="1" applyAlignment="1">
      <alignment horizontal="left" vertical="top"/>
    </xf>
    <xf numFmtId="0" fontId="4" fillId="0" borderId="1" xfId="0" applyFont="1" applyFill="1" applyBorder="1"/>
    <xf numFmtId="164" fontId="4" fillId="2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2" fontId="17" fillId="0" borderId="19" xfId="2" applyNumberFormat="1" applyFont="1" applyBorder="1" applyAlignment="1">
      <alignment horizontal="left" vertical="center"/>
    </xf>
    <xf numFmtId="2" fontId="3" fillId="2" borderId="19" xfId="0" applyNumberFormat="1" applyFont="1" applyFill="1" applyBorder="1" applyAlignment="1">
      <alignment horizontal="left" vertical="center"/>
    </xf>
    <xf numFmtId="0" fontId="12" fillId="0" borderId="0" xfId="0" applyFont="1" applyFill="1"/>
    <xf numFmtId="2" fontId="17" fillId="0" borderId="19" xfId="2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17" fillId="0" borderId="1" xfId="2" applyFont="1" applyFill="1" applyBorder="1"/>
    <xf numFmtId="0" fontId="4" fillId="2" borderId="19" xfId="0" applyFont="1" applyFill="1" applyBorder="1" applyAlignment="1"/>
    <xf numFmtId="0" fontId="4" fillId="0" borderId="0" xfId="0" applyFont="1" applyFill="1"/>
    <xf numFmtId="0" fontId="17" fillId="3" borderId="19" xfId="2" applyFont="1" applyFill="1" applyBorder="1" applyAlignment="1">
      <alignment horizontal="left" vertical="center"/>
    </xf>
    <xf numFmtId="0" fontId="17" fillId="0" borderId="19" xfId="2" applyFont="1" applyFill="1" applyBorder="1" applyAlignment="1">
      <alignment vertical="center"/>
    </xf>
    <xf numFmtId="0" fontId="17" fillId="0" borderId="19" xfId="2" applyFont="1" applyBorder="1" applyAlignment="1">
      <alignment horizontal="left" vertical="center"/>
    </xf>
    <xf numFmtId="2" fontId="17" fillId="3" borderId="19" xfId="2" applyNumberFormat="1" applyFont="1" applyFill="1" applyBorder="1" applyAlignment="1">
      <alignment horizontal="left" vertical="center"/>
    </xf>
    <xf numFmtId="0" fontId="17" fillId="0" borderId="19" xfId="2" applyFont="1" applyFill="1" applyBorder="1" applyAlignment="1">
      <alignment horizontal="left" vertical="center"/>
    </xf>
    <xf numFmtId="0" fontId="4" fillId="0" borderId="0" xfId="0" applyFont="1"/>
    <xf numFmtId="0" fontId="17" fillId="3" borderId="19" xfId="2" applyFont="1" applyFill="1" applyBorder="1"/>
    <xf numFmtId="2" fontId="17" fillId="0" borderId="19" xfId="2" applyNumberFormat="1" applyFont="1" applyBorder="1" applyAlignment="1">
      <alignment vertical="center"/>
    </xf>
    <xf numFmtId="0" fontId="17" fillId="0" borderId="19" xfId="2" applyFont="1" applyBorder="1" applyAlignment="1"/>
    <xf numFmtId="0" fontId="4" fillId="0" borderId="0" xfId="0" applyFont="1" applyAlignment="1">
      <alignment horizontal="left"/>
    </xf>
    <xf numFmtId="0" fontId="17" fillId="0" borderId="19" xfId="2" applyFont="1" applyBorder="1"/>
    <xf numFmtId="0" fontId="17" fillId="0" borderId="0" xfId="2" applyFont="1"/>
    <xf numFmtId="165" fontId="3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17" fillId="0" borderId="0" xfId="2" applyFont="1" applyFill="1"/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2" fontId="0" fillId="0" borderId="0" xfId="0" applyNumberFormat="1"/>
    <xf numFmtId="16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7" fillId="0" borderId="19" xfId="2" applyFont="1" applyFill="1" applyBorder="1"/>
    <xf numFmtId="0" fontId="17" fillId="3" borderId="1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8" fillId="5" borderId="15" xfId="0" applyNumberFormat="1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6" fillId="4" borderId="15" xfId="0" applyNumberFormat="1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49" fontId="18" fillId="6" borderId="15" xfId="0" applyNumberFormat="1" applyFont="1" applyFill="1" applyBorder="1" applyAlignment="1">
      <alignment horizontal="center" vertical="center" wrapText="1"/>
    </xf>
    <xf numFmtId="0" fontId="18" fillId="6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/>
    <xf numFmtId="0" fontId="4" fillId="0" borderId="8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mari-el.gov.ru/minfin/Pages/Budjprojekt.aspx" TargetMode="External"/><Relationship Id="rId13" Type="http://schemas.openxmlformats.org/officeDocument/2006/relationships/hyperlink" Target="http://www.zspo.ru/legislative/budget/27862/" TargetMode="External"/><Relationship Id="rId18" Type="http://schemas.openxmlformats.org/officeDocument/2006/relationships/hyperlink" Target="http://www.oblduma.kurgan.ru/about/activity/doc/proekty/index.php" TargetMode="External"/><Relationship Id="rId26" Type="http://schemas.openxmlformats.org/officeDocument/2006/relationships/hyperlink" Target="http://ob.mosreg.ru/index.php/o-byudzhete/zakon-o-byudzhete/2016-god" TargetMode="External"/><Relationship Id="rId3" Type="http://schemas.openxmlformats.org/officeDocument/2006/relationships/hyperlink" Target="http://minfin01-maykop.ru/Show/Category/8?ItemId=89" TargetMode="External"/><Relationship Id="rId21" Type="http://schemas.openxmlformats.org/officeDocument/2006/relationships/hyperlink" Target="http://www.zaksobr-chita.ru/documents/byudjet/2015" TargetMode="External"/><Relationship Id="rId7" Type="http://schemas.openxmlformats.org/officeDocument/2006/relationships/hyperlink" Target="https://minfin.bashkortostan.ru/documents/247487/" TargetMode="External"/><Relationship Id="rId12" Type="http://schemas.openxmlformats.org/officeDocument/2006/relationships/hyperlink" Target="http://www.zaksob.ru/pages.aspx?id=208&amp;m=68" TargetMode="External"/><Relationship Id="rId17" Type="http://schemas.openxmlformats.org/officeDocument/2006/relationships/hyperlink" Target="http://www.minfin74.ru/mBudget/project/" TargetMode="External"/><Relationship Id="rId25" Type="http://schemas.openxmlformats.org/officeDocument/2006/relationships/hyperlink" Target="http://sevzakon.ru/view/laws/bank_zakonoproektov/" TargetMode="External"/><Relationship Id="rId2" Type="http://schemas.openxmlformats.org/officeDocument/2006/relationships/hyperlink" Target="http://duma39.ru/activity/zakon/draft/" TargetMode="External"/><Relationship Id="rId16" Type="http://schemas.openxmlformats.org/officeDocument/2006/relationships/hyperlink" Target="http://www.r-19.khakasia.ru/authorities/ministry-of-finance-of-the-republic-of-khakassia/docs/dopolnitelnye-materialy-k-byudzhetu/7226/" TargetMode="External"/><Relationship Id="rId20" Type="http://schemas.openxmlformats.org/officeDocument/2006/relationships/hyperlink" Target="http://www.yamalfin.ru/index.php?option=com_content&amp;view=category&amp;layout=blog&amp;id=37&amp;Itemid=45" TargetMode="External"/><Relationship Id="rId29" Type="http://schemas.openxmlformats.org/officeDocument/2006/relationships/vmlDrawing" Target="../drawings/vmlDrawing3.vml"/><Relationship Id="rId1" Type="http://schemas.openxmlformats.org/officeDocument/2006/relationships/hyperlink" Target="http://dvinaland.ru/gov/-6x0eyecf" TargetMode="External"/><Relationship Id="rId6" Type="http://schemas.openxmlformats.org/officeDocument/2006/relationships/hyperlink" Target="http://openbudsk.ru/content/proekt2016/bdgpr16.php" TargetMode="External"/><Relationship Id="rId11" Type="http://schemas.openxmlformats.org/officeDocument/2006/relationships/hyperlink" Target="http://gov.cap.ru/SiteMap.aspx?gov_id=22&amp;id=2116346" TargetMode="External"/><Relationship Id="rId24" Type="http://schemas.openxmlformats.org/officeDocument/2006/relationships/hyperlink" Target="http://minfin.rk.gov.ru/rus/info.php?id=617363" TargetMode="External"/><Relationship Id="rId5" Type="http://schemas.openxmlformats.org/officeDocument/2006/relationships/hyperlink" Target="http://mfrno-a.ru/" TargetMode="External"/><Relationship Id="rId15" Type="http://schemas.openxmlformats.org/officeDocument/2006/relationships/hyperlink" Target="http://www.kamgov.ru/?cont=oiv_din&amp;mcont=6194&amp;menu=4&amp;menu2=0&amp;id=168" TargetMode="External"/><Relationship Id="rId23" Type="http://schemas.openxmlformats.org/officeDocument/2006/relationships/hyperlink" Target="http://zsnso.ru/579/" TargetMode="External"/><Relationship Id="rId28" Type="http://schemas.openxmlformats.org/officeDocument/2006/relationships/printerSettings" Target="../printerSettings/printerSettings10.bin"/><Relationship Id="rId10" Type="http://schemas.openxmlformats.org/officeDocument/2006/relationships/hyperlink" Target="http://gossov.tatarstan.ru/zakonwork/" TargetMode="External"/><Relationship Id="rId19" Type="http://schemas.openxmlformats.org/officeDocument/2006/relationships/hyperlink" Target="http://www.fin.amurobl.ru:8080/oblastnoy-byudzhet/proekty-zakonov-amurskoy-oblasti/" TargetMode="External"/><Relationship Id="rId4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9" Type="http://schemas.openxmlformats.org/officeDocument/2006/relationships/hyperlink" Target="http://www.minfinrm.ru/budget/norm-prav-akty/proekt-norm-dok/" TargetMode="External"/><Relationship Id="rId14" Type="http://schemas.openxmlformats.org/officeDocument/2006/relationships/hyperlink" Target="http://minfin.khabkrai.ru/portal/Show/Category/117?ItemId=500" TargetMode="External"/><Relationship Id="rId22" Type="http://schemas.openxmlformats.org/officeDocument/2006/relationships/hyperlink" Target="http://www.sndko.ru/proekty_zakonov_ko/" TargetMode="External"/><Relationship Id="rId27" Type="http://schemas.openxmlformats.org/officeDocument/2006/relationships/hyperlink" Target="http://fin22.ru/projects/p2015/" TargetMode="External"/><Relationship Id="rId30" Type="http://schemas.openxmlformats.org/officeDocument/2006/relationships/comments" Target="../comments3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finrm.ru/budget/norm-prav-akty/proekt-norm-dok/" TargetMode="External"/><Relationship Id="rId13" Type="http://schemas.openxmlformats.org/officeDocument/2006/relationships/hyperlink" Target="http://www.oblduma.kurgan.ru/about/activity/doc/proekty/index.php" TargetMode="External"/><Relationship Id="rId18" Type="http://schemas.openxmlformats.org/officeDocument/2006/relationships/hyperlink" Target="http://www.sndko.ru/proekty_zakonov_ko/" TargetMode="External"/><Relationship Id="rId26" Type="http://schemas.openxmlformats.org/officeDocument/2006/relationships/hyperlink" Target="http://minfin.gov-murman.ru/open-budget/regional_budget/law_of_budget_projects/proekt_na_2016.php" TargetMode="External"/><Relationship Id="rId3" Type="http://schemas.openxmlformats.org/officeDocument/2006/relationships/hyperlink" Target="http://minfin01-maykop.ru/Show/Category/8?ItemId=89" TargetMode="External"/><Relationship Id="rId21" Type="http://schemas.openxmlformats.org/officeDocument/2006/relationships/hyperlink" Target="http://www.fin.amurobl.ru:8080/oblastnoy-byudzhet/proekty-zakonov-amurskoy-oblasti/" TargetMode="External"/><Relationship Id="rId7" Type="http://schemas.openxmlformats.org/officeDocument/2006/relationships/hyperlink" Target="http://mari-el.gov.ru/minfin/Pages/Budjprojekt.aspx" TargetMode="External"/><Relationship Id="rId12" Type="http://schemas.openxmlformats.org/officeDocument/2006/relationships/hyperlink" Target="http://www.zspo.ru/legislative/budget/27862/" TargetMode="External"/><Relationship Id="rId17" Type="http://schemas.openxmlformats.org/officeDocument/2006/relationships/hyperlink" Target="http://www.zaksobr-chita.ru/documents/byudjet/2015" TargetMode="External"/><Relationship Id="rId25" Type="http://schemas.openxmlformats.org/officeDocument/2006/relationships/hyperlink" Target="http://ob.mosreg.ru/index.php/o-byudzhete/zakon-o-byudzhete/2016-god" TargetMode="External"/><Relationship Id="rId2" Type="http://schemas.openxmlformats.org/officeDocument/2006/relationships/hyperlink" Target="http://duma39.ru/activity/zakon/draft/" TargetMode="External"/><Relationship Id="rId16" Type="http://schemas.openxmlformats.org/officeDocument/2006/relationships/hyperlink" Target="http://www.r-19.khakasia.ru/authorities/ministry-of-finance-of-the-republic-of-khakassia/docs/dopolnitelnye-materialy-k-byudzhetu/7226/" TargetMode="External"/><Relationship Id="rId20" Type="http://schemas.openxmlformats.org/officeDocument/2006/relationships/hyperlink" Target="http://www.kamgov.ru/?cont=oiv_din&amp;mcont=6194&amp;menu=4&amp;menu2=0&amp;id=168" TargetMode="External"/><Relationship Id="rId29" Type="http://schemas.openxmlformats.org/officeDocument/2006/relationships/comments" Target="../comments4.xml"/><Relationship Id="rId1" Type="http://schemas.openxmlformats.org/officeDocument/2006/relationships/hyperlink" Target="http://dvinaland.ru/gov/-6x0eyecf" TargetMode="External"/><Relationship Id="rId6" Type="http://schemas.openxmlformats.org/officeDocument/2006/relationships/hyperlink" Target="https://minfin.bashkortostan.ru/documents/247487/" TargetMode="External"/><Relationship Id="rId11" Type="http://schemas.openxmlformats.org/officeDocument/2006/relationships/hyperlink" Target="http://www.zaksob.ru/pages.aspx?id=208&amp;m=68" TargetMode="External"/><Relationship Id="rId24" Type="http://schemas.openxmlformats.org/officeDocument/2006/relationships/hyperlink" Target="http://openbudsk.ru/content/proekt2016/bdgpr16.php" TargetMode="External"/><Relationship Id="rId5" Type="http://schemas.openxmlformats.org/officeDocument/2006/relationships/hyperlink" Target="http://mfrno-a.ru/" TargetMode="External"/><Relationship Id="rId15" Type="http://schemas.openxmlformats.org/officeDocument/2006/relationships/hyperlink" Target="http://www.yamalfin.ru/index.php?option=com_content&amp;view=category&amp;layout=blog&amp;id=37&amp;Itemid=45" TargetMode="External"/><Relationship Id="rId23" Type="http://schemas.openxmlformats.org/officeDocument/2006/relationships/hyperlink" Target="http://sevzakon.ru/view/laws/bank_zakonoproektov/" TargetMode="External"/><Relationship Id="rId28" Type="http://schemas.openxmlformats.org/officeDocument/2006/relationships/vmlDrawing" Target="../drawings/vmlDrawing4.vml"/><Relationship Id="rId10" Type="http://schemas.openxmlformats.org/officeDocument/2006/relationships/hyperlink" Target="http://gov.cap.ru/SiteMap.aspx?gov_id=22&amp;id=2116346" TargetMode="External"/><Relationship Id="rId19" Type="http://schemas.openxmlformats.org/officeDocument/2006/relationships/hyperlink" Target="http://zsnso.ru/579/" TargetMode="External"/><Relationship Id="rId4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9" Type="http://schemas.openxmlformats.org/officeDocument/2006/relationships/hyperlink" Target="http://gossov.tatarstan.ru/zakonwork/" TargetMode="External"/><Relationship Id="rId14" Type="http://schemas.openxmlformats.org/officeDocument/2006/relationships/hyperlink" Target="http://www.minfin74.ru/mBudget/project/" TargetMode="External"/><Relationship Id="rId22" Type="http://schemas.openxmlformats.org/officeDocument/2006/relationships/hyperlink" Target="http://minfin.rk.gov.ru/rus/info.php?id=617363" TargetMode="External"/><Relationship Id="rId27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finrm.ru/budget/norm-prav-akty/proekt-norm-dok/" TargetMode="External"/><Relationship Id="rId13" Type="http://schemas.openxmlformats.org/officeDocument/2006/relationships/hyperlink" Target="http://www.zaksob.ru/pages.aspx?id=208&amp;m=68" TargetMode="External"/><Relationship Id="rId18" Type="http://schemas.openxmlformats.org/officeDocument/2006/relationships/hyperlink" Target="http://www.r-19.khakasia.ru/authorities/ministry-of-finance-of-the-republic-of-khakassia/docs/dopolnitelnye-materialy-k-byudzhetu/7226/" TargetMode="External"/><Relationship Id="rId26" Type="http://schemas.openxmlformats.org/officeDocument/2006/relationships/hyperlink" Target="http://ob.mosreg.ru/index.php/o-byudzhete/zakon-o-byudzhete/2016-god" TargetMode="External"/><Relationship Id="rId3" Type="http://schemas.openxmlformats.org/officeDocument/2006/relationships/hyperlink" Target="http://minfin01-maykop.ru/Show/Category/8?ItemId=89" TargetMode="External"/><Relationship Id="rId21" Type="http://schemas.openxmlformats.org/officeDocument/2006/relationships/hyperlink" Target="http://zsnso.ru/579/" TargetMode="External"/><Relationship Id="rId7" Type="http://schemas.openxmlformats.org/officeDocument/2006/relationships/hyperlink" Target="http://mari-el.gov.ru/minfin/Pages/Budjprojekt.aspx" TargetMode="External"/><Relationship Id="rId12" Type="http://schemas.openxmlformats.org/officeDocument/2006/relationships/hyperlink" Target="http://budget.perm.ru/execution/proekt/proektzak/2015/" TargetMode="External"/><Relationship Id="rId17" Type="http://schemas.openxmlformats.org/officeDocument/2006/relationships/hyperlink" Target="http://www.yamalfin.ru/index.php?option=com_content&amp;view=category&amp;layout=blog&amp;id=37&amp;Itemid=45" TargetMode="External"/><Relationship Id="rId25" Type="http://schemas.openxmlformats.org/officeDocument/2006/relationships/hyperlink" Target="http://openbudsk.ru/content/proekt2016/bdgpr16.php" TargetMode="External"/><Relationship Id="rId2" Type="http://schemas.openxmlformats.org/officeDocument/2006/relationships/hyperlink" Target="http://duma39.ru/activity/zakon/draft/" TargetMode="External"/><Relationship Id="rId16" Type="http://schemas.openxmlformats.org/officeDocument/2006/relationships/hyperlink" Target="http://www.minfin74.ru/mBudget/project/" TargetMode="External"/><Relationship Id="rId20" Type="http://schemas.openxmlformats.org/officeDocument/2006/relationships/hyperlink" Target="http://www.sndko.ru/proekty_zakonov_ko/" TargetMode="External"/><Relationship Id="rId1" Type="http://schemas.openxmlformats.org/officeDocument/2006/relationships/hyperlink" Target="http://dvinaland.ru/gov/-6x0eyecf" TargetMode="External"/><Relationship Id="rId6" Type="http://schemas.openxmlformats.org/officeDocument/2006/relationships/hyperlink" Target="https://minfin.bashkortostan.ru/documents/247487/" TargetMode="External"/><Relationship Id="rId11" Type="http://schemas.openxmlformats.org/officeDocument/2006/relationships/hyperlink" Target="http://gov.cap.ru/SiteMap.aspx?gov_id=83&amp;id=1903016" TargetMode="External"/><Relationship Id="rId24" Type="http://schemas.openxmlformats.org/officeDocument/2006/relationships/hyperlink" Target="http://sevzakon.ru/view/laws/bank_zakonoproektov/" TargetMode="External"/><Relationship Id="rId5" Type="http://schemas.openxmlformats.org/officeDocument/2006/relationships/hyperlink" Target="http://mfrno-a.ru/" TargetMode="External"/><Relationship Id="rId15" Type="http://schemas.openxmlformats.org/officeDocument/2006/relationships/hyperlink" Target="http://www.oblduma.kurgan.ru/about/activity/doc/proekty/index.php" TargetMode="External"/><Relationship Id="rId23" Type="http://schemas.openxmlformats.org/officeDocument/2006/relationships/hyperlink" Target="http://minfin.rk.gov.ru/rus/info.php?id=617363" TargetMode="External"/><Relationship Id="rId28" Type="http://schemas.openxmlformats.org/officeDocument/2006/relationships/printerSettings" Target="../printerSettings/printerSettings12.bin"/><Relationship Id="rId10" Type="http://schemas.openxmlformats.org/officeDocument/2006/relationships/hyperlink" Target="http://gov.cap.ru/SiteMap.aspx?gov_id=22&amp;id=2116346" TargetMode="External"/><Relationship Id="rId19" Type="http://schemas.openxmlformats.org/officeDocument/2006/relationships/hyperlink" Target="http://www.zaksobr-chita.ru/documents/byudjet/2015" TargetMode="External"/><Relationship Id="rId4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9" Type="http://schemas.openxmlformats.org/officeDocument/2006/relationships/hyperlink" Target="http://gossov.tatarstan.ru/zakonwork/" TargetMode="External"/><Relationship Id="rId14" Type="http://schemas.openxmlformats.org/officeDocument/2006/relationships/hyperlink" Target="http://www.zspo.ru/legislative/budget/27862/" TargetMode="External"/><Relationship Id="rId22" Type="http://schemas.openxmlformats.org/officeDocument/2006/relationships/hyperlink" Target="http://www.kamgov.ru/?cont=oiv_din&amp;mcont=6194&amp;menu=4&amp;menu2=0&amp;id=168" TargetMode="External"/><Relationship Id="rId27" Type="http://schemas.openxmlformats.org/officeDocument/2006/relationships/hyperlink" Target="http://minfin.karelia.ru/sostavlenie-bjudzheta-7/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s://minfin.bashkortostan.ru/documents/247487/" TargetMode="External"/><Relationship Id="rId13" Type="http://schemas.openxmlformats.org/officeDocument/2006/relationships/hyperlink" Target="http://gov.cap.ru/SiteMap.aspx?gov_id=83&amp;id=1903016" TargetMode="External"/><Relationship Id="rId18" Type="http://schemas.openxmlformats.org/officeDocument/2006/relationships/hyperlink" Target="http://www.minfin74.ru/mBudget/project/" TargetMode="External"/><Relationship Id="rId26" Type="http://schemas.openxmlformats.org/officeDocument/2006/relationships/hyperlink" Target="http://sevzakon.ru/view/laws/bank_zakonoproektov/" TargetMode="External"/><Relationship Id="rId3" Type="http://schemas.openxmlformats.org/officeDocument/2006/relationships/hyperlink" Target="http://duma39.ru/activity/zakon/draft/" TargetMode="External"/><Relationship Id="rId21" Type="http://schemas.openxmlformats.org/officeDocument/2006/relationships/hyperlink" Target="http://www.zaksobr-chita.ru/documents/byudjet/2015" TargetMode="External"/><Relationship Id="rId7" Type="http://schemas.openxmlformats.org/officeDocument/2006/relationships/hyperlink" Target="http://openbudsk.ru/content/proekt2016/bdgpr16.php" TargetMode="External"/><Relationship Id="rId12" Type="http://schemas.openxmlformats.org/officeDocument/2006/relationships/hyperlink" Target="http://gov.cap.ru/SiteMap.aspx?gov_id=22&amp;id=2116346" TargetMode="External"/><Relationship Id="rId17" Type="http://schemas.openxmlformats.org/officeDocument/2006/relationships/hyperlink" Target="http://www.oblduma.kurgan.ru/about/activity/doc/proekty/index.php" TargetMode="External"/><Relationship Id="rId25" Type="http://schemas.openxmlformats.org/officeDocument/2006/relationships/hyperlink" Target="http://minfin.rk.gov.ru/rus/info.php?id=617363" TargetMode="External"/><Relationship Id="rId2" Type="http://schemas.openxmlformats.org/officeDocument/2006/relationships/hyperlink" Target="http://www.df35.ru/index.php?option=com_content&amp;view=category&amp;id=235&amp;Itemid=224" TargetMode="External"/><Relationship Id="rId16" Type="http://schemas.openxmlformats.org/officeDocument/2006/relationships/hyperlink" Target="http://www.zspo.ru/legislative/budget/27862/" TargetMode="External"/><Relationship Id="rId20" Type="http://schemas.openxmlformats.org/officeDocument/2006/relationships/hyperlink" Target="http://www.r-19.khakasia.ru/authorities/ministry-of-finance-of-the-republic-of-khakassia/docs/dopolnitelnye-materialy-k-byudzhetu/7226/" TargetMode="External"/><Relationship Id="rId29" Type="http://schemas.openxmlformats.org/officeDocument/2006/relationships/hyperlink" Target="http://dtf.avo.ru/index.php?option=com_content&amp;view=article&amp;id=238&amp;Itemid=56" TargetMode="External"/><Relationship Id="rId1" Type="http://schemas.openxmlformats.org/officeDocument/2006/relationships/hyperlink" Target="http://dvinaland.ru/gov/-6x0eyecf" TargetMode="External"/><Relationship Id="rId6" Type="http://schemas.openxmlformats.org/officeDocument/2006/relationships/hyperlink" Target="http://mfrno-a.ru/" TargetMode="External"/><Relationship Id="rId11" Type="http://schemas.openxmlformats.org/officeDocument/2006/relationships/hyperlink" Target="http://gossov.tatarstan.ru/zakonwork/" TargetMode="External"/><Relationship Id="rId24" Type="http://schemas.openxmlformats.org/officeDocument/2006/relationships/hyperlink" Target="http://www.kamgov.ru/?cont=oiv_din&amp;mcont=6194&amp;menu=4&amp;menu2=0&amp;id=168" TargetMode="External"/><Relationship Id="rId5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15" Type="http://schemas.openxmlformats.org/officeDocument/2006/relationships/hyperlink" Target="http://www.zaksob.ru/pages.aspx?id=208&amp;m=68" TargetMode="External"/><Relationship Id="rId23" Type="http://schemas.openxmlformats.org/officeDocument/2006/relationships/hyperlink" Target="http://zsnso.ru/579/" TargetMode="External"/><Relationship Id="rId28" Type="http://schemas.openxmlformats.org/officeDocument/2006/relationships/hyperlink" Target="http://minfin.gov-murman.ru/open-budget/regional_budget/law_of_budget_projects/proekt_na_2016.php" TargetMode="External"/><Relationship Id="rId10" Type="http://schemas.openxmlformats.org/officeDocument/2006/relationships/hyperlink" Target="http://www.minfinrm.ru/budget/norm-prav-akty/proekt-norm-dok/" TargetMode="External"/><Relationship Id="rId19" Type="http://schemas.openxmlformats.org/officeDocument/2006/relationships/hyperlink" Target="http://www.yamalfin.ru/index.php?option=com_content&amp;view=category&amp;layout=blog&amp;id=37&amp;Itemid=45" TargetMode="External"/><Relationship Id="rId31" Type="http://schemas.openxmlformats.org/officeDocument/2006/relationships/printerSettings" Target="../printerSettings/printerSettings13.bin"/><Relationship Id="rId4" Type="http://schemas.openxmlformats.org/officeDocument/2006/relationships/hyperlink" Target="http://minfin01-maykop.ru/Show/Category/8?ItemId=89" TargetMode="External"/><Relationship Id="rId9" Type="http://schemas.openxmlformats.org/officeDocument/2006/relationships/hyperlink" Target="http://mari-el.gov.ru/minfin/Pages/Budjprojekt.aspx" TargetMode="External"/><Relationship Id="rId14" Type="http://schemas.openxmlformats.org/officeDocument/2006/relationships/hyperlink" Target="http://budget.perm.ru/execution/proekt/proektzak/2015/" TargetMode="External"/><Relationship Id="rId22" Type="http://schemas.openxmlformats.org/officeDocument/2006/relationships/hyperlink" Target="http://www.sndko.ru/proekty_zakonov_ko/" TargetMode="External"/><Relationship Id="rId27" Type="http://schemas.openxmlformats.org/officeDocument/2006/relationships/hyperlink" Target="http://ob.mosreg.ru/index.php/o-byudzhete/zakon-o-byudzhete/2016-god" TargetMode="External"/><Relationship Id="rId30" Type="http://schemas.openxmlformats.org/officeDocument/2006/relationships/hyperlink" Target="http://www.minfinkubani.ru/budget_plan/detail.php?ID=6122&amp;IBLOCK_ID=74&amp;str_date=30.10.2015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s://minfin.bashkortostan.ru/documents/247487/" TargetMode="External"/><Relationship Id="rId13" Type="http://schemas.openxmlformats.org/officeDocument/2006/relationships/hyperlink" Target="http://gov.cap.ru/SiteMap.aspx?gov_id=83&amp;id=1903016" TargetMode="External"/><Relationship Id="rId18" Type="http://schemas.openxmlformats.org/officeDocument/2006/relationships/hyperlink" Target="http://www.minfin74.ru/mBudget/project/" TargetMode="External"/><Relationship Id="rId26" Type="http://schemas.openxmlformats.org/officeDocument/2006/relationships/hyperlink" Target="http://minfin.rk.gov.ru/rus/info.php?id=617363" TargetMode="External"/><Relationship Id="rId3" Type="http://schemas.openxmlformats.org/officeDocument/2006/relationships/hyperlink" Target="http://minfin01-maykop.ru/Show/Category/8?ItemId=89" TargetMode="External"/><Relationship Id="rId21" Type="http://schemas.openxmlformats.org/officeDocument/2006/relationships/hyperlink" Target="http://www.zaksobr-chita.ru/documents/byudjet/2015" TargetMode="External"/><Relationship Id="rId34" Type="http://schemas.openxmlformats.org/officeDocument/2006/relationships/hyperlink" Target="http://minfin.gov-murman.ru/open-budget/regional_budget/law_of_budget_projects/proekt_na_2016.php" TargetMode="External"/><Relationship Id="rId7" Type="http://schemas.openxmlformats.org/officeDocument/2006/relationships/hyperlink" Target="http://openbudsk.ru/content/proekt2016/bdgpr16.php" TargetMode="External"/><Relationship Id="rId12" Type="http://schemas.openxmlformats.org/officeDocument/2006/relationships/hyperlink" Target="http://gov.cap.ru/SiteMap.aspx?gov_id=22&amp;id=2116346" TargetMode="External"/><Relationship Id="rId17" Type="http://schemas.openxmlformats.org/officeDocument/2006/relationships/hyperlink" Target="http://www.oblduma.kurgan.ru/about/activity/doc/proekty/index.php" TargetMode="External"/><Relationship Id="rId25" Type="http://schemas.openxmlformats.org/officeDocument/2006/relationships/hyperlink" Target="http://www.fin.amurobl.ru:8080/oblastnoy-byudzhet/proekty-zakonov-amurskoy-oblasti/" TargetMode="External"/><Relationship Id="rId33" Type="http://schemas.openxmlformats.org/officeDocument/2006/relationships/hyperlink" Target="http://www.minfin-altai.ru/byudzhet/budget-for-citizens/the-draft-budget.php" TargetMode="External"/><Relationship Id="rId38" Type="http://schemas.openxmlformats.org/officeDocument/2006/relationships/comments" Target="../comments5.xml"/><Relationship Id="rId2" Type="http://schemas.openxmlformats.org/officeDocument/2006/relationships/hyperlink" Target="http://duma39.ru/activity/zakon/draft/" TargetMode="External"/><Relationship Id="rId16" Type="http://schemas.openxmlformats.org/officeDocument/2006/relationships/hyperlink" Target="http://www.zspo.ru/legislative/budget/27862/" TargetMode="External"/><Relationship Id="rId20" Type="http://schemas.openxmlformats.org/officeDocument/2006/relationships/hyperlink" Target="http://www.r-19.khakasia.ru/authorities/ministry-of-finance-of-the-republic-of-khakassia/docs/dopolnitelnye-materialy-k-byudzhetu/7226/" TargetMode="External"/><Relationship Id="rId29" Type="http://schemas.openxmlformats.org/officeDocument/2006/relationships/hyperlink" Target="http://budget.bryanskoblfin.ru/Show/Category/10?ItemId=4" TargetMode="External"/><Relationship Id="rId1" Type="http://schemas.openxmlformats.org/officeDocument/2006/relationships/hyperlink" Target="http://dvinaland.ru/gov/-6x0eyecf" TargetMode="External"/><Relationship Id="rId6" Type="http://schemas.openxmlformats.org/officeDocument/2006/relationships/hyperlink" Target="http://mfrno-a.ru/" TargetMode="External"/><Relationship Id="rId11" Type="http://schemas.openxmlformats.org/officeDocument/2006/relationships/hyperlink" Target="http://gossov.tatarstan.ru/zakonwork/" TargetMode="External"/><Relationship Id="rId24" Type="http://schemas.openxmlformats.org/officeDocument/2006/relationships/hyperlink" Target="http://www.kamgov.ru/?cont=oiv_din&amp;mcont=6194&amp;menu=4&amp;menu2=0&amp;id=168" TargetMode="External"/><Relationship Id="rId32" Type="http://schemas.openxmlformats.org/officeDocument/2006/relationships/hyperlink" Target="http://mf-ao.ru/index.php/norms/proects" TargetMode="External"/><Relationship Id="rId37" Type="http://schemas.openxmlformats.org/officeDocument/2006/relationships/vmlDrawing" Target="../drawings/vmlDrawing5.vml"/><Relationship Id="rId5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15" Type="http://schemas.openxmlformats.org/officeDocument/2006/relationships/hyperlink" Target="http://www.zaksob.ru/pages.aspx?id=208&amp;m=68" TargetMode="External"/><Relationship Id="rId23" Type="http://schemas.openxmlformats.org/officeDocument/2006/relationships/hyperlink" Target="http://zsnso.ru/579/" TargetMode="External"/><Relationship Id="rId28" Type="http://schemas.openxmlformats.org/officeDocument/2006/relationships/hyperlink" Target="http://ob.mosreg.ru/index.php/o-byudzhete/zakon-o-byudzhete/2016-god" TargetMode="External"/><Relationship Id="rId36" Type="http://schemas.openxmlformats.org/officeDocument/2006/relationships/printerSettings" Target="../printerSettings/printerSettings14.bin"/><Relationship Id="rId10" Type="http://schemas.openxmlformats.org/officeDocument/2006/relationships/hyperlink" Target="http://www.minfinrm.ru/budget/norm-prav-akty/proekt-norm-dok/" TargetMode="External"/><Relationship Id="rId19" Type="http://schemas.openxmlformats.org/officeDocument/2006/relationships/hyperlink" Target="http://www.yamalfin.ru/index.php?option=com_content&amp;view=category&amp;layout=blog&amp;id=37&amp;Itemid=45" TargetMode="External"/><Relationship Id="rId31" Type="http://schemas.openxmlformats.org/officeDocument/2006/relationships/hyperlink" Target="http://minfin.krskstate.ru/openbudget/budget/visual16/add" TargetMode="External"/><Relationship Id="rId4" Type="http://schemas.openxmlformats.org/officeDocument/2006/relationships/hyperlink" Target="http://www.minfinkubani.ru/budget_execution/detail.php?ID=6008&amp;IBLOCK_ID=31&amp;str_date=30.10.2015" TargetMode="External"/><Relationship Id="rId9" Type="http://schemas.openxmlformats.org/officeDocument/2006/relationships/hyperlink" Target="http://mari-el.gov.ru/minfin/Pages/Budjprojekt.aspx" TargetMode="External"/><Relationship Id="rId14" Type="http://schemas.openxmlformats.org/officeDocument/2006/relationships/hyperlink" Target="http://budget.perm.ru/execution/proekt/proektzak/2015/" TargetMode="External"/><Relationship Id="rId22" Type="http://schemas.openxmlformats.org/officeDocument/2006/relationships/hyperlink" Target="http://www.sndko.ru/proekty_zakonov_ko/" TargetMode="External"/><Relationship Id="rId27" Type="http://schemas.openxmlformats.org/officeDocument/2006/relationships/hyperlink" Target="http://sevzakon.ru/view/laws/bank_zakonoproektov/" TargetMode="External"/><Relationship Id="rId30" Type="http://schemas.openxmlformats.org/officeDocument/2006/relationships/hyperlink" Target="http://www.depfin.admhmao.ru/wps/portal/fin/home/openbudget" TargetMode="External"/><Relationship Id="rId35" Type="http://schemas.openxmlformats.org/officeDocument/2006/relationships/hyperlink" Target="http://dfei.adm-nao.ru/zakony-o-byudzhete/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s://minfin.bashkortostan.ru/documents/247487/" TargetMode="External"/><Relationship Id="rId13" Type="http://schemas.openxmlformats.org/officeDocument/2006/relationships/hyperlink" Target="http://www.zaksob.ru/pages.aspx?id=208&amp;m=68" TargetMode="External"/><Relationship Id="rId18" Type="http://schemas.openxmlformats.org/officeDocument/2006/relationships/hyperlink" Target="http://www.zaksobr-chita.ru/documents/byudjet/2015" TargetMode="External"/><Relationship Id="rId26" Type="http://schemas.openxmlformats.org/officeDocument/2006/relationships/hyperlink" Target="http://adm.rkursk.ru/index.php?id=693&amp;mat_id=49482" TargetMode="External"/><Relationship Id="rId3" Type="http://schemas.openxmlformats.org/officeDocument/2006/relationships/hyperlink" Target="http://duma39.ru/activity/zakon/draft/" TargetMode="External"/><Relationship Id="rId21" Type="http://schemas.openxmlformats.org/officeDocument/2006/relationships/hyperlink" Target="http://minfin.khabkrai.ru/portal/Show/Category/117?ItemId=500" TargetMode="External"/><Relationship Id="rId7" Type="http://schemas.openxmlformats.org/officeDocument/2006/relationships/hyperlink" Target="http://openbudsk.ru/content/proekt2016/bdgpr16.php" TargetMode="External"/><Relationship Id="rId12" Type="http://schemas.openxmlformats.org/officeDocument/2006/relationships/hyperlink" Target="http://gov.cap.ru/SiteMap.aspx?gov_id=83&amp;id=1903016" TargetMode="External"/><Relationship Id="rId17" Type="http://schemas.openxmlformats.org/officeDocument/2006/relationships/hyperlink" Target="http://www.r-19.khakasia.ru/authorities/ministry-of-finance-of-the-republic-of-khakassia/docs/dopolnitelnye-materialy-k-byudzhetu/7226/" TargetMode="External"/><Relationship Id="rId25" Type="http://schemas.openxmlformats.org/officeDocument/2006/relationships/hyperlink" Target="http://df.ivanovoobl.ru/regionalnye-finansy/finansovye-vzaimootnosheniya-s-munitsipalnymi-obrazovaniyami/mezhbyudzhetnye-transferty/" TargetMode="External"/><Relationship Id="rId2" Type="http://schemas.openxmlformats.org/officeDocument/2006/relationships/hyperlink" Target="http://dvinaland.ru/gov/-6x0eyecf" TargetMode="External"/><Relationship Id="rId16" Type="http://schemas.openxmlformats.org/officeDocument/2006/relationships/hyperlink" Target="http://www.yamalfin.ru/index.php?option=com_content&amp;view=category&amp;layout=blog&amp;id=37&amp;Itemid=45" TargetMode="External"/><Relationship Id="rId20" Type="http://schemas.openxmlformats.org/officeDocument/2006/relationships/hyperlink" Target="http://zsnso.ru/579/" TargetMode="External"/><Relationship Id="rId29" Type="http://schemas.openxmlformats.org/officeDocument/2006/relationships/vmlDrawing" Target="../drawings/vmlDrawing6.vml"/><Relationship Id="rId1" Type="http://schemas.openxmlformats.org/officeDocument/2006/relationships/hyperlink" Target="http://www.yarregion.ru/depts/depfin/tmpPages/docs.aspx" TargetMode="External"/><Relationship Id="rId6" Type="http://schemas.openxmlformats.org/officeDocument/2006/relationships/hyperlink" Target="http://mfrno-a.ru/" TargetMode="External"/><Relationship Id="rId11" Type="http://schemas.openxmlformats.org/officeDocument/2006/relationships/hyperlink" Target="http://gossov.tatarstan.ru/zakonwork/" TargetMode="External"/><Relationship Id="rId24" Type="http://schemas.openxmlformats.org/officeDocument/2006/relationships/hyperlink" Target="http://ob.mosreg.ru/index.php/o-byudzhete/zakon-o-byudzhete/2016-god" TargetMode="External"/><Relationship Id="rId5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15" Type="http://schemas.openxmlformats.org/officeDocument/2006/relationships/hyperlink" Target="http://www.oblduma.kurgan.ru/about/activity/doc/proekty/index.php" TargetMode="External"/><Relationship Id="rId23" Type="http://schemas.openxmlformats.org/officeDocument/2006/relationships/hyperlink" Target="http://sevzakon.ru/view/laws/bank_zakonoproektov/" TargetMode="External"/><Relationship Id="rId28" Type="http://schemas.openxmlformats.org/officeDocument/2006/relationships/printerSettings" Target="../printerSettings/printerSettings15.bin"/><Relationship Id="rId10" Type="http://schemas.openxmlformats.org/officeDocument/2006/relationships/hyperlink" Target="http://www.minfinrm.ru/budget/norm-prav-akty/proekt-norm-dok/" TargetMode="External"/><Relationship Id="rId19" Type="http://schemas.openxmlformats.org/officeDocument/2006/relationships/hyperlink" Target="http://www.sndko.ru/proekty_zakonov_ko/" TargetMode="External"/><Relationship Id="rId4" Type="http://schemas.openxmlformats.org/officeDocument/2006/relationships/hyperlink" Target="http://minfin01-maykop.ru/Show/Category/8?ItemId=89" TargetMode="External"/><Relationship Id="rId9" Type="http://schemas.openxmlformats.org/officeDocument/2006/relationships/hyperlink" Target="http://mari-el.gov.ru/minfin/Pages/Budjprojekt.aspx" TargetMode="External"/><Relationship Id="rId14" Type="http://schemas.openxmlformats.org/officeDocument/2006/relationships/hyperlink" Target="http://www.zspo.ru/legislative/budget/27862/" TargetMode="External"/><Relationship Id="rId22" Type="http://schemas.openxmlformats.org/officeDocument/2006/relationships/hyperlink" Target="http://minfin.rk.gov.ru/rus/info.php?id=617363" TargetMode="External"/><Relationship Id="rId27" Type="http://schemas.openxmlformats.org/officeDocument/2006/relationships/hyperlink" Target="http://minfin.krskstate.ru/openbudget/budget" TargetMode="External"/><Relationship Id="rId30" Type="http://schemas.openxmlformats.org/officeDocument/2006/relationships/comments" Target="../comments6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openbudsk.ru/content/proekt2016/bdgpr16.php" TargetMode="External"/><Relationship Id="rId13" Type="http://schemas.openxmlformats.org/officeDocument/2006/relationships/hyperlink" Target="http://gov.cap.ru/SiteMap.aspx?gov_id=22&amp;id=2116346" TargetMode="External"/><Relationship Id="rId18" Type="http://schemas.openxmlformats.org/officeDocument/2006/relationships/hyperlink" Target="http://www.yamalfin.ru/index.php?option=com_content&amp;view=category&amp;layout=blog&amp;id=37&amp;Itemid=45" TargetMode="External"/><Relationship Id="rId26" Type="http://schemas.openxmlformats.org/officeDocument/2006/relationships/hyperlink" Target="http://www.depfin.admhmao.ru/wps/portal/fin/home/openbudget" TargetMode="External"/><Relationship Id="rId3" Type="http://schemas.openxmlformats.org/officeDocument/2006/relationships/hyperlink" Target="http://duma39.ru/activity/zakon/draft/" TargetMode="External"/><Relationship Id="rId21" Type="http://schemas.openxmlformats.org/officeDocument/2006/relationships/hyperlink" Target="http://www.sndko.ru/proekty_zakonov_ko/" TargetMode="External"/><Relationship Id="rId34" Type="http://schemas.openxmlformats.org/officeDocument/2006/relationships/comments" Target="../comments7.xml"/><Relationship Id="rId7" Type="http://schemas.openxmlformats.org/officeDocument/2006/relationships/hyperlink" Target="http://mfrno-a.ru/" TargetMode="External"/><Relationship Id="rId12" Type="http://schemas.openxmlformats.org/officeDocument/2006/relationships/hyperlink" Target="http://gossov.tatarstan.ru/zakonwork/" TargetMode="External"/><Relationship Id="rId17" Type="http://schemas.openxmlformats.org/officeDocument/2006/relationships/hyperlink" Target="http://www.minfin74.ru/mBudget/project/" TargetMode="External"/><Relationship Id="rId25" Type="http://schemas.openxmlformats.org/officeDocument/2006/relationships/hyperlink" Target="http://asozd.samgd.ru/bills/2241/" TargetMode="External"/><Relationship Id="rId33" Type="http://schemas.openxmlformats.org/officeDocument/2006/relationships/vmlDrawing" Target="../drawings/vmlDrawing7.vml"/><Relationship Id="rId2" Type="http://schemas.openxmlformats.org/officeDocument/2006/relationships/hyperlink" Target="http://dvinaland.ru/gov/-6x0eyecf" TargetMode="External"/><Relationship Id="rId16" Type="http://schemas.openxmlformats.org/officeDocument/2006/relationships/hyperlink" Target="http://www.oblduma.kurgan.ru/about/activity/doc/proekty/index.php" TargetMode="External"/><Relationship Id="rId20" Type="http://schemas.openxmlformats.org/officeDocument/2006/relationships/hyperlink" Target="http://www.zaksobr-chita.ru/documents/byudjet/2015" TargetMode="External"/><Relationship Id="rId29" Type="http://schemas.openxmlformats.org/officeDocument/2006/relationships/hyperlink" Target="http://minfin.gov-murman.ru/open-budget/regional_budget/law_of_budget_projects/proekt_na_2016.php" TargetMode="External"/><Relationship Id="rId1" Type="http://schemas.openxmlformats.org/officeDocument/2006/relationships/hyperlink" Target="http://duma.yar.ru/service/projects/zp154204.html" TargetMode="External"/><Relationship Id="rId6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11" Type="http://schemas.openxmlformats.org/officeDocument/2006/relationships/hyperlink" Target="http://www.minfinrm.ru/budget/norm-prav-akty/proekt-norm-dok/" TargetMode="External"/><Relationship Id="rId24" Type="http://schemas.openxmlformats.org/officeDocument/2006/relationships/hyperlink" Target="http://sevzakon.ru/view/laws/bank_zakonoproektov/" TargetMode="External"/><Relationship Id="rId32" Type="http://schemas.openxmlformats.org/officeDocument/2006/relationships/printerSettings" Target="../printerSettings/printerSettings16.bin"/><Relationship Id="rId5" Type="http://schemas.openxmlformats.org/officeDocument/2006/relationships/hyperlink" Target="http://www.minfinkubani.ru/budget_execution/detail.php?ID=6008&amp;IBLOCK_ID=31&amp;str_date=30.10.2015" TargetMode="External"/><Relationship Id="rId15" Type="http://schemas.openxmlformats.org/officeDocument/2006/relationships/hyperlink" Target="http://www.zspo.ru/legislative/budget/27862/" TargetMode="External"/><Relationship Id="rId23" Type="http://schemas.openxmlformats.org/officeDocument/2006/relationships/hyperlink" Target="http://minfin.rk.gov.ru/rus/info.php?id=617363" TargetMode="External"/><Relationship Id="rId28" Type="http://schemas.openxmlformats.org/officeDocument/2006/relationships/hyperlink" Target="http://gfu.ru/budget/obl/section.php?IBLOCK_ID=125&amp;SECTION_ID=1180" TargetMode="External"/><Relationship Id="rId10" Type="http://schemas.openxmlformats.org/officeDocument/2006/relationships/hyperlink" Target="http://mari-el.gov.ru/minfin/Pages/Budjprojekt.aspx" TargetMode="External"/><Relationship Id="rId19" Type="http://schemas.openxmlformats.org/officeDocument/2006/relationships/hyperlink" Target="http://www.r-19.khakasia.ru/authorities/ministry-of-finance-of-the-republic-of-khakassia/docs/dopolnitelnye-materialy-k-byudzhetu/7226/" TargetMode="External"/><Relationship Id="rId31" Type="http://schemas.openxmlformats.org/officeDocument/2006/relationships/hyperlink" Target="http://minfin.midural.ru/document/category/23" TargetMode="External"/><Relationship Id="rId4" Type="http://schemas.openxmlformats.org/officeDocument/2006/relationships/hyperlink" Target="http://minfin01-maykop.ru/Show/Category/8?ItemId=89" TargetMode="External"/><Relationship Id="rId9" Type="http://schemas.openxmlformats.org/officeDocument/2006/relationships/hyperlink" Target="https://minfin.bashkortostan.ru/documents/247487/" TargetMode="External"/><Relationship Id="rId14" Type="http://schemas.openxmlformats.org/officeDocument/2006/relationships/hyperlink" Target="http://budget.perm.ru/execution/proekt/proektzak/2015/" TargetMode="External"/><Relationship Id="rId22" Type="http://schemas.openxmlformats.org/officeDocument/2006/relationships/hyperlink" Target="http://zsnso.ru/579/" TargetMode="External"/><Relationship Id="rId27" Type="http://schemas.openxmlformats.org/officeDocument/2006/relationships/hyperlink" Target="http://ob.mosreg.ru/index.php/o-byudzhete/zakon-o-byudzhete/2016-god" TargetMode="External"/><Relationship Id="rId30" Type="http://schemas.openxmlformats.org/officeDocument/2006/relationships/hyperlink" Target="http://www.zaksob.ru/pages.aspx?id=208&amp;m=6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gov.cap.ru/SiteMap.aspx?gov_id=22&amp;id=2116346" TargetMode="External"/><Relationship Id="rId18" Type="http://schemas.openxmlformats.org/officeDocument/2006/relationships/hyperlink" Target="http://www.finupr.kurganobl.ru/dokuments/proektakt/proektakt.php" TargetMode="External"/><Relationship Id="rId26" Type="http://schemas.openxmlformats.org/officeDocument/2006/relationships/hyperlink" Target="http://minfin.khabkrai.ru/portal/Show/Category/117?ItemId=500" TargetMode="External"/><Relationship Id="rId39" Type="http://schemas.openxmlformats.org/officeDocument/2006/relationships/hyperlink" Target="http://admobl.kaluga.ru/main/work/finances/budget/2016-2018.php" TargetMode="External"/><Relationship Id="rId21" Type="http://schemas.openxmlformats.org/officeDocument/2006/relationships/hyperlink" Target="http://&#1084;&#1080;&#1085;&#1092;&#1080;&#1085;.&#1079;&#1072;&#1073;&#1072;&#1081;&#1082;&#1072;&#1083;&#1100;&#1089;&#1082;&#1080;&#1081;&#1082;&#1088;&#1072;&#1081;.&#1088;&#1092;/budget/edge/proj_zzk/proj_bud2016.html" TargetMode="External"/><Relationship Id="rId34" Type="http://schemas.openxmlformats.org/officeDocument/2006/relationships/hyperlink" Target="http://mf.nnov.ru:8025/index.php/public-hearings/po-proektu-zakona-ob-oblastnom-byudzhete" TargetMode="External"/><Relationship Id="rId42" Type="http://schemas.openxmlformats.org/officeDocument/2006/relationships/hyperlink" Target="http://duma.tmbreg.ru/index.php?option=com_k2&amp;view=item&amp;id=2649:nojabr-2015&amp;Itemid=60" TargetMode="External"/><Relationship Id="rId47" Type="http://schemas.openxmlformats.org/officeDocument/2006/relationships/hyperlink" Target="http://www.sobranie.info/lawsinfo.php?UID=12721" TargetMode="External"/><Relationship Id="rId50" Type="http://schemas.openxmlformats.org/officeDocument/2006/relationships/hyperlink" Target="http://doc.dumasakhalin.ru/chapter/projects" TargetMode="External"/><Relationship Id="rId55" Type="http://schemas.openxmlformats.org/officeDocument/2006/relationships/hyperlink" Target="http://minfin.ryazangov.ru/documents/draft_documents/" TargetMode="External"/><Relationship Id="rId63" Type="http://schemas.openxmlformats.org/officeDocument/2006/relationships/hyperlink" Target="http://parlament09.ru/node/3802" TargetMode="External"/><Relationship Id="rId68" Type="http://schemas.openxmlformats.org/officeDocument/2006/relationships/hyperlink" Target="http://www.vrnoblduma.ru/index.php?id=1032&amp;lid=1081" TargetMode="External"/><Relationship Id="rId76" Type="http://schemas.openxmlformats.org/officeDocument/2006/relationships/hyperlink" Target="http://www.zsto.ru/index.php/739a50c4-47c1-81fa-060e-2232105925f8/5f51608f-f613-3c85-ce9f-e9a9410d8fa4/8202-sovet151111" TargetMode="External"/><Relationship Id="rId84" Type="http://schemas.openxmlformats.org/officeDocument/2006/relationships/hyperlink" Target="http://www.minfin39.ru/budget/next_year/" TargetMode="External"/><Relationship Id="rId89" Type="http://schemas.openxmlformats.org/officeDocument/2006/relationships/printerSettings" Target="../printerSettings/printerSettings4.bin"/><Relationship Id="rId7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71" Type="http://schemas.openxmlformats.org/officeDocument/2006/relationships/hyperlink" Target="http://kurskduma.ru/proekts/index.php" TargetMode="External"/><Relationship Id="rId2" Type="http://schemas.openxmlformats.org/officeDocument/2006/relationships/hyperlink" Target="http://www.gfu.vrn.ru/bud001/przakona2016/" TargetMode="External"/><Relationship Id="rId16" Type="http://schemas.openxmlformats.org/officeDocument/2006/relationships/hyperlink" Target="http://www.minfin.orb.ru/budget/budget_region/" TargetMode="External"/><Relationship Id="rId29" Type="http://schemas.openxmlformats.org/officeDocument/2006/relationships/hyperlink" Target="http://www.minfinchr.ru/69-svezhie-novosti/520-prinyat-proekt-zakona-o-respublikanskom-byudzhete" TargetMode="External"/><Relationship Id="rId11" Type="http://schemas.openxmlformats.org/officeDocument/2006/relationships/hyperlink" Target="http://mari-el.gov.ru/minfin/Pages/Budjprojekt.aspx" TargetMode="External"/><Relationship Id="rId24" Type="http://schemas.openxmlformats.org/officeDocument/2006/relationships/hyperlink" Target="http://www.mfnso.nso.ru/page/455" TargetMode="External"/><Relationship Id="rId32" Type="http://schemas.openxmlformats.org/officeDocument/2006/relationships/hyperlink" Target="http://www.zaksob.ru/pages.aspx?id=208&amp;m=68" TargetMode="External"/><Relationship Id="rId37" Type="http://schemas.openxmlformats.org/officeDocument/2006/relationships/hyperlink" Target="http://budget.bryanskoblfin.ru/Show/Category/10?ItemId=4" TargetMode="External"/><Relationship Id="rId40" Type="http://schemas.openxmlformats.org/officeDocument/2006/relationships/hyperlink" Target="http://www.admlip.ru/economy/finances/proekty/" TargetMode="External"/><Relationship Id="rId45" Type="http://schemas.openxmlformats.org/officeDocument/2006/relationships/hyperlink" Target="http://zsyanao.ru/control_activities/budget/7293.php" TargetMode="External"/><Relationship Id="rId53" Type="http://schemas.openxmlformats.org/officeDocument/2006/relationships/hyperlink" Target="http://www.tulaoblduma.ru/laws_intranet/laws_controlcard.asp%3FHALF=1&amp;ID=134496.html" TargetMode="External"/><Relationship Id="rId58" Type="http://schemas.openxmlformats.org/officeDocument/2006/relationships/hyperlink" Target="http://gossov.tatarstan.ru/zakonwork/" TargetMode="External"/><Relationship Id="rId66" Type="http://schemas.openxmlformats.org/officeDocument/2006/relationships/hyperlink" Target="http://asozd.samgd.ru/bills/2241/" TargetMode="External"/><Relationship Id="rId74" Type="http://schemas.openxmlformats.org/officeDocument/2006/relationships/hyperlink" Target="http://www.duma.ryazan.net/index.php?option=com_content&amp;view=article&amp;id=177&amp;Itemid=125" TargetMode="External"/><Relationship Id="rId79" Type="http://schemas.openxmlformats.org/officeDocument/2006/relationships/hyperlink" Target="http://www.sdnao.ru/regulatory/issues/index.php?SEC=119" TargetMode="External"/><Relationship Id="rId87" Type="http://schemas.openxmlformats.org/officeDocument/2006/relationships/hyperlink" Target="http://gov.cap.ru/SiteMap.aspx?gov_id=83&amp;id=1903016" TargetMode="External"/><Relationship Id="rId5" Type="http://schemas.openxmlformats.org/officeDocument/2006/relationships/hyperlink" Target="http://www.minfinkubani.ru/budget_execution/detail.php?ID=6008&amp;IBLOCK_ID=31&amp;str_date=30.10.2015" TargetMode="External"/><Relationship Id="rId61" Type="http://schemas.openxmlformats.org/officeDocument/2006/relationships/hyperlink" Target="http://fin22.ru/projects/p2015/" TargetMode="External"/><Relationship Id="rId82" Type="http://schemas.openxmlformats.org/officeDocument/2006/relationships/hyperlink" Target="http://iis.minfin.49gov.ru/ebudget/Menu/Page/68" TargetMode="External"/><Relationship Id="rId90" Type="http://schemas.openxmlformats.org/officeDocument/2006/relationships/vmlDrawing" Target="../drawings/vmlDrawing1.vml"/><Relationship Id="rId19" Type="http://schemas.openxmlformats.org/officeDocument/2006/relationships/hyperlink" Target="http://www.yamalfin.ru/index.php?option=com_content&amp;view=category&amp;layout=blog&amp;id=37&amp;Itemid=45" TargetMode="External"/><Relationship Id="rId14" Type="http://schemas.openxmlformats.org/officeDocument/2006/relationships/hyperlink" Target="http://budget.perm.ru/execution/proekt/proektzak/2015/" TargetMode="External"/><Relationship Id="rId22" Type="http://schemas.openxmlformats.org/officeDocument/2006/relationships/hyperlink" Target="http://gfu.ru/budget/obl/section.php?IBLOCK_ID=125&amp;SECTION_ID=1180" TargetMode="External"/><Relationship Id="rId27" Type="http://schemas.openxmlformats.org/officeDocument/2006/relationships/hyperlink" Target="http://www.fin.amurobl.ru:8080/oblastnoy-byudzhet/proekty-zakonov-amurskoy-oblasti/" TargetMode="External"/><Relationship Id="rId30" Type="http://schemas.openxmlformats.org/officeDocument/2006/relationships/hyperlink" Target="http://adm.rkursk.ru/index.php?id=693&amp;mat_id=49482" TargetMode="External"/><Relationship Id="rId35" Type="http://schemas.openxmlformats.org/officeDocument/2006/relationships/hyperlink" Target="http://www.zskaluga.ru/bills/wide/8644/ob_oblastnom_bjudzhete_na_2016_god__.html" TargetMode="External"/><Relationship Id="rId43" Type="http://schemas.openxmlformats.org/officeDocument/2006/relationships/hyperlink" Target="http://duma.niac.ru/action/archive/?PAGEN_1=2" TargetMode="External"/><Relationship Id="rId48" Type="http://schemas.openxmlformats.org/officeDocument/2006/relationships/hyperlink" Target="http://www.sndko.ru/proekty_zakonov_ko/" TargetMode="External"/><Relationship Id="rId56" Type="http://schemas.openxmlformats.org/officeDocument/2006/relationships/hyperlink" Target="http://df.ivanovoobl.ru/%3Fpage_id%3D530" TargetMode="External"/><Relationship Id="rId64" Type="http://schemas.openxmlformats.org/officeDocument/2006/relationships/hyperlink" Target="http://minfin09.ru/2015/11/%D0%B7%D0%B0%D0%BA%D0%BE%D0%BD-%D0%BA%D1%87%D1%80-%D0%BE-%D1%80%D0%B5%D1%81%D0%BF%D1%83%D0%B1%D0%BB%D0%B8%D0%BA%D0%B0%D0%BD%D1%81%D0%BA%D0%BE%D0%BC-%D0%B1%D1%8E%D0%B4%D0%B6%D0%B5%D1%82%D0%B5-%D0%BD/" TargetMode="External"/><Relationship Id="rId69" Type="http://schemas.openxmlformats.org/officeDocument/2006/relationships/hyperlink" Target="http://www.ivoblduma.ru/zakony/proekty-zakonov/13401/" TargetMode="External"/><Relationship Id="rId77" Type="http://schemas.openxmlformats.org/officeDocument/2006/relationships/hyperlink" Target="http://duma.mos.ru/ru/42/regulation_projects/9970/dossier" TargetMode="External"/><Relationship Id="rId8" Type="http://schemas.openxmlformats.org/officeDocument/2006/relationships/hyperlink" Target="http://openbudsk.ru/content/proekt2016/bdgpr16.php" TargetMode="External"/><Relationship Id="rId51" Type="http://schemas.openxmlformats.org/officeDocument/2006/relationships/hyperlink" Target="http://duma.chukotka.ru/index.php?option=com_content&amp;view=category&amp;id=47&amp;Itemid=154" TargetMode="External"/><Relationship Id="rId72" Type="http://schemas.openxmlformats.org/officeDocument/2006/relationships/hyperlink" Target="http://www.oblsovet.ru/legislation/hearing/" TargetMode="External"/><Relationship Id="rId80" Type="http://schemas.openxmlformats.org/officeDocument/2006/relationships/hyperlink" Target="http://iltumen.ru/content/gosudarstvennyi-byudzhet-respubliki-sakha-yakutiya-na-2016-god" TargetMode="External"/><Relationship Id="rId85" Type="http://schemas.openxmlformats.org/officeDocument/2006/relationships/hyperlink" Target="http://finance.lenobl.ru/law/region/budzet/budg2016" TargetMode="External"/><Relationship Id="rId3" Type="http://schemas.openxmlformats.org/officeDocument/2006/relationships/hyperlink" Target="http://minfin.rkomi.ru/minfin_rkomi/minfin_rbudj/budjet/" TargetMode="External"/><Relationship Id="rId12" Type="http://schemas.openxmlformats.org/officeDocument/2006/relationships/hyperlink" Target="http://www.mfur.ru/budjet/formirovanie/2016/index.php" TargetMode="External"/><Relationship Id="rId17" Type="http://schemas.openxmlformats.org/officeDocument/2006/relationships/hyperlink" Target="http://finance.pnzreg.ru/budget/Otkrytyy_Byudet_Penzenskoy_oblasti/spbpo2016" TargetMode="External"/><Relationship Id="rId25" Type="http://schemas.openxmlformats.org/officeDocument/2006/relationships/hyperlink" Target="http://acts.findep.org/acts.html" TargetMode="External"/><Relationship Id="rId33" Type="http://schemas.openxmlformats.org/officeDocument/2006/relationships/hyperlink" Target="http://www.minfin.kalmregion.ru/index.php?option=com_content&amp;view=article&amp;id=100&amp;Itemid=72" TargetMode="External"/><Relationship Id="rId38" Type="http://schemas.openxmlformats.org/officeDocument/2006/relationships/hyperlink" Target="http://www.zsvo.ru/documents/30/" TargetMode="External"/><Relationship Id="rId46" Type="http://schemas.openxmlformats.org/officeDocument/2006/relationships/hyperlink" Target="http://www.akzs.ru/activity/budget/" TargetMode="External"/><Relationship Id="rId59" Type="http://schemas.openxmlformats.org/officeDocument/2006/relationships/hyperlink" Target="http://www.srd.ru/index.php/component/docs/?view=pr_zak&amp;id=641&amp;menu=508&amp;selmenu=512" TargetMode="External"/><Relationship Id="rId67" Type="http://schemas.openxmlformats.org/officeDocument/2006/relationships/hyperlink" Target="http://www.zsuo.ru/zakony/proekty/43-zakonotvorchestvo/zakony/proekty/8303-ob-oblastnom-byudzhete-ulyanovskoj-oblasti-na-2016-god.html" TargetMode="External"/><Relationship Id="rId20" Type="http://schemas.openxmlformats.org/officeDocument/2006/relationships/hyperlink" Target="http://www.minfintuva.ru/15/2370/2576/page3035.html" TargetMode="External"/><Relationship Id="rId41" Type="http://schemas.openxmlformats.org/officeDocument/2006/relationships/hyperlink" Target="http://fin.tmbreg.ru/6347/2010/8065.html" TargetMode="External"/><Relationship Id="rId54" Type="http://schemas.openxmlformats.org/officeDocument/2006/relationships/hyperlink" Target="http://minfin.tularegion.ru/documents/npa/" TargetMode="External"/><Relationship Id="rId62" Type="http://schemas.openxmlformats.org/officeDocument/2006/relationships/hyperlink" Target="http://zsnso.ru/579/" TargetMode="External"/><Relationship Id="rId70" Type="http://schemas.openxmlformats.org/officeDocument/2006/relationships/hyperlink" Target="http://www.kosoblduma.ru/laws/pzko/?id=369" TargetMode="External"/><Relationship Id="rId75" Type="http://schemas.openxmlformats.org/officeDocument/2006/relationships/hyperlink" Target="http://www.smoloblduma.ru/zpr/index.php?SECTION_ID=&amp;ELEMENT_ID=37092" TargetMode="External"/><Relationship Id="rId83" Type="http://schemas.openxmlformats.org/officeDocument/2006/relationships/hyperlink" Target="http://duma39.ru/activity/zakon/draft/" TargetMode="External"/><Relationship Id="rId88" Type="http://schemas.openxmlformats.org/officeDocument/2006/relationships/hyperlink" Target="http://mf.omskportal.ru/ru/RegionalPublicAuthorities/executivelist/MF/otkrbudg/proekt/2016.html" TargetMode="External"/><Relationship Id="rId91" Type="http://schemas.openxmlformats.org/officeDocument/2006/relationships/comments" Target="../comments1.xml"/><Relationship Id="rId1" Type="http://schemas.openxmlformats.org/officeDocument/2006/relationships/hyperlink" Target="http://beldepfin.ru/?page_id=4202" TargetMode="External"/><Relationship Id="rId6" Type="http://schemas.openxmlformats.org/officeDocument/2006/relationships/hyperlink" Target="http://mf-ao.ru/index.php/norms/proects" TargetMode="External"/><Relationship Id="rId15" Type="http://schemas.openxmlformats.org/officeDocument/2006/relationships/hyperlink" Target="http://depfin.kirov.ru/openbudget/oblbud/bud2016/" TargetMode="External"/><Relationship Id="rId23" Type="http://schemas.openxmlformats.org/officeDocument/2006/relationships/hyperlink" Target="http://www.ofukem.ru/content/blogsection/32/181/" TargetMode="External"/><Relationship Id="rId28" Type="http://schemas.openxmlformats.org/officeDocument/2006/relationships/hyperlink" Target="http://minfin.rk.gov.ru/rus/info.php?id=617363" TargetMode="External"/><Relationship Id="rId36" Type="http://schemas.openxmlformats.org/officeDocument/2006/relationships/hyperlink" Target="http://www.belduma.ru/draft/draft_detail.php?fold=015&amp;fn=4485-15" TargetMode="External"/><Relationship Id="rId49" Type="http://schemas.openxmlformats.org/officeDocument/2006/relationships/hyperlink" Target="http://www.omsk-parlament.ru/?sid=2940" TargetMode="External"/><Relationship Id="rId57" Type="http://schemas.openxmlformats.org/officeDocument/2006/relationships/hyperlink" Target="http://www.df35.ru/index.php?option=com_content&amp;view=article&amp;id=4440:----q----2016-q&amp;catid=235:2016&amp;Itemid=224" TargetMode="External"/><Relationship Id="rId10" Type="http://schemas.openxmlformats.org/officeDocument/2006/relationships/hyperlink" Target="https://minfin.bashkortostan.ru/documents/247487/" TargetMode="External"/><Relationship Id="rId31" Type="http://schemas.openxmlformats.org/officeDocument/2006/relationships/hyperlink" Target="http://minfin.midural.ru/document/category/23" TargetMode="External"/><Relationship Id="rId44" Type="http://schemas.openxmlformats.org/officeDocument/2006/relationships/hyperlink" Target="http://www.duma72.ru/ru/activities/lawmaking/lawbill/38870/" TargetMode="External"/><Relationship Id="rId52" Type="http://schemas.openxmlformats.org/officeDocument/2006/relationships/hyperlink" Target="http://duma.yar.ru/service/projects/zp154204.html" TargetMode="External"/><Relationship Id="rId60" Type="http://schemas.openxmlformats.org/officeDocument/2006/relationships/hyperlink" Target="http://hural-rb.ru/bankz/" TargetMode="External"/><Relationship Id="rId65" Type="http://schemas.openxmlformats.org/officeDocument/2006/relationships/hyperlink" Target="http://&#1084;&#1072;&#1088;&#1080;&#1081;&#1101;&#1083;.&#1088;&#1092;/parlament/Pages/norm_proj.aspx" TargetMode="External"/><Relationship Id="rId73" Type="http://schemas.openxmlformats.org/officeDocument/2006/relationships/hyperlink" Target="http://ob.mosreg.ru/index.php/o-byudzhete/zakon-o-byudzhete/2016-god" TargetMode="External"/><Relationship Id="rId78" Type="http://schemas.openxmlformats.org/officeDocument/2006/relationships/hyperlink" Target="http://www.huralrk.ru/deyatelnost/zakonodatelnaya-deyatelnost/zakonoproekty/item/1065-0163-5-o-respublikanskom-byudzhete-na-2016-god.html" TargetMode="External"/><Relationship Id="rId81" Type="http://schemas.openxmlformats.org/officeDocument/2006/relationships/hyperlink" Target="http://volgoduma.ru/zakonotvorchestvo/proekty-zakonov/komitet-po-byudzhetu-i-nalogam/17697-proekt-zakona-244-2015z.html" TargetMode="External"/><Relationship Id="rId86" Type="http://schemas.openxmlformats.org/officeDocument/2006/relationships/hyperlink" Target="http://saratov.gov.ru/gov/auth/minfin/bud_sar_obl/2016/Project/" TargetMode="External"/><Relationship Id="rId4" Type="http://schemas.openxmlformats.org/officeDocument/2006/relationships/hyperlink" Target="http://minfin01-maykop.ru/Show/Category/8?ItemId=89" TargetMode="External"/><Relationship Id="rId9" Type="http://schemas.openxmlformats.org/officeDocument/2006/relationships/hyperlink" Target="http://sakhminfin.ru/index.php/normotvorchestvo/proekt-npa-prava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sakhminfin.ru/index.php/normotvorchestvo/proekt-npa-prava" TargetMode="External"/><Relationship Id="rId13" Type="http://schemas.openxmlformats.org/officeDocument/2006/relationships/hyperlink" Target="http://www.yamalfin.ru/index.php?option=com_content&amp;view=category&amp;layout=blog&amp;id=37&amp;Itemid=45" TargetMode="External"/><Relationship Id="rId18" Type="http://schemas.openxmlformats.org/officeDocument/2006/relationships/hyperlink" Target="http://gov.cap.ru/SiteMap.aspx?gov_id=22&amp;id=2116346" TargetMode="External"/><Relationship Id="rId26" Type="http://schemas.openxmlformats.org/officeDocument/2006/relationships/hyperlink" Target="http://www.zaksob.ru/pages.aspx?id=208&amp;m=68" TargetMode="External"/><Relationship Id="rId3" Type="http://schemas.openxmlformats.org/officeDocument/2006/relationships/hyperlink" Target="http://www.df35.ru/index.php?option=com_content&amp;view=article&amp;id=4443:-----21--2015---774-q-----------2016-----2017--2018-q-&amp;catid=235:2016&amp;Itemid=224" TargetMode="External"/><Relationship Id="rId21" Type="http://schemas.openxmlformats.org/officeDocument/2006/relationships/hyperlink" Target="http://acts.findep.org/acts.html" TargetMode="External"/><Relationship Id="rId7" Type="http://schemas.openxmlformats.org/officeDocument/2006/relationships/hyperlink" Target="http://minfin.khabkrai.ru/portal/Show/Category/117?ItemId=500" TargetMode="External"/><Relationship Id="rId12" Type="http://schemas.openxmlformats.org/officeDocument/2006/relationships/hyperlink" Target="http://fin22.ru/projects/p2015/" TargetMode="External"/><Relationship Id="rId17" Type="http://schemas.openxmlformats.org/officeDocument/2006/relationships/hyperlink" Target="http://mari-el.gov.ru/minfin/Pages/budgpolicy.aspx" TargetMode="External"/><Relationship Id="rId25" Type="http://schemas.openxmlformats.org/officeDocument/2006/relationships/hyperlink" Target="http://duma39.ru/activity/zakon/draft/" TargetMode="External"/><Relationship Id="rId2" Type="http://schemas.openxmlformats.org/officeDocument/2006/relationships/hyperlink" Target="http://dvinaland.ru/gov/-6x0eyecf" TargetMode="External"/><Relationship Id="rId16" Type="http://schemas.openxmlformats.org/officeDocument/2006/relationships/hyperlink" Target="https://minfin.bashkortostan.ru/documents/247487/" TargetMode="External"/><Relationship Id="rId20" Type="http://schemas.openxmlformats.org/officeDocument/2006/relationships/hyperlink" Target="http://www.minfin74.ru/mBudget/index.php" TargetMode="External"/><Relationship Id="rId29" Type="http://schemas.openxmlformats.org/officeDocument/2006/relationships/printerSettings" Target="../printerSettings/printerSettings5.bin"/><Relationship Id="rId1" Type="http://schemas.openxmlformats.org/officeDocument/2006/relationships/hyperlink" Target="http://df.ivanovoobl.ru/%3Fpage_id%3D530" TargetMode="External"/><Relationship Id="rId6" Type="http://schemas.openxmlformats.org/officeDocument/2006/relationships/hyperlink" Target="http://www.kamgov.ru/?cont=oiv_din&amp;mcont=6194&amp;menu=4&amp;menu2=0&amp;id=168" TargetMode="External"/><Relationship Id="rId11" Type="http://schemas.openxmlformats.org/officeDocument/2006/relationships/hyperlink" Target="http://www.zaksobr-chita.ru/documents/byudjet/2015" TargetMode="External"/><Relationship Id="rId24" Type="http://schemas.openxmlformats.org/officeDocument/2006/relationships/hyperlink" Target="http://ob.mosreg.ru/index.php/o-byudzhete/zakon-o-byudzhete/2016-god" TargetMode="External"/><Relationship Id="rId5" Type="http://schemas.openxmlformats.org/officeDocument/2006/relationships/hyperlink" Target="http://mfrno-a.ru/" TargetMode="External"/><Relationship Id="rId15" Type="http://schemas.openxmlformats.org/officeDocument/2006/relationships/hyperlink" Target="http://www.minfinrm.ru/budget/norm-prav-akty/proekt-norm-dok/" TargetMode="External"/><Relationship Id="rId23" Type="http://schemas.openxmlformats.org/officeDocument/2006/relationships/hyperlink" Target="http://sevzakon.ru/view/laws/bank_zakonoproektov/" TargetMode="External"/><Relationship Id="rId28" Type="http://schemas.openxmlformats.org/officeDocument/2006/relationships/hyperlink" Target="http://www.mfur.ru/budjet/formirovanie/2016/mater_docs.php" TargetMode="External"/><Relationship Id="rId10" Type="http://schemas.openxmlformats.org/officeDocument/2006/relationships/hyperlink" Target="http://gfu.ru/budget/obl/section.php?IBLOCK_ID=125&amp;SECTION_ID=1180" TargetMode="External"/><Relationship Id="rId19" Type="http://schemas.openxmlformats.org/officeDocument/2006/relationships/hyperlink" Target="http://www.zspo.ru/legislative/budget/27862/" TargetMode="External"/><Relationship Id="rId4" Type="http://schemas.openxmlformats.org/officeDocument/2006/relationships/hyperlink" Target="http://www.nsrd.ru/dokumenty/proekti_normativno_pravovih_aktov" TargetMode="External"/><Relationship Id="rId9" Type="http://schemas.openxmlformats.org/officeDocument/2006/relationships/hyperlink" Target="http://www.sndko.ru/proekty_zakonov_ko/" TargetMode="External"/><Relationship Id="rId14" Type="http://schemas.openxmlformats.org/officeDocument/2006/relationships/hyperlink" Target="http://www.oblduma.kurgan.ru/about/activity/doc/proekty/index.php" TargetMode="External"/><Relationship Id="rId22" Type="http://schemas.openxmlformats.org/officeDocument/2006/relationships/hyperlink" Target="http://minfin.rk.gov.ru/rus/info.php?id=617363" TargetMode="External"/><Relationship Id="rId27" Type="http://schemas.openxmlformats.org/officeDocument/2006/relationships/hyperlink" Target="http://www.admlip.ru/economy/finances/proekty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amgov.ru/?cont=oiv_din&amp;mcont=6194&amp;menu=4&amp;menu2=0&amp;id=168" TargetMode="External"/><Relationship Id="rId13" Type="http://schemas.openxmlformats.org/officeDocument/2006/relationships/hyperlink" Target="http://www.yamalfin.ru/index.php?option=com_content&amp;view=category&amp;layout=blog&amp;id=37&amp;Itemid=45" TargetMode="External"/><Relationship Id="rId18" Type="http://schemas.openxmlformats.org/officeDocument/2006/relationships/hyperlink" Target="http://www.mfur.ru/budjet/formirovanie/2016/index.php" TargetMode="External"/><Relationship Id="rId26" Type="http://schemas.openxmlformats.org/officeDocument/2006/relationships/hyperlink" Target="http://budget.perm.ru/execution/proekt/mater/2015/10/" TargetMode="External"/><Relationship Id="rId3" Type="http://schemas.openxmlformats.org/officeDocument/2006/relationships/hyperlink" Target="http://minfin01-maykop.ru/Show/Category/8?ItemId=89" TargetMode="External"/><Relationship Id="rId21" Type="http://schemas.openxmlformats.org/officeDocument/2006/relationships/hyperlink" Target="http://www.zaksobr-chita.ru/documents/byudjet/2015" TargetMode="External"/><Relationship Id="rId34" Type="http://schemas.openxmlformats.org/officeDocument/2006/relationships/hyperlink" Target="http://www.zaksob.ru/pages.aspx?id=208&amp;m=68" TargetMode="External"/><Relationship Id="rId7" Type="http://schemas.openxmlformats.org/officeDocument/2006/relationships/hyperlink" Target="http://minfin.khabkrai.ru/portal/Show/Category/117?ItemId=500" TargetMode="External"/><Relationship Id="rId12" Type="http://schemas.openxmlformats.org/officeDocument/2006/relationships/hyperlink" Target="http://www.r-19.khakasia.ru/authorities/ministry-of-finance-of-the-republic-of-khakassia/docs/dopolnitelnye-materialy-k-byudzhetu/7226/" TargetMode="External"/><Relationship Id="rId17" Type="http://schemas.openxmlformats.org/officeDocument/2006/relationships/hyperlink" Target="https://minfin.bashkortostan.ru/documents/247487/" TargetMode="External"/><Relationship Id="rId25" Type="http://schemas.openxmlformats.org/officeDocument/2006/relationships/hyperlink" Target="http://sevzakon.ru/view/laws/bank_zakonoproektov/" TargetMode="External"/><Relationship Id="rId33" Type="http://schemas.openxmlformats.org/officeDocument/2006/relationships/hyperlink" Target="http://mf.omskportal.ru/ru/RegionalPublicAuthorities/executivelist/MF/otkrbudg/proekt/2016.html" TargetMode="External"/><Relationship Id="rId2" Type="http://schemas.openxmlformats.org/officeDocument/2006/relationships/hyperlink" Target="http://duma39.ru/activity/zakon/draft/" TargetMode="External"/><Relationship Id="rId16" Type="http://schemas.openxmlformats.org/officeDocument/2006/relationships/hyperlink" Target="http://www.minfinrm.ru/budget/norm-prav-akty/proekt-norm-dok/" TargetMode="External"/><Relationship Id="rId20" Type="http://schemas.openxmlformats.org/officeDocument/2006/relationships/hyperlink" Target="http://www.zspo.ru/legislative/budget/27862/" TargetMode="External"/><Relationship Id="rId29" Type="http://schemas.openxmlformats.org/officeDocument/2006/relationships/hyperlink" Target="http://www.zskaluga.ru/bills/wide/8644/ob_oblastnom_bjudzhete_na_2016_god__.html" TargetMode="External"/><Relationship Id="rId1" Type="http://schemas.openxmlformats.org/officeDocument/2006/relationships/hyperlink" Target="http://dvinaland.ru/gov/-6x0eyecf" TargetMode="External"/><Relationship Id="rId6" Type="http://schemas.openxmlformats.org/officeDocument/2006/relationships/hyperlink" Target="http://openbudsk.ru/content/proekt2016/bdgpr16.php" TargetMode="External"/><Relationship Id="rId11" Type="http://schemas.openxmlformats.org/officeDocument/2006/relationships/hyperlink" Target="http://fin22.ru/projects/p2015/" TargetMode="External"/><Relationship Id="rId24" Type="http://schemas.openxmlformats.org/officeDocument/2006/relationships/hyperlink" Target="http://minfin.rk.gov.ru/rus/info.php?id=617363" TargetMode="External"/><Relationship Id="rId32" Type="http://schemas.openxmlformats.org/officeDocument/2006/relationships/hyperlink" Target="http://beldepfin.ru/?page_id=4202" TargetMode="External"/><Relationship Id="rId37" Type="http://schemas.openxmlformats.org/officeDocument/2006/relationships/printerSettings" Target="../printerSettings/printerSettings6.bin"/><Relationship Id="rId5" Type="http://schemas.openxmlformats.org/officeDocument/2006/relationships/hyperlink" Target="http://mfrno-a.ru/" TargetMode="External"/><Relationship Id="rId15" Type="http://schemas.openxmlformats.org/officeDocument/2006/relationships/hyperlink" Target="http://gossov.tatarstan.ru/zakonwork/" TargetMode="External"/><Relationship Id="rId23" Type="http://schemas.openxmlformats.org/officeDocument/2006/relationships/hyperlink" Target="http://adm.rkursk.ru/index.php?id=693&amp;mat_id=49482" TargetMode="External"/><Relationship Id="rId28" Type="http://schemas.openxmlformats.org/officeDocument/2006/relationships/hyperlink" Target="http://ob.mosreg.ru/index.php/o-byudzhete/zakon-o-byudzhete/2016-god" TargetMode="External"/><Relationship Id="rId36" Type="http://schemas.openxmlformats.org/officeDocument/2006/relationships/hyperlink" Target="http://dfei.adm-nao.ru/zakony-o-byudzhete/" TargetMode="External"/><Relationship Id="rId10" Type="http://schemas.openxmlformats.org/officeDocument/2006/relationships/hyperlink" Target="http://gfu.ru/budget/obl/section.php?IBLOCK_ID=125&amp;SECTION_ID=1180" TargetMode="External"/><Relationship Id="rId19" Type="http://schemas.openxmlformats.org/officeDocument/2006/relationships/hyperlink" Target="http://gov.cap.ru/SiteMap.aspx?gov_id=22&amp;id=2116346" TargetMode="External"/><Relationship Id="rId31" Type="http://schemas.openxmlformats.org/officeDocument/2006/relationships/hyperlink" Target="http://www.minfinkubani.ru/budget_plan/detail.php?ID=6122&amp;IBLOCK_ID=74&amp;str_date=30.10.2015" TargetMode="External"/><Relationship Id="rId4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9" Type="http://schemas.openxmlformats.org/officeDocument/2006/relationships/hyperlink" Target="http://zsnso.ru/579/" TargetMode="External"/><Relationship Id="rId14" Type="http://schemas.openxmlformats.org/officeDocument/2006/relationships/hyperlink" Target="http://www.oblduma.kurgan.ru/about/activity/doc/proekty/index.php" TargetMode="External"/><Relationship Id="rId22" Type="http://schemas.openxmlformats.org/officeDocument/2006/relationships/hyperlink" Target="http://www.sndko.ru/proekty_zakonov_ko/" TargetMode="External"/><Relationship Id="rId27" Type="http://schemas.openxmlformats.org/officeDocument/2006/relationships/hyperlink" Target="http://duma.tomsk.ru/content/budget_law" TargetMode="External"/><Relationship Id="rId30" Type="http://schemas.openxmlformats.org/officeDocument/2006/relationships/hyperlink" Target="http://www.zsto.ru/index.php/739a50c4-47c1-81fa-060e-2232105925f8/5f51608f-f613-3c85-ce9f-e9a9410d8fa4/8202-sovet151111" TargetMode="External"/><Relationship Id="rId35" Type="http://schemas.openxmlformats.org/officeDocument/2006/relationships/hyperlink" Target="http://finance.lenobl.ru/law/region/budzet/budg2016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mari-el.gov.ru/minfin/Pages/Budjprojekt.aspx" TargetMode="External"/><Relationship Id="rId13" Type="http://schemas.openxmlformats.org/officeDocument/2006/relationships/hyperlink" Target="http://minfin.khabkrai.ru/portal/Show/Category/117?ItemId=500" TargetMode="External"/><Relationship Id="rId18" Type="http://schemas.openxmlformats.org/officeDocument/2006/relationships/hyperlink" Target="http://www.fin.amurobl.ru:8080/oblastnoy-byudzhet/proekty-zakonov-amurskoy-oblasti/" TargetMode="External"/><Relationship Id="rId26" Type="http://schemas.openxmlformats.org/officeDocument/2006/relationships/hyperlink" Target="http://beldepfin.ru/?page_id=4202" TargetMode="External"/><Relationship Id="rId3" Type="http://schemas.openxmlformats.org/officeDocument/2006/relationships/hyperlink" Target="http://adm.rkursk.ru/index.php?id=693&amp;mat_id=49482" TargetMode="External"/><Relationship Id="rId21" Type="http://schemas.openxmlformats.org/officeDocument/2006/relationships/hyperlink" Target="http://www.kamgov.ru/?cont=oiv_din&amp;mcont=6194&amp;menu=4&amp;menu2=0&amp;id=168" TargetMode="External"/><Relationship Id="rId7" Type="http://schemas.openxmlformats.org/officeDocument/2006/relationships/hyperlink" Target="https://minfin.bashkortostan.ru/documents/247487/" TargetMode="External"/><Relationship Id="rId12" Type="http://schemas.openxmlformats.org/officeDocument/2006/relationships/hyperlink" Target="http://www.zspo.ru/legislative/budget/27862/" TargetMode="External"/><Relationship Id="rId17" Type="http://schemas.openxmlformats.org/officeDocument/2006/relationships/hyperlink" Target="http://www.oblduma.kurgan.ru/about/activity/doc/proekty/index.php" TargetMode="External"/><Relationship Id="rId25" Type="http://schemas.openxmlformats.org/officeDocument/2006/relationships/hyperlink" Target="http://ob.mosreg.ru/index.php/o-byudzhete/zakon-o-byudzhete/2016-god" TargetMode="External"/><Relationship Id="rId2" Type="http://schemas.openxmlformats.org/officeDocument/2006/relationships/hyperlink" Target="http://duma39.ru/activity/zakon/draft/" TargetMode="External"/><Relationship Id="rId16" Type="http://schemas.openxmlformats.org/officeDocument/2006/relationships/hyperlink" Target="http://www.yamalfin.ru/index.php?option=com_content&amp;view=category&amp;layout=blog&amp;id=37&amp;Itemid=45" TargetMode="External"/><Relationship Id="rId20" Type="http://schemas.openxmlformats.org/officeDocument/2006/relationships/hyperlink" Target="http://www.sndko.ru/proekty_zakonov_ko/" TargetMode="External"/><Relationship Id="rId29" Type="http://schemas.openxmlformats.org/officeDocument/2006/relationships/hyperlink" Target="http://www.zaksob.ru/pages.aspx?id=208&amp;m=68" TargetMode="External"/><Relationship Id="rId1" Type="http://schemas.openxmlformats.org/officeDocument/2006/relationships/hyperlink" Target="http://dvinaland.ru/gov/-6x0eyecf" TargetMode="External"/><Relationship Id="rId6" Type="http://schemas.openxmlformats.org/officeDocument/2006/relationships/hyperlink" Target="http://mfrno-a.ru/" TargetMode="External"/><Relationship Id="rId11" Type="http://schemas.openxmlformats.org/officeDocument/2006/relationships/hyperlink" Target="http://gov.cap.ru/SiteMap.aspx?gov_id=22&amp;id=2116346" TargetMode="External"/><Relationship Id="rId24" Type="http://schemas.openxmlformats.org/officeDocument/2006/relationships/hyperlink" Target="http://sobranie.pskov.ru/press-center/news/1069" TargetMode="External"/><Relationship Id="rId5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15" Type="http://schemas.openxmlformats.org/officeDocument/2006/relationships/hyperlink" Target="http://fin22.ru/projects/p2015/" TargetMode="External"/><Relationship Id="rId23" Type="http://schemas.openxmlformats.org/officeDocument/2006/relationships/hyperlink" Target="http://sevzakon.ru/view/laws/bank_zakonoproektov/" TargetMode="External"/><Relationship Id="rId28" Type="http://schemas.openxmlformats.org/officeDocument/2006/relationships/hyperlink" Target="http://gfu.ru/budget/obl/section.php?IBLOCK_ID=125&amp;SECTION_ID=1180" TargetMode="External"/><Relationship Id="rId10" Type="http://schemas.openxmlformats.org/officeDocument/2006/relationships/hyperlink" Target="http://gossov.tatarstan.ru/zakonwork/" TargetMode="External"/><Relationship Id="rId19" Type="http://schemas.openxmlformats.org/officeDocument/2006/relationships/hyperlink" Target="http://www.zaksobr-chita.ru/documents/byudjet/2015" TargetMode="External"/><Relationship Id="rId31" Type="http://schemas.openxmlformats.org/officeDocument/2006/relationships/printerSettings" Target="../printerSettings/printerSettings7.bin"/><Relationship Id="rId4" Type="http://schemas.openxmlformats.org/officeDocument/2006/relationships/hyperlink" Target="http://minfin01-maykop.ru/Show/Category/8?ItemId=89" TargetMode="External"/><Relationship Id="rId9" Type="http://schemas.openxmlformats.org/officeDocument/2006/relationships/hyperlink" Target="http://www.minfinrm.ru/budget/norm-prav-akty/proekt-norm-dok/" TargetMode="External"/><Relationship Id="rId14" Type="http://schemas.openxmlformats.org/officeDocument/2006/relationships/hyperlink" Target="http://zsnso.ru/579/" TargetMode="External"/><Relationship Id="rId22" Type="http://schemas.openxmlformats.org/officeDocument/2006/relationships/hyperlink" Target="http://minfin.rk.gov.ru/rus/info.php?id=617363" TargetMode="External"/><Relationship Id="rId27" Type="http://schemas.openxmlformats.org/officeDocument/2006/relationships/hyperlink" Target="http://minfin.midural.ru/document/category/23" TargetMode="External"/><Relationship Id="rId30" Type="http://schemas.openxmlformats.org/officeDocument/2006/relationships/hyperlink" Target="http://www.minfin74.ru/mBudget/project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mari-el.gov.ru/minfin/Pages/Budjprojekt.aspx" TargetMode="External"/><Relationship Id="rId13" Type="http://schemas.openxmlformats.org/officeDocument/2006/relationships/hyperlink" Target="http://www.zspo.ru/legislative/budget/27862/" TargetMode="External"/><Relationship Id="rId18" Type="http://schemas.openxmlformats.org/officeDocument/2006/relationships/hyperlink" Target="http://www.yamalfin.ru/index.php?option=com_content&amp;view=category&amp;layout=blog&amp;id=37&amp;Itemid=45" TargetMode="External"/><Relationship Id="rId26" Type="http://schemas.openxmlformats.org/officeDocument/2006/relationships/printerSettings" Target="../printerSettings/printerSettings8.bin"/><Relationship Id="rId3" Type="http://schemas.openxmlformats.org/officeDocument/2006/relationships/hyperlink" Target="http://minfin01-maykop.ru/Show/Category/8?ItemId=89" TargetMode="External"/><Relationship Id="rId21" Type="http://schemas.openxmlformats.org/officeDocument/2006/relationships/hyperlink" Target="http://www.sndko.ru/proekty_zakonov_ko/" TargetMode="External"/><Relationship Id="rId7" Type="http://schemas.openxmlformats.org/officeDocument/2006/relationships/hyperlink" Target="https://minfin.bashkortostan.ru/documents/247487/" TargetMode="External"/><Relationship Id="rId12" Type="http://schemas.openxmlformats.org/officeDocument/2006/relationships/hyperlink" Target="http://www.minfin.orb.ru/budget/budget_region/" TargetMode="External"/><Relationship Id="rId17" Type="http://schemas.openxmlformats.org/officeDocument/2006/relationships/hyperlink" Target="http://www.fin.amurobl.ru:8080/oblastnoy-byudzhet/proekty-zakonov-amurskoy-oblasti/" TargetMode="External"/><Relationship Id="rId25" Type="http://schemas.openxmlformats.org/officeDocument/2006/relationships/hyperlink" Target="http://ob.mosreg.ru/index.php/o-byudzhete/zakon-o-byudzhete/2016-god" TargetMode="External"/><Relationship Id="rId2" Type="http://schemas.openxmlformats.org/officeDocument/2006/relationships/hyperlink" Target="http://duma39.ru/activity/zakon/draft/" TargetMode="External"/><Relationship Id="rId16" Type="http://schemas.openxmlformats.org/officeDocument/2006/relationships/hyperlink" Target="http://www.oblduma.kurgan.ru/about/activity/doc/proekty/index.php" TargetMode="External"/><Relationship Id="rId20" Type="http://schemas.openxmlformats.org/officeDocument/2006/relationships/hyperlink" Target="http://www.zaksobr-chita.ru/documents/byudjet/2015" TargetMode="External"/><Relationship Id="rId1" Type="http://schemas.openxmlformats.org/officeDocument/2006/relationships/hyperlink" Target="http://dvinaland.ru/gov/-6x0eyecf" TargetMode="External"/><Relationship Id="rId6" Type="http://schemas.openxmlformats.org/officeDocument/2006/relationships/hyperlink" Target="http://openbudsk.ru/content/proekt2016/bdgpr16.php" TargetMode="External"/><Relationship Id="rId11" Type="http://schemas.openxmlformats.org/officeDocument/2006/relationships/hyperlink" Target="http://gov.cap.ru/SiteMap.aspx?gov_id=22&amp;id=2116346" TargetMode="External"/><Relationship Id="rId24" Type="http://schemas.openxmlformats.org/officeDocument/2006/relationships/hyperlink" Target="http://sevzakon.ru/view/laws/bank_zakonoproektov/" TargetMode="External"/><Relationship Id="rId5" Type="http://schemas.openxmlformats.org/officeDocument/2006/relationships/hyperlink" Target="http://mfrno-a.ru/" TargetMode="External"/><Relationship Id="rId15" Type="http://schemas.openxmlformats.org/officeDocument/2006/relationships/hyperlink" Target="http://www.kamgov.ru/?cont=oiv_din&amp;mcont=6194&amp;menu=4&amp;menu2=0&amp;id=168" TargetMode="External"/><Relationship Id="rId23" Type="http://schemas.openxmlformats.org/officeDocument/2006/relationships/hyperlink" Target="http://minfin.rk.gov.ru/rus/info.php?id=617363" TargetMode="External"/><Relationship Id="rId28" Type="http://schemas.openxmlformats.org/officeDocument/2006/relationships/comments" Target="../comments2.xml"/><Relationship Id="rId10" Type="http://schemas.openxmlformats.org/officeDocument/2006/relationships/hyperlink" Target="http://gossov.tatarstan.ru/zakonwork/" TargetMode="External"/><Relationship Id="rId19" Type="http://schemas.openxmlformats.org/officeDocument/2006/relationships/hyperlink" Target="http://www.r-19.khakasia.ru/authorities/ministry-of-finance-of-the-republic-of-khakassia/docs/dopolnitelnye-materialy-k-byudzhetu/7226/" TargetMode="External"/><Relationship Id="rId4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9" Type="http://schemas.openxmlformats.org/officeDocument/2006/relationships/hyperlink" Target="http://www.minfinrm.ru/budget/norm-prav-akty/proekt-norm-dok/" TargetMode="External"/><Relationship Id="rId14" Type="http://schemas.openxmlformats.org/officeDocument/2006/relationships/hyperlink" Target="http://minfin.khabkrai.ru/portal/Show/Category/117?ItemId=500" TargetMode="External"/><Relationship Id="rId22" Type="http://schemas.openxmlformats.org/officeDocument/2006/relationships/hyperlink" Target="http://zsnso.ru/579/" TargetMode="External"/><Relationship Id="rId27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infinrm.ru/budget/norm-prav-akty/proekt-norm-dok/" TargetMode="External"/><Relationship Id="rId13" Type="http://schemas.openxmlformats.org/officeDocument/2006/relationships/hyperlink" Target="http://minfin.khabkrai.ru/portal/Show/Category/117?ItemId=500" TargetMode="External"/><Relationship Id="rId18" Type="http://schemas.openxmlformats.org/officeDocument/2006/relationships/hyperlink" Target="http://www.yamalfin.ru/index.php?option=com_content&amp;view=category&amp;layout=blog&amp;id=37&amp;Itemid=45" TargetMode="External"/><Relationship Id="rId26" Type="http://schemas.openxmlformats.org/officeDocument/2006/relationships/hyperlink" Target="http://fin22.ru/projects/p2015/" TargetMode="External"/><Relationship Id="rId3" Type="http://schemas.openxmlformats.org/officeDocument/2006/relationships/hyperlink" Target="http://minfin01-maykop.ru/Show/Category/8?ItemId=89" TargetMode="External"/><Relationship Id="rId21" Type="http://schemas.openxmlformats.org/officeDocument/2006/relationships/hyperlink" Target="http://zsnso.ru/579/" TargetMode="External"/><Relationship Id="rId7" Type="http://schemas.openxmlformats.org/officeDocument/2006/relationships/hyperlink" Target="http://mari-el.gov.ru/minfin/Pages/Budjprojekt.aspx" TargetMode="External"/><Relationship Id="rId12" Type="http://schemas.openxmlformats.org/officeDocument/2006/relationships/hyperlink" Target="http://www.zspo.ru/legislative/budget/27862/" TargetMode="External"/><Relationship Id="rId17" Type="http://schemas.openxmlformats.org/officeDocument/2006/relationships/hyperlink" Target="http://www.fin.amurobl.ru:8080/oblastnoy-byudzhet/proekty-zakonov-amurskoy-oblasti/" TargetMode="External"/><Relationship Id="rId25" Type="http://schemas.openxmlformats.org/officeDocument/2006/relationships/hyperlink" Target="http://acts.findep.org/acts.html" TargetMode="External"/><Relationship Id="rId2" Type="http://schemas.openxmlformats.org/officeDocument/2006/relationships/hyperlink" Target="http://duma39.ru/activity/zakon/draft/" TargetMode="External"/><Relationship Id="rId16" Type="http://schemas.openxmlformats.org/officeDocument/2006/relationships/hyperlink" Target="http://www.oblduma.kurgan.ru/about/activity/doc/proekty/index.php" TargetMode="External"/><Relationship Id="rId20" Type="http://schemas.openxmlformats.org/officeDocument/2006/relationships/hyperlink" Target="http://www.sndko.ru/proekty_zakonov_ko/" TargetMode="External"/><Relationship Id="rId1" Type="http://schemas.openxmlformats.org/officeDocument/2006/relationships/hyperlink" Target="http://dvinaland.ru/gov/-6x0eyecf" TargetMode="External"/><Relationship Id="rId6" Type="http://schemas.openxmlformats.org/officeDocument/2006/relationships/hyperlink" Target="https://minfin.bashkortostan.ru/documents/247487/" TargetMode="External"/><Relationship Id="rId11" Type="http://schemas.openxmlformats.org/officeDocument/2006/relationships/hyperlink" Target="http://www.zaksob.ru/pages.aspx?id=208&amp;m=68" TargetMode="External"/><Relationship Id="rId24" Type="http://schemas.openxmlformats.org/officeDocument/2006/relationships/hyperlink" Target="http://ob.mosreg.ru/index.php/o-byudzhete/zakon-o-byudzhete/2016-god" TargetMode="External"/><Relationship Id="rId5" Type="http://schemas.openxmlformats.org/officeDocument/2006/relationships/hyperlink" Target="http://mfrno-a.ru/" TargetMode="External"/><Relationship Id="rId15" Type="http://schemas.openxmlformats.org/officeDocument/2006/relationships/hyperlink" Target="http://www.r-19.khakasia.ru/authorities/ministry-of-finance-of-the-republic-of-khakassia/docs/dopolnitelnye-materialy-k-byudzhetu/7226/" TargetMode="External"/><Relationship Id="rId23" Type="http://schemas.openxmlformats.org/officeDocument/2006/relationships/hyperlink" Target="http://sevzakon.ru/view/laws/bank_zakonoproektov/" TargetMode="External"/><Relationship Id="rId28" Type="http://schemas.openxmlformats.org/officeDocument/2006/relationships/printerSettings" Target="../printerSettings/printerSettings9.bin"/><Relationship Id="rId10" Type="http://schemas.openxmlformats.org/officeDocument/2006/relationships/hyperlink" Target="http://gov.cap.ru/SiteMap.aspx?gov_id=22&amp;id=2116346" TargetMode="External"/><Relationship Id="rId19" Type="http://schemas.openxmlformats.org/officeDocument/2006/relationships/hyperlink" Target="http://www.zaksobr-chita.ru/documents/byudjet/2015" TargetMode="External"/><Relationship Id="rId4" Type="http://schemas.openxmlformats.org/officeDocument/2006/relationships/hyperlink" Target="http://www.parlamentri.ru/zakonodatelnaya-deyatelnost/zakonoproekty-vnesennye-v-parlament/2540-proekt-zakona-respubliki-ingushetiya-o-respublikanskom-byudzhete-na-2016-god.html" TargetMode="External"/><Relationship Id="rId9" Type="http://schemas.openxmlformats.org/officeDocument/2006/relationships/hyperlink" Target="http://gossov.tatarstan.ru/zakonwork/" TargetMode="External"/><Relationship Id="rId14" Type="http://schemas.openxmlformats.org/officeDocument/2006/relationships/hyperlink" Target="http://www.kamgov.ru/?cont=oiv_din&amp;mcont=6194&amp;menu=4&amp;menu2=0&amp;id=168" TargetMode="External"/><Relationship Id="rId22" Type="http://schemas.openxmlformats.org/officeDocument/2006/relationships/hyperlink" Target="http://minfin.rk.gov.ru/rus/info.php?id=617363" TargetMode="External"/><Relationship Id="rId27" Type="http://schemas.openxmlformats.org/officeDocument/2006/relationships/hyperlink" Target="http://www.minfin.kalmregion.ru/index.php?option=com_content&amp;view=article&amp;id=100&amp;Itemid=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3"/>
  <sheetViews>
    <sheetView zoomScaleNormal="100" zoomScalePageLayoutView="80" workbookViewId="0">
      <pane ySplit="6" topLeftCell="A7" activePane="bottomLeft" state="frozen"/>
      <selection pane="bottomLeft" activeCell="O5" sqref="O5"/>
    </sheetView>
  </sheetViews>
  <sheetFormatPr defaultRowHeight="15" x14ac:dyDescent="0.25"/>
  <cols>
    <col min="1" max="1" width="32.85546875" style="65" customWidth="1"/>
    <col min="2" max="2" width="10" style="65" customWidth="1"/>
    <col min="3" max="3" width="10.42578125" style="65" customWidth="1"/>
    <col min="4" max="4" width="19.5703125" style="65" customWidth="1"/>
    <col min="5" max="5" width="14.7109375" style="65" customWidth="1"/>
    <col min="6" max="6" width="14" style="65" customWidth="1"/>
    <col min="7" max="7" width="15.42578125" style="65" customWidth="1"/>
    <col min="8" max="8" width="20.5703125" style="65" customWidth="1"/>
    <col min="9" max="9" width="17.5703125" style="65" customWidth="1"/>
    <col min="10" max="10" width="20" style="65" customWidth="1"/>
    <col min="11" max="11" width="19.28515625" style="65" customWidth="1"/>
    <col min="12" max="13" width="14.7109375" style="65" customWidth="1"/>
    <col min="14" max="14" width="16.7109375" style="65" customWidth="1"/>
    <col min="15" max="15" width="16" style="65" customWidth="1"/>
    <col min="16" max="16" width="14.7109375" style="65" customWidth="1"/>
    <col min="17" max="16384" width="9.140625" style="65"/>
  </cols>
  <sheetData>
    <row r="1" spans="1:16" ht="23.25" customHeight="1" x14ac:dyDescent="0.25">
      <c r="A1" s="163" t="s">
        <v>666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</row>
    <row r="2" spans="1:16" ht="15.95" customHeight="1" x14ac:dyDescent="0.25">
      <c r="A2" s="153" t="s">
        <v>531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</row>
    <row r="3" spans="1:16" ht="15.95" customHeight="1" x14ac:dyDescent="0.25">
      <c r="A3" s="155" t="str">
        <f>'Методика (раздел 13)'!B5</f>
        <v>Оценка производится в отношении проекта бюджета на 2016 год и плановый период 2017 и 2018 годов или проекта бюджета на 2016 год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</row>
    <row r="4" spans="1:16" ht="159" customHeight="1" x14ac:dyDescent="0.25">
      <c r="A4" s="161" t="s">
        <v>667</v>
      </c>
      <c r="B4" s="162" t="s">
        <v>668</v>
      </c>
      <c r="C4" s="162" t="s">
        <v>289</v>
      </c>
      <c r="D4" s="161" t="s">
        <v>176</v>
      </c>
      <c r="E4" s="161" t="s">
        <v>184</v>
      </c>
      <c r="F4" s="161" t="s">
        <v>187</v>
      </c>
      <c r="G4" s="161" t="s">
        <v>196</v>
      </c>
      <c r="H4" s="161" t="s">
        <v>198</v>
      </c>
      <c r="I4" s="83" t="s">
        <v>208</v>
      </c>
      <c r="J4" s="83" t="s">
        <v>229</v>
      </c>
      <c r="K4" s="161" t="s">
        <v>244</v>
      </c>
      <c r="L4" s="161" t="s">
        <v>248</v>
      </c>
      <c r="M4" s="161" t="s">
        <v>258</v>
      </c>
      <c r="N4" s="161" t="s">
        <v>278</v>
      </c>
      <c r="O4" s="161" t="s">
        <v>277</v>
      </c>
      <c r="P4" s="161" t="s">
        <v>282</v>
      </c>
    </row>
    <row r="5" spans="1:16" ht="15.95" customHeight="1" x14ac:dyDescent="0.25">
      <c r="A5" s="14" t="s">
        <v>90</v>
      </c>
      <c r="B5" s="15" t="s">
        <v>94</v>
      </c>
      <c r="C5" s="15" t="s">
        <v>91</v>
      </c>
      <c r="D5" s="14" t="s">
        <v>91</v>
      </c>
      <c r="E5" s="16" t="s">
        <v>91</v>
      </c>
      <c r="F5" s="16" t="s">
        <v>91</v>
      </c>
      <c r="G5" s="16" t="s">
        <v>91</v>
      </c>
      <c r="H5" s="16" t="s">
        <v>91</v>
      </c>
      <c r="I5" s="16" t="s">
        <v>91</v>
      </c>
      <c r="J5" s="16" t="s">
        <v>91</v>
      </c>
      <c r="K5" s="16" t="s">
        <v>91</v>
      </c>
      <c r="L5" s="16" t="s">
        <v>91</v>
      </c>
      <c r="M5" s="16" t="s">
        <v>91</v>
      </c>
      <c r="N5" s="16" t="s">
        <v>91</v>
      </c>
      <c r="O5" s="16" t="s">
        <v>91</v>
      </c>
      <c r="P5" s="16" t="s">
        <v>91</v>
      </c>
    </row>
    <row r="6" spans="1:16" ht="15.95" customHeight="1" x14ac:dyDescent="0.25">
      <c r="A6" s="14" t="s">
        <v>669</v>
      </c>
      <c r="B6" s="15"/>
      <c r="C6" s="158">
        <f t="shared" ref="C6:C37" si="0">SUM(D6:P6)</f>
        <v>27</v>
      </c>
      <c r="D6" s="159">
        <v>4</v>
      </c>
      <c r="E6" s="160">
        <v>1</v>
      </c>
      <c r="F6" s="160">
        <v>2</v>
      </c>
      <c r="G6" s="160">
        <v>2</v>
      </c>
      <c r="H6" s="160">
        <v>2</v>
      </c>
      <c r="I6" s="160">
        <v>2</v>
      </c>
      <c r="J6" s="160">
        <v>2</v>
      </c>
      <c r="K6" s="160">
        <v>2</v>
      </c>
      <c r="L6" s="160">
        <v>2</v>
      </c>
      <c r="M6" s="160">
        <v>2</v>
      </c>
      <c r="N6" s="160">
        <v>2</v>
      </c>
      <c r="O6" s="160">
        <v>2</v>
      </c>
      <c r="P6" s="160">
        <v>2</v>
      </c>
    </row>
    <row r="7" spans="1:16" ht="15.95" customHeight="1" x14ac:dyDescent="0.25">
      <c r="A7" s="19" t="s">
        <v>53</v>
      </c>
      <c r="B7" s="20" t="str">
        <f>RANK(C7,C$7:C$91)&amp;IF(COUNTIF(C$7:C$91,C7)&gt;1,"-"&amp;RANK(C7,C$7:C$91)+COUNTIF(C$7:C$91,C7)-1,"")</f>
        <v>1</v>
      </c>
      <c r="C7" s="21">
        <f t="shared" si="0"/>
        <v>24</v>
      </c>
      <c r="D7" s="40">
        <f>'13.1 '!J62</f>
        <v>4</v>
      </c>
      <c r="E7" s="22">
        <f>'13.2  '!F60</f>
        <v>1</v>
      </c>
      <c r="F7" s="22">
        <f>'13.3 '!O64</f>
        <v>2</v>
      </c>
      <c r="G7" s="30">
        <f>'13.4 '!M64</f>
        <v>2</v>
      </c>
      <c r="H7" s="22">
        <f>'13.5 '!J65</f>
        <v>2</v>
      </c>
      <c r="I7" s="30">
        <f>'13.6 '!Y65</f>
        <v>2</v>
      </c>
      <c r="J7" s="22">
        <f>'13.7 '!L62</f>
        <v>2</v>
      </c>
      <c r="K7" s="22">
        <f>'13.8'!L63</f>
        <v>2</v>
      </c>
      <c r="L7" s="22">
        <f>'13.9'!K63</f>
        <v>2</v>
      </c>
      <c r="M7" s="30">
        <f>'13.10'!X68</f>
        <v>0</v>
      </c>
      <c r="N7" s="22">
        <f>'13.11'!M65</f>
        <v>2</v>
      </c>
      <c r="O7" s="22">
        <f>'13.12'!L63</f>
        <v>2</v>
      </c>
      <c r="P7" s="30">
        <f>'13.13'!L65</f>
        <v>1</v>
      </c>
    </row>
    <row r="8" spans="1:16" ht="15.95" customHeight="1" x14ac:dyDescent="0.25">
      <c r="A8" s="19" t="s">
        <v>44</v>
      </c>
      <c r="B8" s="20" t="str">
        <f t="shared" ref="B8:B71" si="1">RANK(C8,C$7:C$91)&amp;IF(COUNTIF(C$7:C$91,C8)&gt;1,"-"&amp;RANK(C8,C$7:C$91)+COUNTIF(C$7:C$91,C8)-1,"")</f>
        <v>2-5</v>
      </c>
      <c r="C8" s="21">
        <f t="shared" si="0"/>
        <v>23</v>
      </c>
      <c r="D8" s="40">
        <f>'13.1 '!J53</f>
        <v>4</v>
      </c>
      <c r="E8" s="22">
        <f>'13.2  '!F51</f>
        <v>1</v>
      </c>
      <c r="F8" s="22">
        <f>'13.3 '!O55</f>
        <v>2</v>
      </c>
      <c r="G8" s="30">
        <f>'13.4 '!M55</f>
        <v>2</v>
      </c>
      <c r="H8" s="22">
        <f>'13.5 '!J56</f>
        <v>2</v>
      </c>
      <c r="I8" s="30">
        <f>'13.6 '!Y56</f>
        <v>2</v>
      </c>
      <c r="J8" s="22">
        <f>'13.7 '!L53</f>
        <v>2</v>
      </c>
      <c r="K8" s="22">
        <f>'13.8'!L54</f>
        <v>2</v>
      </c>
      <c r="L8" s="22">
        <f>'13.9'!K54</f>
        <v>2</v>
      </c>
      <c r="M8" s="30">
        <f>'13.10'!X59</f>
        <v>0</v>
      </c>
      <c r="N8" s="22">
        <f>'13.11'!M56</f>
        <v>2</v>
      </c>
      <c r="O8" s="22">
        <f>'13.12'!L54</f>
        <v>2</v>
      </c>
      <c r="P8" s="30">
        <f>'13.13'!L56</f>
        <v>0</v>
      </c>
    </row>
    <row r="9" spans="1:16" ht="15.95" customHeight="1" x14ac:dyDescent="0.25">
      <c r="A9" s="19" t="s">
        <v>55</v>
      </c>
      <c r="B9" s="20" t="str">
        <f t="shared" si="1"/>
        <v>2-5</v>
      </c>
      <c r="C9" s="21">
        <f t="shared" si="0"/>
        <v>23</v>
      </c>
      <c r="D9" s="40">
        <f>'13.1 '!J64</f>
        <v>4</v>
      </c>
      <c r="E9" s="22">
        <f>'13.2  '!F62</f>
        <v>1</v>
      </c>
      <c r="F9" s="22">
        <f>'13.3 '!O66</f>
        <v>2</v>
      </c>
      <c r="G9" s="30">
        <f>'13.4 '!M66</f>
        <v>2</v>
      </c>
      <c r="H9" s="22">
        <f>'13.5 '!J67</f>
        <v>2</v>
      </c>
      <c r="I9" s="30">
        <f>'13.6 '!Y67</f>
        <v>2</v>
      </c>
      <c r="J9" s="22">
        <f>'13.7 '!L64</f>
        <v>2</v>
      </c>
      <c r="K9" s="22">
        <f>'13.8'!L65</f>
        <v>2</v>
      </c>
      <c r="L9" s="22">
        <f>'13.9'!K65</f>
        <v>2</v>
      </c>
      <c r="M9" s="30">
        <f>'13.10'!X70</f>
        <v>0</v>
      </c>
      <c r="N9" s="22">
        <f>'13.11'!M67</f>
        <v>2</v>
      </c>
      <c r="O9" s="22">
        <f>'13.12'!L65</f>
        <v>2</v>
      </c>
      <c r="P9" s="30">
        <f>'13.13'!L67</f>
        <v>0</v>
      </c>
    </row>
    <row r="10" spans="1:16" ht="15.95" customHeight="1" x14ac:dyDescent="0.25">
      <c r="A10" s="19" t="s">
        <v>65</v>
      </c>
      <c r="B10" s="20" t="str">
        <f t="shared" si="1"/>
        <v>2-5</v>
      </c>
      <c r="C10" s="21">
        <f t="shared" si="0"/>
        <v>23</v>
      </c>
      <c r="D10" s="40">
        <f>'13.1 '!J74</f>
        <v>4</v>
      </c>
      <c r="E10" s="22">
        <f>'13.2  '!F72</f>
        <v>1</v>
      </c>
      <c r="F10" s="22">
        <f>'13.3 '!O76</f>
        <v>2</v>
      </c>
      <c r="G10" s="30">
        <f>'13.4 '!M76</f>
        <v>2</v>
      </c>
      <c r="H10" s="22">
        <f>'13.5 '!J77</f>
        <v>2</v>
      </c>
      <c r="I10" s="30">
        <f>'13.6 '!Y77</f>
        <v>2</v>
      </c>
      <c r="J10" s="22">
        <f>'13.7 '!L74</f>
        <v>2</v>
      </c>
      <c r="K10" s="22">
        <f>'13.8'!L75</f>
        <v>2</v>
      </c>
      <c r="L10" s="22">
        <f>'13.9'!K75</f>
        <v>2</v>
      </c>
      <c r="M10" s="30">
        <f>'13.10'!X80</f>
        <v>0</v>
      </c>
      <c r="N10" s="22">
        <f>'13.11'!M77</f>
        <v>2</v>
      </c>
      <c r="O10" s="22">
        <f>'13.12'!L75</f>
        <v>2</v>
      </c>
      <c r="P10" s="30">
        <f>'13.13'!L77</f>
        <v>0</v>
      </c>
    </row>
    <row r="11" spans="1:16" ht="15.95" customHeight="1" x14ac:dyDescent="0.25">
      <c r="A11" s="19" t="s">
        <v>74</v>
      </c>
      <c r="B11" s="20" t="str">
        <f t="shared" si="1"/>
        <v>2-5</v>
      </c>
      <c r="C11" s="21">
        <f t="shared" si="0"/>
        <v>23</v>
      </c>
      <c r="D11" s="40">
        <f>'13.1 '!J83</f>
        <v>4</v>
      </c>
      <c r="E11" s="22">
        <f>'13.2  '!F81</f>
        <v>1</v>
      </c>
      <c r="F11" s="22">
        <f>'13.3 '!O85</f>
        <v>2</v>
      </c>
      <c r="G11" s="30">
        <f>'13.4 '!M85</f>
        <v>2</v>
      </c>
      <c r="H11" s="22">
        <f>'13.5 '!J86</f>
        <v>2</v>
      </c>
      <c r="I11" s="30">
        <f>'13.6 '!Y86</f>
        <v>2</v>
      </c>
      <c r="J11" s="22">
        <f>'13.7 '!L83</f>
        <v>2</v>
      </c>
      <c r="K11" s="22">
        <f>'13.8'!L84</f>
        <v>2</v>
      </c>
      <c r="L11" s="22">
        <f>'13.9'!K84</f>
        <v>2</v>
      </c>
      <c r="M11" s="30">
        <f>'13.10'!X89</f>
        <v>0</v>
      </c>
      <c r="N11" s="22">
        <f>'13.11'!M86</f>
        <v>2</v>
      </c>
      <c r="O11" s="22">
        <f>'13.12'!L84</f>
        <v>2</v>
      </c>
      <c r="P11" s="30">
        <f>'13.13'!L86</f>
        <v>0</v>
      </c>
    </row>
    <row r="12" spans="1:16" ht="15.95" customHeight="1" x14ac:dyDescent="0.25">
      <c r="A12" s="19" t="s">
        <v>26</v>
      </c>
      <c r="B12" s="20" t="str">
        <f t="shared" si="1"/>
        <v>6</v>
      </c>
      <c r="C12" s="21">
        <f t="shared" si="0"/>
        <v>22</v>
      </c>
      <c r="D12" s="40">
        <f>'13.1 '!J34</f>
        <v>4</v>
      </c>
      <c r="E12" s="22">
        <f>'13.2  '!F32</f>
        <v>1</v>
      </c>
      <c r="F12" s="22">
        <f>'13.3 '!O36</f>
        <v>2</v>
      </c>
      <c r="G12" s="30">
        <f>'13.4 '!M36</f>
        <v>2</v>
      </c>
      <c r="H12" s="22">
        <f>'13.5 '!J37</f>
        <v>2</v>
      </c>
      <c r="I12" s="30">
        <f>'13.6 '!Y37</f>
        <v>2</v>
      </c>
      <c r="J12" s="22">
        <f>'13.7 '!L34</f>
        <v>2</v>
      </c>
      <c r="K12" s="22">
        <f>'13.8'!L35</f>
        <v>2</v>
      </c>
      <c r="L12" s="22">
        <f>'13.9'!K35</f>
        <v>2</v>
      </c>
      <c r="M12" s="30">
        <f>'13.10'!X40</f>
        <v>0</v>
      </c>
      <c r="N12" s="22">
        <f>'13.11'!M37</f>
        <v>0</v>
      </c>
      <c r="O12" s="22">
        <f>'13.12'!L35</f>
        <v>2</v>
      </c>
      <c r="P12" s="30">
        <f>'13.13'!L37</f>
        <v>1</v>
      </c>
    </row>
    <row r="13" spans="1:16" ht="15.95" customHeight="1" x14ac:dyDescent="0.25">
      <c r="A13" s="19" t="s">
        <v>3</v>
      </c>
      <c r="B13" s="20" t="str">
        <f t="shared" si="1"/>
        <v>7-11</v>
      </c>
      <c r="C13" s="21">
        <f t="shared" si="0"/>
        <v>21</v>
      </c>
      <c r="D13" s="40">
        <f>'13.1 '!J11</f>
        <v>4</v>
      </c>
      <c r="E13" s="22">
        <f>'13.2  '!F9</f>
        <v>1</v>
      </c>
      <c r="F13" s="22">
        <f>'13.3 '!O13</f>
        <v>2</v>
      </c>
      <c r="G13" s="30">
        <f>'13.4 '!M13</f>
        <v>2</v>
      </c>
      <c r="H13" s="22">
        <f>'13.5 '!J14</f>
        <v>2</v>
      </c>
      <c r="I13" s="30">
        <f>'13.6 '!Y14</f>
        <v>2</v>
      </c>
      <c r="J13" s="22">
        <f>'13.7 '!L11</f>
        <v>2</v>
      </c>
      <c r="K13" s="22">
        <f>'13.8'!L12</f>
        <v>2</v>
      </c>
      <c r="L13" s="22">
        <f>'13.9'!K12</f>
        <v>2</v>
      </c>
      <c r="M13" s="30">
        <f>'13.10'!X17</f>
        <v>0</v>
      </c>
      <c r="N13" s="22">
        <f>'13.11'!M14</f>
        <v>2</v>
      </c>
      <c r="O13" s="22">
        <f>'13.12'!L12</f>
        <v>0</v>
      </c>
      <c r="P13" s="30">
        <f>'13.13'!L14</f>
        <v>0</v>
      </c>
    </row>
    <row r="14" spans="1:16" ht="15.95" customHeight="1" x14ac:dyDescent="0.25">
      <c r="A14" s="19" t="s">
        <v>32</v>
      </c>
      <c r="B14" s="20" t="str">
        <f t="shared" si="1"/>
        <v>7-11</v>
      </c>
      <c r="C14" s="21">
        <f t="shared" si="0"/>
        <v>21</v>
      </c>
      <c r="D14" s="40">
        <f>'13.1 '!J40</f>
        <v>4</v>
      </c>
      <c r="E14" s="22">
        <f>'13.2  '!F38</f>
        <v>1</v>
      </c>
      <c r="F14" s="22">
        <f>'13.3 '!O42</f>
        <v>2</v>
      </c>
      <c r="G14" s="30">
        <f>'13.4 '!M42</f>
        <v>2</v>
      </c>
      <c r="H14" s="22">
        <f>'13.5 '!J43</f>
        <v>2</v>
      </c>
      <c r="I14" s="30">
        <f>'13.6 '!Y43</f>
        <v>2</v>
      </c>
      <c r="J14" s="22">
        <f>'13.7 '!L40</f>
        <v>2</v>
      </c>
      <c r="K14" s="22">
        <f>'13.8'!L41</f>
        <v>2</v>
      </c>
      <c r="L14" s="22">
        <f>'13.9'!K41</f>
        <v>0</v>
      </c>
      <c r="M14" s="30">
        <f>'13.10'!X46</f>
        <v>0</v>
      </c>
      <c r="N14" s="22">
        <f>'13.11'!M43</f>
        <v>2</v>
      </c>
      <c r="O14" s="22">
        <f>'13.12'!L41</f>
        <v>2</v>
      </c>
      <c r="P14" s="30">
        <f>'13.13'!L43</f>
        <v>0</v>
      </c>
    </row>
    <row r="15" spans="1:16" s="64" customFormat="1" ht="15.95" customHeight="1" x14ac:dyDescent="0.25">
      <c r="A15" s="19" t="s">
        <v>34</v>
      </c>
      <c r="B15" s="20" t="str">
        <f t="shared" si="1"/>
        <v>7-11</v>
      </c>
      <c r="C15" s="21">
        <f t="shared" si="0"/>
        <v>21</v>
      </c>
      <c r="D15" s="40">
        <f>'13.1 '!J42</f>
        <v>4</v>
      </c>
      <c r="E15" s="22">
        <f>'13.2  '!F40</f>
        <v>1</v>
      </c>
      <c r="F15" s="22">
        <f>'13.3 '!O44</f>
        <v>2</v>
      </c>
      <c r="G15" s="30">
        <f>'13.4 '!M44</f>
        <v>2</v>
      </c>
      <c r="H15" s="22">
        <f>'13.5 '!J45</f>
        <v>2</v>
      </c>
      <c r="I15" s="30">
        <f>'13.6 '!Y45</f>
        <v>2</v>
      </c>
      <c r="J15" s="22">
        <f>'13.7 '!L42</f>
        <v>2</v>
      </c>
      <c r="K15" s="22">
        <f>'13.8'!L43</f>
        <v>2</v>
      </c>
      <c r="L15" s="22">
        <f>'13.9'!K43</f>
        <v>2</v>
      </c>
      <c r="M15" s="30">
        <f>'13.10'!X48</f>
        <v>0</v>
      </c>
      <c r="N15" s="22">
        <f>'13.11'!M45</f>
        <v>0</v>
      </c>
      <c r="O15" s="22">
        <f>'13.12'!L43</f>
        <v>2</v>
      </c>
      <c r="P15" s="30">
        <f>'13.13'!L45</f>
        <v>0</v>
      </c>
    </row>
    <row r="16" spans="1:16" ht="15.95" customHeight="1" x14ac:dyDescent="0.25">
      <c r="A16" s="19" t="s">
        <v>46</v>
      </c>
      <c r="B16" s="20" t="str">
        <f t="shared" si="1"/>
        <v>7-11</v>
      </c>
      <c r="C16" s="21">
        <f t="shared" si="0"/>
        <v>21</v>
      </c>
      <c r="D16" s="40">
        <f>'13.1 '!J55</f>
        <v>4</v>
      </c>
      <c r="E16" s="22">
        <f>'13.2  '!F53</f>
        <v>1</v>
      </c>
      <c r="F16" s="22">
        <f>'13.3 '!O57</f>
        <v>2</v>
      </c>
      <c r="G16" s="30">
        <f>'13.4 '!M57</f>
        <v>2</v>
      </c>
      <c r="H16" s="22">
        <f>'13.5 '!J58</f>
        <v>0</v>
      </c>
      <c r="I16" s="30">
        <f>'13.6 '!Y58</f>
        <v>2</v>
      </c>
      <c r="J16" s="22">
        <f>'13.7 '!L55</f>
        <v>2</v>
      </c>
      <c r="K16" s="22">
        <f>'13.8'!L56</f>
        <v>2</v>
      </c>
      <c r="L16" s="22">
        <f>'13.9'!K56</f>
        <v>2</v>
      </c>
      <c r="M16" s="30">
        <f>'13.10'!X61</f>
        <v>0</v>
      </c>
      <c r="N16" s="22">
        <f>'13.11'!M58</f>
        <v>2</v>
      </c>
      <c r="O16" s="22">
        <f>'13.12'!L56</f>
        <v>2</v>
      </c>
      <c r="P16" s="30">
        <f>'13.13'!L58</f>
        <v>0</v>
      </c>
    </row>
    <row r="17" spans="1:16" ht="15.95" customHeight="1" x14ac:dyDescent="0.25">
      <c r="A17" s="19" t="s">
        <v>78</v>
      </c>
      <c r="B17" s="20" t="str">
        <f t="shared" si="1"/>
        <v>7-11</v>
      </c>
      <c r="C17" s="21">
        <f t="shared" si="0"/>
        <v>21</v>
      </c>
      <c r="D17" s="40">
        <f>'13.1 '!J87</f>
        <v>4</v>
      </c>
      <c r="E17" s="22">
        <f>'13.2  '!F85</f>
        <v>1</v>
      </c>
      <c r="F17" s="22">
        <f>'13.3 '!O89</f>
        <v>0</v>
      </c>
      <c r="G17" s="30">
        <f>'13.4 '!M89</f>
        <v>2</v>
      </c>
      <c r="H17" s="22">
        <f>'13.5 '!J90</f>
        <v>2</v>
      </c>
      <c r="I17" s="30">
        <f>'13.6 '!Y90</f>
        <v>2</v>
      </c>
      <c r="J17" s="22">
        <f>'13.7 '!L87</f>
        <v>2</v>
      </c>
      <c r="K17" s="22">
        <f>'13.8'!L88</f>
        <v>2</v>
      </c>
      <c r="L17" s="22">
        <f>'13.9'!K88</f>
        <v>2</v>
      </c>
      <c r="M17" s="30">
        <f>'13.10'!X93</f>
        <v>0</v>
      </c>
      <c r="N17" s="22">
        <f>'13.11'!M90</f>
        <v>2</v>
      </c>
      <c r="O17" s="22">
        <f>'13.12'!L88</f>
        <v>2</v>
      </c>
      <c r="P17" s="30">
        <f>'13.13'!L90</f>
        <v>0</v>
      </c>
    </row>
    <row r="18" spans="1:16" ht="15.95" customHeight="1" x14ac:dyDescent="0.25">
      <c r="A18" s="19" t="s">
        <v>10</v>
      </c>
      <c r="B18" s="20" t="str">
        <f t="shared" si="1"/>
        <v>12-13</v>
      </c>
      <c r="C18" s="21">
        <f t="shared" si="0"/>
        <v>19</v>
      </c>
      <c r="D18" s="40">
        <f>'13.1 '!J18</f>
        <v>4</v>
      </c>
      <c r="E18" s="22">
        <f>'13.2  '!F16</f>
        <v>1</v>
      </c>
      <c r="F18" s="22">
        <f>'13.3 '!O20</f>
        <v>0</v>
      </c>
      <c r="G18" s="30">
        <f>'13.4 '!M20</f>
        <v>2</v>
      </c>
      <c r="H18" s="22">
        <f>'13.5 '!J21</f>
        <v>2</v>
      </c>
      <c r="I18" s="30">
        <f>'13.6 '!Y21</f>
        <v>2</v>
      </c>
      <c r="J18" s="22">
        <f>'13.7 '!L18</f>
        <v>2</v>
      </c>
      <c r="K18" s="22">
        <f>'13.8'!L19</f>
        <v>2</v>
      </c>
      <c r="L18" s="22">
        <f>'13.9'!K19</f>
        <v>2</v>
      </c>
      <c r="M18" s="30">
        <f>'13.10'!X24</f>
        <v>0</v>
      </c>
      <c r="N18" s="22">
        <f>'13.11'!M21</f>
        <v>2</v>
      </c>
      <c r="O18" s="22">
        <f>'13.12'!L19</f>
        <v>0</v>
      </c>
      <c r="P18" s="30">
        <f>'13.13'!L21</f>
        <v>0</v>
      </c>
    </row>
    <row r="19" spans="1:16" s="64" customFormat="1" ht="15.95" customHeight="1" x14ac:dyDescent="0.25">
      <c r="A19" s="19" t="s">
        <v>29</v>
      </c>
      <c r="B19" s="20" t="str">
        <f t="shared" si="1"/>
        <v>12-13</v>
      </c>
      <c r="C19" s="21">
        <f t="shared" si="0"/>
        <v>19</v>
      </c>
      <c r="D19" s="40">
        <f>'13.1 '!J37</f>
        <v>4</v>
      </c>
      <c r="E19" s="22">
        <f>'13.2  '!F35</f>
        <v>1</v>
      </c>
      <c r="F19" s="22">
        <f>'13.3 '!O39</f>
        <v>0</v>
      </c>
      <c r="G19" s="30">
        <f>'13.4 '!M39</f>
        <v>2</v>
      </c>
      <c r="H19" s="22">
        <f>'13.5 '!J40</f>
        <v>2</v>
      </c>
      <c r="I19" s="30">
        <f>'13.6 '!Y40</f>
        <v>2</v>
      </c>
      <c r="J19" s="22">
        <f>'13.7 '!L37</f>
        <v>2</v>
      </c>
      <c r="K19" s="22">
        <f>'13.8'!L38</f>
        <v>2</v>
      </c>
      <c r="L19" s="22">
        <f>'13.9'!K38</f>
        <v>0</v>
      </c>
      <c r="M19" s="30">
        <f>'13.10'!X43</f>
        <v>0</v>
      </c>
      <c r="N19" s="22">
        <f>'13.11'!M40</f>
        <v>2</v>
      </c>
      <c r="O19" s="22">
        <f>'13.12'!L38</f>
        <v>2</v>
      </c>
      <c r="P19" s="30">
        <f>'13.13'!L40</f>
        <v>0</v>
      </c>
    </row>
    <row r="20" spans="1:16" ht="15.95" customHeight="1" x14ac:dyDescent="0.25">
      <c r="A20" s="19" t="s">
        <v>30</v>
      </c>
      <c r="B20" s="20" t="str">
        <f t="shared" si="1"/>
        <v>14-15</v>
      </c>
      <c r="C20" s="21">
        <f t="shared" si="0"/>
        <v>18</v>
      </c>
      <c r="D20" s="40">
        <f>'13.1 '!J38</f>
        <v>4</v>
      </c>
      <c r="E20" s="22">
        <f>'13.2  '!F36</f>
        <v>1</v>
      </c>
      <c r="F20" s="22">
        <f>'13.3 '!O40</f>
        <v>0</v>
      </c>
      <c r="G20" s="30">
        <f>'13.4 '!M40</f>
        <v>2</v>
      </c>
      <c r="H20" s="22">
        <f>'13.5 '!J41</f>
        <v>0</v>
      </c>
      <c r="I20" s="30">
        <f>'13.6 '!Y41</f>
        <v>2</v>
      </c>
      <c r="J20" s="22">
        <f>'13.7 '!L38</f>
        <v>2</v>
      </c>
      <c r="K20" s="22">
        <f>'13.8'!L39</f>
        <v>2</v>
      </c>
      <c r="L20" s="22">
        <f>'13.9'!K39</f>
        <v>2</v>
      </c>
      <c r="M20" s="30">
        <f>'13.10'!X44</f>
        <v>0</v>
      </c>
      <c r="N20" s="22">
        <f>'13.11'!M41</f>
        <v>1</v>
      </c>
      <c r="O20" s="22">
        <f>'13.12'!L39</f>
        <v>2</v>
      </c>
      <c r="P20" s="30">
        <f>'13.13'!L41</f>
        <v>0</v>
      </c>
    </row>
    <row r="21" spans="1:16" ht="15.95" customHeight="1" x14ac:dyDescent="0.25">
      <c r="A21" s="19" t="s">
        <v>56</v>
      </c>
      <c r="B21" s="20" t="str">
        <f t="shared" si="1"/>
        <v>14-15</v>
      </c>
      <c r="C21" s="21">
        <f t="shared" si="0"/>
        <v>18</v>
      </c>
      <c r="D21" s="40">
        <f>'13.1 '!J65</f>
        <v>2</v>
      </c>
      <c r="E21" s="22">
        <f>'13.2  '!F63</f>
        <v>1</v>
      </c>
      <c r="F21" s="22">
        <f>'13.3 '!O67</f>
        <v>2</v>
      </c>
      <c r="G21" s="30">
        <f>'13.4 '!M67</f>
        <v>2</v>
      </c>
      <c r="H21" s="22">
        <f>'13.5 '!J68</f>
        <v>2</v>
      </c>
      <c r="I21" s="30">
        <f>'13.6 '!Y68</f>
        <v>2</v>
      </c>
      <c r="J21" s="22">
        <f>'13.7 '!L65</f>
        <v>2</v>
      </c>
      <c r="K21" s="22">
        <f>'13.8'!L66</f>
        <v>2</v>
      </c>
      <c r="L21" s="22">
        <f>'13.9'!K66</f>
        <v>0</v>
      </c>
      <c r="M21" s="30">
        <f>'13.10'!X71</f>
        <v>0</v>
      </c>
      <c r="N21" s="22">
        <f>'13.11'!M68</f>
        <v>1</v>
      </c>
      <c r="O21" s="22">
        <f>'13.12'!L66</f>
        <v>2</v>
      </c>
      <c r="P21" s="30">
        <f>'13.13'!L68</f>
        <v>0</v>
      </c>
    </row>
    <row r="22" spans="1:16" ht="15.95" customHeight="1" x14ac:dyDescent="0.25">
      <c r="A22" s="19" t="s">
        <v>50</v>
      </c>
      <c r="B22" s="20" t="str">
        <f t="shared" si="1"/>
        <v>16-17</v>
      </c>
      <c r="C22" s="21">
        <f t="shared" si="0"/>
        <v>17</v>
      </c>
      <c r="D22" s="40">
        <f>'13.1 '!J59</f>
        <v>4</v>
      </c>
      <c r="E22" s="22">
        <f>'13.2  '!F57</f>
        <v>1</v>
      </c>
      <c r="F22" s="22">
        <f>'13.3 '!O61</f>
        <v>2</v>
      </c>
      <c r="G22" s="30">
        <f>'13.4 '!M61</f>
        <v>2</v>
      </c>
      <c r="H22" s="22">
        <f>'13.5 '!J62</f>
        <v>2</v>
      </c>
      <c r="I22" s="30">
        <f>'13.6 '!Y62</f>
        <v>2</v>
      </c>
      <c r="J22" s="22">
        <f>'13.7 '!L59</f>
        <v>2</v>
      </c>
      <c r="K22" s="22">
        <f>'13.8'!L60</f>
        <v>2</v>
      </c>
      <c r="L22" s="22">
        <f>'13.9'!K60</f>
        <v>0</v>
      </c>
      <c r="M22" s="30">
        <f>'13.10'!X65</f>
        <v>0</v>
      </c>
      <c r="N22" s="22">
        <f>'13.11'!M62</f>
        <v>0</v>
      </c>
      <c r="O22" s="22">
        <f>'13.12'!L60</f>
        <v>0</v>
      </c>
      <c r="P22" s="30">
        <f>'13.13'!L62</f>
        <v>0</v>
      </c>
    </row>
    <row r="23" spans="1:16" ht="15.95" customHeight="1" x14ac:dyDescent="0.25">
      <c r="A23" s="19" t="s">
        <v>75</v>
      </c>
      <c r="B23" s="20" t="str">
        <f t="shared" si="1"/>
        <v>16-17</v>
      </c>
      <c r="C23" s="21">
        <f t="shared" si="0"/>
        <v>17</v>
      </c>
      <c r="D23" s="40">
        <f>'13.1 '!J84</f>
        <v>4</v>
      </c>
      <c r="E23" s="22">
        <f>'13.2  '!F82</f>
        <v>1</v>
      </c>
      <c r="F23" s="22">
        <f>'13.3 '!O86</f>
        <v>2</v>
      </c>
      <c r="G23" s="30">
        <f>'13.4 '!M86</f>
        <v>2</v>
      </c>
      <c r="H23" s="22">
        <f>'13.5 '!J87</f>
        <v>2</v>
      </c>
      <c r="I23" s="30">
        <f>'13.6 '!Y87</f>
        <v>2</v>
      </c>
      <c r="J23" s="22">
        <f>'13.7 '!L84</f>
        <v>2</v>
      </c>
      <c r="K23" s="22">
        <f>'13.8'!L85</f>
        <v>2</v>
      </c>
      <c r="L23" s="22">
        <f>'13.9'!K85</f>
        <v>0</v>
      </c>
      <c r="M23" s="30">
        <f>'13.10'!X90</f>
        <v>0</v>
      </c>
      <c r="N23" s="22">
        <f>'13.11'!M87</f>
        <v>0</v>
      </c>
      <c r="O23" s="22">
        <f>'13.12'!L85</f>
        <v>0</v>
      </c>
      <c r="P23" s="30">
        <f>'13.13'!L87</f>
        <v>0</v>
      </c>
    </row>
    <row r="24" spans="1:16" ht="15.95" customHeight="1" x14ac:dyDescent="0.25">
      <c r="A24" s="19" t="s">
        <v>16</v>
      </c>
      <c r="B24" s="20" t="str">
        <f t="shared" si="1"/>
        <v>18-21</v>
      </c>
      <c r="C24" s="21">
        <f t="shared" si="0"/>
        <v>15</v>
      </c>
      <c r="D24" s="40">
        <f>'13.1 '!J24</f>
        <v>2</v>
      </c>
      <c r="E24" s="22">
        <f>'13.2  '!F22</f>
        <v>1</v>
      </c>
      <c r="F24" s="22">
        <f>'13.3 '!O26</f>
        <v>2</v>
      </c>
      <c r="G24" s="30">
        <f>'13.4 '!M26</f>
        <v>2</v>
      </c>
      <c r="H24" s="22">
        <f>'13.5 '!J27</f>
        <v>0</v>
      </c>
      <c r="I24" s="30">
        <f>'13.6 '!Y27</f>
        <v>2</v>
      </c>
      <c r="J24" s="22">
        <f>'13.7 '!L24</f>
        <v>2</v>
      </c>
      <c r="K24" s="22">
        <f>'13.8'!L25</f>
        <v>2</v>
      </c>
      <c r="L24" s="22">
        <f>'13.9'!K25</f>
        <v>0</v>
      </c>
      <c r="M24" s="30">
        <f>'13.10'!X30</f>
        <v>0</v>
      </c>
      <c r="N24" s="22">
        <f>'13.11'!M27</f>
        <v>0</v>
      </c>
      <c r="O24" s="22">
        <f>'13.12'!L25</f>
        <v>2</v>
      </c>
      <c r="P24" s="30">
        <f>'13.13'!L27</f>
        <v>0</v>
      </c>
    </row>
    <row r="25" spans="1:16" ht="15.95" customHeight="1" x14ac:dyDescent="0.25">
      <c r="A25" s="19" t="s">
        <v>23</v>
      </c>
      <c r="B25" s="20" t="str">
        <f t="shared" si="1"/>
        <v>18-21</v>
      </c>
      <c r="C25" s="21">
        <f t="shared" si="0"/>
        <v>15</v>
      </c>
      <c r="D25" s="40">
        <f>'13.1 '!J31</f>
        <v>4</v>
      </c>
      <c r="E25" s="22">
        <f>'13.2  '!F29</f>
        <v>1</v>
      </c>
      <c r="F25" s="22">
        <f>'13.3 '!O33</f>
        <v>0</v>
      </c>
      <c r="G25" s="30">
        <f>'13.4 '!M33</f>
        <v>0</v>
      </c>
      <c r="H25" s="22">
        <f>'13.5 '!J34</f>
        <v>0</v>
      </c>
      <c r="I25" s="30">
        <f>'13.6 '!Y34</f>
        <v>2</v>
      </c>
      <c r="J25" s="22">
        <f>'13.7 '!L31</f>
        <v>2</v>
      </c>
      <c r="K25" s="22">
        <f>'13.8'!L32</f>
        <v>2</v>
      </c>
      <c r="L25" s="22">
        <f>'13.9'!K32</f>
        <v>0</v>
      </c>
      <c r="M25" s="30">
        <f>'13.10'!X37</f>
        <v>0</v>
      </c>
      <c r="N25" s="22">
        <f>'13.11'!M34</f>
        <v>2</v>
      </c>
      <c r="O25" s="22">
        <f>'13.12'!L32</f>
        <v>2</v>
      </c>
      <c r="P25" s="30">
        <f>'13.13'!L34</f>
        <v>0</v>
      </c>
    </row>
    <row r="26" spans="1:16" ht="15.95" customHeight="1" x14ac:dyDescent="0.25">
      <c r="A26" s="19" t="s">
        <v>35</v>
      </c>
      <c r="B26" s="20" t="str">
        <f t="shared" si="1"/>
        <v>18-21</v>
      </c>
      <c r="C26" s="21">
        <f t="shared" si="0"/>
        <v>15</v>
      </c>
      <c r="D26" s="40">
        <f>'13.1 '!J43</f>
        <v>4</v>
      </c>
      <c r="E26" s="22">
        <f>'13.2  '!F41</f>
        <v>1</v>
      </c>
      <c r="F26" s="22">
        <f>'13.3 '!O45</f>
        <v>0</v>
      </c>
      <c r="G26" s="30">
        <f>'13.4 '!M45</f>
        <v>0</v>
      </c>
      <c r="H26" s="22">
        <f>'13.5 '!J46</f>
        <v>0</v>
      </c>
      <c r="I26" s="30">
        <f>'13.6 '!Y46</f>
        <v>2</v>
      </c>
      <c r="J26" s="22">
        <f>'13.7 '!L43</f>
        <v>2</v>
      </c>
      <c r="K26" s="22">
        <f>'13.8'!L44</f>
        <v>0</v>
      </c>
      <c r="L26" s="22">
        <f>'13.9'!K44</f>
        <v>2</v>
      </c>
      <c r="M26" s="30">
        <f>'13.10'!X49</f>
        <v>0</v>
      </c>
      <c r="N26" s="22">
        <f>'13.11'!M46</f>
        <v>2</v>
      </c>
      <c r="O26" s="22">
        <f>'13.12'!L44</f>
        <v>2</v>
      </c>
      <c r="P26" s="30">
        <f>'13.13'!L46</f>
        <v>0</v>
      </c>
    </row>
    <row r="27" spans="1:16" s="64" customFormat="1" ht="15.95" customHeight="1" x14ac:dyDescent="0.25">
      <c r="A27" s="19" t="s">
        <v>83</v>
      </c>
      <c r="B27" s="20" t="str">
        <f t="shared" si="1"/>
        <v>18-21</v>
      </c>
      <c r="C27" s="21">
        <f t="shared" si="0"/>
        <v>15</v>
      </c>
      <c r="D27" s="40">
        <f>'13.1 '!J92</f>
        <v>4</v>
      </c>
      <c r="E27" s="22">
        <f>'13.2  '!F90</f>
        <v>1</v>
      </c>
      <c r="F27" s="22">
        <f>'13.3 '!O94</f>
        <v>0</v>
      </c>
      <c r="G27" s="30">
        <f>'13.4 '!M94</f>
        <v>1</v>
      </c>
      <c r="H27" s="22">
        <f>'13.5 '!J95</f>
        <v>0</v>
      </c>
      <c r="I27" s="30">
        <f>'13.6 '!Y95</f>
        <v>1</v>
      </c>
      <c r="J27" s="22">
        <f>'13.7 '!L92</f>
        <v>2</v>
      </c>
      <c r="K27" s="22">
        <f>'13.8'!L93</f>
        <v>2</v>
      </c>
      <c r="L27" s="22">
        <f>'13.9'!K93</f>
        <v>2</v>
      </c>
      <c r="M27" s="30">
        <f>'13.10'!X98</f>
        <v>0</v>
      </c>
      <c r="N27" s="22">
        <f>'13.11'!M95</f>
        <v>0</v>
      </c>
      <c r="O27" s="22">
        <f>'13.12'!L93</f>
        <v>2</v>
      </c>
      <c r="P27" s="30">
        <f>'13.13'!L95</f>
        <v>0</v>
      </c>
    </row>
    <row r="28" spans="1:16" ht="15.95" customHeight="1" x14ac:dyDescent="0.25">
      <c r="A28" s="19" t="s">
        <v>1</v>
      </c>
      <c r="B28" s="20" t="str">
        <f t="shared" si="1"/>
        <v>22-25</v>
      </c>
      <c r="C28" s="21">
        <f t="shared" si="0"/>
        <v>14</v>
      </c>
      <c r="D28" s="40">
        <f>'13.1 '!J9</f>
        <v>4</v>
      </c>
      <c r="E28" s="22">
        <f>'13.2  '!F7</f>
        <v>1</v>
      </c>
      <c r="F28" s="22">
        <f>'13.3 '!O11</f>
        <v>0</v>
      </c>
      <c r="G28" s="30">
        <f>'13.4 '!M11</f>
        <v>0</v>
      </c>
      <c r="H28" s="22">
        <f>'13.5 '!J12</f>
        <v>2</v>
      </c>
      <c r="I28" s="30">
        <f>'13.6 '!Y12</f>
        <v>1</v>
      </c>
      <c r="J28" s="22">
        <f>'13.7 '!L9</f>
        <v>2</v>
      </c>
      <c r="K28" s="22">
        <f>'13.8'!L10</f>
        <v>2</v>
      </c>
      <c r="L28" s="22">
        <f>'13.9'!K10</f>
        <v>0</v>
      </c>
      <c r="M28" s="30">
        <f>'13.10'!X15</f>
        <v>0</v>
      </c>
      <c r="N28" s="22">
        <f>'13.11'!M12</f>
        <v>2</v>
      </c>
      <c r="O28" s="22">
        <f>'13.12'!L10</f>
        <v>0</v>
      </c>
      <c r="P28" s="30">
        <f>'13.13'!L12</f>
        <v>0</v>
      </c>
    </row>
    <row r="29" spans="1:16" ht="15.95" customHeight="1" x14ac:dyDescent="0.25">
      <c r="A29" s="19" t="s">
        <v>4</v>
      </c>
      <c r="B29" s="20" t="str">
        <f t="shared" si="1"/>
        <v>22-25</v>
      </c>
      <c r="C29" s="21">
        <f t="shared" si="0"/>
        <v>14</v>
      </c>
      <c r="D29" s="40">
        <f>'13.1 '!J12</f>
        <v>2</v>
      </c>
      <c r="E29" s="22">
        <f>'13.2  '!F10</f>
        <v>1</v>
      </c>
      <c r="F29" s="22">
        <f>'13.3 '!O14</f>
        <v>2</v>
      </c>
      <c r="G29" s="30">
        <f>'13.4 '!M14</f>
        <v>0</v>
      </c>
      <c r="H29" s="22">
        <f>'13.5 '!J15</f>
        <v>2</v>
      </c>
      <c r="I29" s="30">
        <f>'13.6 '!Y15</f>
        <v>2</v>
      </c>
      <c r="J29" s="22">
        <f>'13.7 '!L12</f>
        <v>2</v>
      </c>
      <c r="K29" s="22">
        <f>'13.8'!L13</f>
        <v>2</v>
      </c>
      <c r="L29" s="22">
        <f>'13.9'!K13</f>
        <v>0</v>
      </c>
      <c r="M29" s="30">
        <f>'13.10'!X18</f>
        <v>0</v>
      </c>
      <c r="N29" s="22">
        <f>'13.11'!M15</f>
        <v>1</v>
      </c>
      <c r="O29" s="22">
        <f>'13.12'!L13</f>
        <v>0</v>
      </c>
      <c r="P29" s="30">
        <f>'13.13'!L15</f>
        <v>0</v>
      </c>
    </row>
    <row r="30" spans="1:16" ht="15.95" customHeight="1" x14ac:dyDescent="0.25">
      <c r="A30" s="19" t="s">
        <v>18</v>
      </c>
      <c r="B30" s="20" t="str">
        <f t="shared" si="1"/>
        <v>22-25</v>
      </c>
      <c r="C30" s="21">
        <f t="shared" si="0"/>
        <v>14</v>
      </c>
      <c r="D30" s="40">
        <f>'13.1 '!J26</f>
        <v>4</v>
      </c>
      <c r="E30" s="22">
        <f>'13.2  '!F24</f>
        <v>1</v>
      </c>
      <c r="F30" s="22">
        <f>'13.3 '!O28</f>
        <v>2</v>
      </c>
      <c r="G30" s="30">
        <f>'13.4 '!M28</f>
        <v>0</v>
      </c>
      <c r="H30" s="22">
        <f>'13.5 '!J29</f>
        <v>0</v>
      </c>
      <c r="I30" s="30">
        <f>'13.6 '!Y29</f>
        <v>2</v>
      </c>
      <c r="J30" s="22">
        <f>'13.7 '!L26</f>
        <v>2</v>
      </c>
      <c r="K30" s="22">
        <f>'13.8'!L27</f>
        <v>2</v>
      </c>
      <c r="L30" s="22">
        <f>'13.9'!K27</f>
        <v>0</v>
      </c>
      <c r="M30" s="30">
        <f>'13.10'!X32</f>
        <v>0</v>
      </c>
      <c r="N30" s="22">
        <f>'13.11'!M29</f>
        <v>1</v>
      </c>
      <c r="O30" s="22">
        <f>'13.12'!L27</f>
        <v>0</v>
      </c>
      <c r="P30" s="30">
        <f>'13.13'!L29</f>
        <v>0</v>
      </c>
    </row>
    <row r="31" spans="1:16" ht="15.95" customHeight="1" x14ac:dyDescent="0.25">
      <c r="A31" s="19" t="s">
        <v>62</v>
      </c>
      <c r="B31" s="20" t="str">
        <f t="shared" si="1"/>
        <v>22-25</v>
      </c>
      <c r="C31" s="21">
        <f t="shared" si="0"/>
        <v>14</v>
      </c>
      <c r="D31" s="40">
        <f>'13.1 '!J71</f>
        <v>4</v>
      </c>
      <c r="E31" s="22">
        <f>'13.2  '!F69</f>
        <v>1</v>
      </c>
      <c r="F31" s="22">
        <f>'13.3 '!O73</f>
        <v>0</v>
      </c>
      <c r="G31" s="30">
        <f>'13.4 '!M73</f>
        <v>0</v>
      </c>
      <c r="H31" s="22">
        <f>'13.5 '!J74</f>
        <v>2</v>
      </c>
      <c r="I31" s="30">
        <f>'13.6 '!Y74</f>
        <v>1</v>
      </c>
      <c r="J31" s="22">
        <f>'13.7 '!L71</f>
        <v>2</v>
      </c>
      <c r="K31" s="22">
        <f>'13.8'!L72</f>
        <v>2</v>
      </c>
      <c r="L31" s="22">
        <f>'13.9'!K72</f>
        <v>2</v>
      </c>
      <c r="M31" s="30">
        <f>'13.10'!X77</f>
        <v>0</v>
      </c>
      <c r="N31" s="22">
        <f>'13.11'!M74</f>
        <v>0</v>
      </c>
      <c r="O31" s="22">
        <f>'13.12'!L72</f>
        <v>0</v>
      </c>
      <c r="P31" s="30">
        <f>'13.13'!L74</f>
        <v>0</v>
      </c>
    </row>
    <row r="32" spans="1:16" ht="15.95" customHeight="1" x14ac:dyDescent="0.25">
      <c r="A32" s="19" t="s">
        <v>8</v>
      </c>
      <c r="B32" s="20" t="str">
        <f t="shared" si="1"/>
        <v>26-30</v>
      </c>
      <c r="C32" s="21">
        <f t="shared" si="0"/>
        <v>13</v>
      </c>
      <c r="D32" s="40">
        <f>'13.1 '!J16</f>
        <v>2</v>
      </c>
      <c r="E32" s="22">
        <f>'13.2  '!F14</f>
        <v>1</v>
      </c>
      <c r="F32" s="22">
        <f>'13.3 '!O18</f>
        <v>2</v>
      </c>
      <c r="G32" s="30">
        <f>'13.4 '!M18</f>
        <v>0</v>
      </c>
      <c r="H32" s="22">
        <f>'13.5 '!J19</f>
        <v>2</v>
      </c>
      <c r="I32" s="30">
        <f>'13.6 '!Y19</f>
        <v>2</v>
      </c>
      <c r="J32" s="22">
        <f>'13.7 '!L16</f>
        <v>2</v>
      </c>
      <c r="K32" s="22">
        <f>'13.8'!L17</f>
        <v>2</v>
      </c>
      <c r="L32" s="22">
        <f>'13.9'!K17</f>
        <v>0</v>
      </c>
      <c r="M32" s="30">
        <f>'13.10'!X22</f>
        <v>0</v>
      </c>
      <c r="N32" s="22">
        <f>'13.11'!M19</f>
        <v>0</v>
      </c>
      <c r="O32" s="22">
        <f>'13.12'!L17</f>
        <v>0</v>
      </c>
      <c r="P32" s="30">
        <f>'13.13'!L19</f>
        <v>0</v>
      </c>
    </row>
    <row r="33" spans="1:16" s="64" customFormat="1" ht="15.95" customHeight="1" x14ac:dyDescent="0.25">
      <c r="A33" s="19" t="s">
        <v>33</v>
      </c>
      <c r="B33" s="20" t="str">
        <f t="shared" si="1"/>
        <v>26-30</v>
      </c>
      <c r="C33" s="21">
        <f t="shared" si="0"/>
        <v>13</v>
      </c>
      <c r="D33" s="40">
        <f>'13.1 '!J41</f>
        <v>4</v>
      </c>
      <c r="E33" s="22">
        <f>'13.2  '!F39</f>
        <v>1</v>
      </c>
      <c r="F33" s="22">
        <f>'13.3 '!O43</f>
        <v>0</v>
      </c>
      <c r="G33" s="30">
        <f>'13.4 '!M43</f>
        <v>0</v>
      </c>
      <c r="H33" s="22">
        <f>'13.5 '!J44</f>
        <v>0</v>
      </c>
      <c r="I33" s="30">
        <f>'13.6 '!Y44</f>
        <v>2</v>
      </c>
      <c r="J33" s="22">
        <f>'13.7 '!L41</f>
        <v>2</v>
      </c>
      <c r="K33" s="22">
        <f>'13.8'!L42</f>
        <v>2</v>
      </c>
      <c r="L33" s="22">
        <f>'13.9'!K42</f>
        <v>2</v>
      </c>
      <c r="M33" s="30">
        <f>'13.10'!X47</f>
        <v>0</v>
      </c>
      <c r="N33" s="22">
        <f>'13.11'!M44</f>
        <v>0</v>
      </c>
      <c r="O33" s="22">
        <f>'13.12'!L42</f>
        <v>0</v>
      </c>
      <c r="P33" s="30">
        <f>'13.13'!L44</f>
        <v>0</v>
      </c>
    </row>
    <row r="34" spans="1:16" s="64" customFormat="1" ht="15.95" customHeight="1" x14ac:dyDescent="0.25">
      <c r="A34" s="19" t="s">
        <v>42</v>
      </c>
      <c r="B34" s="20" t="str">
        <f t="shared" si="1"/>
        <v>26-30</v>
      </c>
      <c r="C34" s="21">
        <f t="shared" si="0"/>
        <v>13</v>
      </c>
      <c r="D34" s="40">
        <f>'13.1 '!J50</f>
        <v>4</v>
      </c>
      <c r="E34" s="22">
        <f>'13.2  '!F48</f>
        <v>1</v>
      </c>
      <c r="F34" s="22">
        <f>'13.3 '!O52</f>
        <v>0</v>
      </c>
      <c r="G34" s="30">
        <f>'13.4 '!M52</f>
        <v>2</v>
      </c>
      <c r="H34" s="22">
        <f>'13.5 '!J53</f>
        <v>0</v>
      </c>
      <c r="I34" s="30">
        <f>'13.6 '!Y53</f>
        <v>1</v>
      </c>
      <c r="J34" s="22">
        <f>'13.7 '!L50</f>
        <v>2</v>
      </c>
      <c r="K34" s="22">
        <f>'13.8'!L51</f>
        <v>2</v>
      </c>
      <c r="L34" s="22">
        <f>'13.9'!K51</f>
        <v>0</v>
      </c>
      <c r="M34" s="30">
        <f>'13.10'!X56</f>
        <v>0</v>
      </c>
      <c r="N34" s="22">
        <f>'13.11'!M53</f>
        <v>1</v>
      </c>
      <c r="O34" s="22">
        <f>'13.12'!L51</f>
        <v>0</v>
      </c>
      <c r="P34" s="30">
        <f>'13.13'!L53</f>
        <v>0</v>
      </c>
    </row>
    <row r="35" spans="1:16" ht="15.95" customHeight="1" x14ac:dyDescent="0.25">
      <c r="A35" s="19" t="s">
        <v>64</v>
      </c>
      <c r="B35" s="20" t="str">
        <f t="shared" si="1"/>
        <v>26-30</v>
      </c>
      <c r="C35" s="21">
        <f t="shared" si="0"/>
        <v>13</v>
      </c>
      <c r="D35" s="40">
        <f>'13.1 '!J73</f>
        <v>4</v>
      </c>
      <c r="E35" s="22">
        <f>'13.2  '!F71</f>
        <v>1</v>
      </c>
      <c r="F35" s="22">
        <f>'13.3 '!O75</f>
        <v>2</v>
      </c>
      <c r="G35" s="30">
        <f>'13.4 '!M75</f>
        <v>0</v>
      </c>
      <c r="H35" s="22">
        <f>'13.5 '!J76</f>
        <v>2</v>
      </c>
      <c r="I35" s="30">
        <f>'13.6 '!Y76</f>
        <v>2</v>
      </c>
      <c r="J35" s="22">
        <f>'13.7 '!L73</f>
        <v>0</v>
      </c>
      <c r="K35" s="22">
        <f>'13.8'!L74</f>
        <v>0</v>
      </c>
      <c r="L35" s="22">
        <f>'13.9'!K74</f>
        <v>0</v>
      </c>
      <c r="M35" s="30">
        <f>'13.10'!X79</f>
        <v>0</v>
      </c>
      <c r="N35" s="22">
        <f>'13.11'!M76</f>
        <v>0</v>
      </c>
      <c r="O35" s="22">
        <f>'13.12'!L74</f>
        <v>2</v>
      </c>
      <c r="P35" s="30">
        <f>'13.13'!L76</f>
        <v>0</v>
      </c>
    </row>
    <row r="36" spans="1:16" ht="15.95" customHeight="1" x14ac:dyDescent="0.25">
      <c r="A36" s="19" t="s">
        <v>85</v>
      </c>
      <c r="B36" s="20" t="str">
        <f t="shared" si="1"/>
        <v>26-30</v>
      </c>
      <c r="C36" s="21">
        <f t="shared" si="0"/>
        <v>13</v>
      </c>
      <c r="D36" s="40">
        <f>'13.1 '!J94</f>
        <v>4</v>
      </c>
      <c r="E36" s="22">
        <f>'13.2  '!F92</f>
        <v>1</v>
      </c>
      <c r="F36" s="22">
        <f>'13.3 '!O96</f>
        <v>0</v>
      </c>
      <c r="G36" s="30">
        <f>'13.4 '!M96</f>
        <v>0</v>
      </c>
      <c r="H36" s="22">
        <f>'13.5 '!J97</f>
        <v>2</v>
      </c>
      <c r="I36" s="30">
        <f>'13.6 '!Y97</f>
        <v>0</v>
      </c>
      <c r="J36" s="22">
        <f>'13.7 '!L94</f>
        <v>2</v>
      </c>
      <c r="K36" s="22">
        <f>'13.8'!L95</f>
        <v>2</v>
      </c>
      <c r="L36" s="22">
        <f>'13.9'!K95</f>
        <v>0</v>
      </c>
      <c r="M36" s="30">
        <f>'13.10'!X100</f>
        <v>0</v>
      </c>
      <c r="N36" s="22">
        <f>'13.11'!M97</f>
        <v>2</v>
      </c>
      <c r="O36" s="22">
        <f>'13.12'!L95</f>
        <v>0</v>
      </c>
      <c r="P36" s="30">
        <f>'13.13'!L97</f>
        <v>0</v>
      </c>
    </row>
    <row r="37" spans="1:16" ht="15.95" customHeight="1" x14ac:dyDescent="0.25">
      <c r="A37" s="19" t="s">
        <v>22</v>
      </c>
      <c r="B37" s="20" t="str">
        <f t="shared" si="1"/>
        <v>31-35</v>
      </c>
      <c r="C37" s="21">
        <f t="shared" si="0"/>
        <v>12</v>
      </c>
      <c r="D37" s="40">
        <f>'13.1 '!J30</f>
        <v>2</v>
      </c>
      <c r="E37" s="22">
        <f>'13.2  '!F28</f>
        <v>1</v>
      </c>
      <c r="F37" s="22">
        <f>'13.3 '!O32</f>
        <v>2</v>
      </c>
      <c r="G37" s="30">
        <f>'13.4 '!M32</f>
        <v>1</v>
      </c>
      <c r="H37" s="22">
        <f>'13.5 '!J33</f>
        <v>0</v>
      </c>
      <c r="I37" s="30">
        <f>'13.6 '!Y33</f>
        <v>0</v>
      </c>
      <c r="J37" s="22">
        <f>'13.7 '!L30</f>
        <v>0</v>
      </c>
      <c r="K37" s="22">
        <f>'13.8'!L31</f>
        <v>2</v>
      </c>
      <c r="L37" s="22">
        <f>'13.9'!K31</f>
        <v>1</v>
      </c>
      <c r="M37" s="30">
        <f>'13.10'!X36</f>
        <v>0</v>
      </c>
      <c r="N37" s="22">
        <f>'13.11'!M33</f>
        <v>0</v>
      </c>
      <c r="O37" s="22">
        <f>'13.12'!L31</f>
        <v>2</v>
      </c>
      <c r="P37" s="30">
        <f>'13.13'!L33</f>
        <v>1</v>
      </c>
    </row>
    <row r="38" spans="1:16" ht="15.95" customHeight="1" x14ac:dyDescent="0.25">
      <c r="A38" s="19" t="s">
        <v>58</v>
      </c>
      <c r="B38" s="20" t="str">
        <f t="shared" si="1"/>
        <v>31-35</v>
      </c>
      <c r="C38" s="21">
        <f t="shared" ref="C38:C69" si="2">SUM(D38:P38)</f>
        <v>12</v>
      </c>
      <c r="D38" s="40">
        <f>'13.1 '!J67</f>
        <v>2</v>
      </c>
      <c r="E38" s="22">
        <f>'13.2  '!F65</f>
        <v>1</v>
      </c>
      <c r="F38" s="22">
        <f>'13.3 '!O69</f>
        <v>0</v>
      </c>
      <c r="G38" s="30">
        <f>'13.4 '!M69</f>
        <v>2</v>
      </c>
      <c r="H38" s="22">
        <f>'13.5 '!J70</f>
        <v>0</v>
      </c>
      <c r="I38" s="30">
        <f>'13.6 '!Y70</f>
        <v>1</v>
      </c>
      <c r="J38" s="22">
        <f>'13.7 '!L67</f>
        <v>2</v>
      </c>
      <c r="K38" s="22">
        <f>'13.8'!L68</f>
        <v>0</v>
      </c>
      <c r="L38" s="22">
        <f>'13.9'!K68</f>
        <v>2</v>
      </c>
      <c r="M38" s="30">
        <f>'13.10'!X73</f>
        <v>0</v>
      </c>
      <c r="N38" s="22">
        <f>'13.11'!M70</f>
        <v>1</v>
      </c>
      <c r="O38" s="22">
        <f>'13.12'!L68</f>
        <v>1</v>
      </c>
      <c r="P38" s="30">
        <f>'13.13'!L70</f>
        <v>0</v>
      </c>
    </row>
    <row r="39" spans="1:16" ht="15.95" customHeight="1" x14ac:dyDescent="0.25">
      <c r="A39" s="19" t="s">
        <v>59</v>
      </c>
      <c r="B39" s="20" t="str">
        <f t="shared" si="1"/>
        <v>31-35</v>
      </c>
      <c r="C39" s="21">
        <f t="shared" si="2"/>
        <v>12</v>
      </c>
      <c r="D39" s="40">
        <f>'13.1 '!J68</f>
        <v>4</v>
      </c>
      <c r="E39" s="22">
        <f>'13.2  '!F66</f>
        <v>1</v>
      </c>
      <c r="F39" s="22">
        <f>'13.3 '!O70</f>
        <v>2</v>
      </c>
      <c r="G39" s="30">
        <f>'13.4 '!M70</f>
        <v>0</v>
      </c>
      <c r="H39" s="22">
        <f>'13.5 '!J71</f>
        <v>2</v>
      </c>
      <c r="I39" s="30">
        <f>'13.6 '!Y71</f>
        <v>1</v>
      </c>
      <c r="J39" s="22">
        <f>'13.7 '!L68</f>
        <v>2</v>
      </c>
      <c r="K39" s="22">
        <f>'13.8'!L69</f>
        <v>0</v>
      </c>
      <c r="L39" s="22">
        <f>'13.9'!K69</f>
        <v>0</v>
      </c>
      <c r="M39" s="30">
        <f>'13.10'!X74</f>
        <v>0</v>
      </c>
      <c r="N39" s="22">
        <f>'13.11'!M71</f>
        <v>0</v>
      </c>
      <c r="O39" s="22">
        <f>'13.12'!L69</f>
        <v>0</v>
      </c>
      <c r="P39" s="30">
        <f>'13.13'!L71</f>
        <v>0</v>
      </c>
    </row>
    <row r="40" spans="1:16" ht="15.95" customHeight="1" x14ac:dyDescent="0.25">
      <c r="A40" s="19" t="s">
        <v>68</v>
      </c>
      <c r="B40" s="20" t="str">
        <f t="shared" si="1"/>
        <v>31-35</v>
      </c>
      <c r="C40" s="21">
        <f t="shared" si="2"/>
        <v>12</v>
      </c>
      <c r="D40" s="40">
        <f>'13.1 '!J77</f>
        <v>1</v>
      </c>
      <c r="E40" s="22">
        <f>'13.2  '!F75</f>
        <v>1</v>
      </c>
      <c r="F40" s="22">
        <f>'13.3 '!O79</f>
        <v>0</v>
      </c>
      <c r="G40" s="30">
        <f>'13.4 '!M79</f>
        <v>0</v>
      </c>
      <c r="H40" s="22">
        <f>'13.5 '!J80</f>
        <v>2</v>
      </c>
      <c r="I40" s="30">
        <f>'13.6 '!Y80</f>
        <v>2</v>
      </c>
      <c r="J40" s="22">
        <f>'13.7 '!L77</f>
        <v>2</v>
      </c>
      <c r="K40" s="22">
        <f>'13.8'!L78</f>
        <v>2</v>
      </c>
      <c r="L40" s="22">
        <f>'13.9'!K78</f>
        <v>2</v>
      </c>
      <c r="M40" s="30">
        <f>'13.10'!X83</f>
        <v>0</v>
      </c>
      <c r="N40" s="22">
        <f>'13.11'!M80</f>
        <v>0</v>
      </c>
      <c r="O40" s="22">
        <f>'13.12'!L78</f>
        <v>0</v>
      </c>
      <c r="P40" s="30">
        <f>'13.13'!L80</f>
        <v>0</v>
      </c>
    </row>
    <row r="41" spans="1:16" s="64" customFormat="1" ht="15.95" customHeight="1" x14ac:dyDescent="0.25">
      <c r="A41" s="19" t="s">
        <v>84</v>
      </c>
      <c r="B41" s="20" t="str">
        <f t="shared" si="1"/>
        <v>31-35</v>
      </c>
      <c r="C41" s="21">
        <f t="shared" si="2"/>
        <v>12</v>
      </c>
      <c r="D41" s="40">
        <f>'13.1 '!J93</f>
        <v>4</v>
      </c>
      <c r="E41" s="22">
        <f>'13.2  '!F91</f>
        <v>1</v>
      </c>
      <c r="F41" s="22">
        <f>'13.3 '!O95</f>
        <v>0</v>
      </c>
      <c r="G41" s="30">
        <f>'13.4 '!M95</f>
        <v>0</v>
      </c>
      <c r="H41" s="22">
        <f>'13.5 '!J96</f>
        <v>0</v>
      </c>
      <c r="I41" s="30">
        <f>'13.6 '!Y96</f>
        <v>1</v>
      </c>
      <c r="J41" s="22">
        <f>'13.7 '!L93</f>
        <v>2</v>
      </c>
      <c r="K41" s="22">
        <f>'13.8'!L94</f>
        <v>2</v>
      </c>
      <c r="L41" s="22">
        <f>'13.9'!K94</f>
        <v>0</v>
      </c>
      <c r="M41" s="30">
        <f>'13.10'!X99</f>
        <v>0</v>
      </c>
      <c r="N41" s="22">
        <f>'13.11'!M96</f>
        <v>2</v>
      </c>
      <c r="O41" s="22">
        <f>'13.12'!L94</f>
        <v>0</v>
      </c>
      <c r="P41" s="30">
        <f>'13.13'!L96</f>
        <v>0</v>
      </c>
    </row>
    <row r="42" spans="1:16" ht="15.95" customHeight="1" x14ac:dyDescent="0.25">
      <c r="A42" s="19" t="s">
        <v>12</v>
      </c>
      <c r="B42" s="20" t="str">
        <f t="shared" si="1"/>
        <v>36-41</v>
      </c>
      <c r="C42" s="21">
        <f t="shared" si="2"/>
        <v>11</v>
      </c>
      <c r="D42" s="40">
        <f>'13.1 '!J20</f>
        <v>4</v>
      </c>
      <c r="E42" s="22">
        <f>'13.2  '!F18</f>
        <v>1</v>
      </c>
      <c r="F42" s="22">
        <f>'13.3 '!O22</f>
        <v>0</v>
      </c>
      <c r="G42" s="30">
        <f>'13.4 '!M22</f>
        <v>2</v>
      </c>
      <c r="H42" s="22">
        <f>'13.5 '!J23</f>
        <v>2</v>
      </c>
      <c r="I42" s="30">
        <f>'13.6 '!Y23</f>
        <v>0</v>
      </c>
      <c r="J42" s="22">
        <f>'13.7 '!L20</f>
        <v>2</v>
      </c>
      <c r="K42" s="22">
        <f>'13.8'!L21</f>
        <v>0</v>
      </c>
      <c r="L42" s="22">
        <f>'13.9'!K21</f>
        <v>0</v>
      </c>
      <c r="M42" s="30">
        <f>'13.10'!X26</f>
        <v>0</v>
      </c>
      <c r="N42" s="22">
        <f>'13.11'!M23</f>
        <v>0</v>
      </c>
      <c r="O42" s="22">
        <f>'13.12'!L21</f>
        <v>0</v>
      </c>
      <c r="P42" s="30">
        <f>'13.13'!L23</f>
        <v>0</v>
      </c>
    </row>
    <row r="43" spans="1:16" ht="15.95" customHeight="1" x14ac:dyDescent="0.25">
      <c r="A43" s="19" t="s">
        <v>52</v>
      </c>
      <c r="B43" s="20" t="str">
        <f t="shared" si="1"/>
        <v>36-41</v>
      </c>
      <c r="C43" s="21">
        <f t="shared" si="2"/>
        <v>11</v>
      </c>
      <c r="D43" s="40">
        <f>'13.1 '!J61</f>
        <v>4</v>
      </c>
      <c r="E43" s="22">
        <f>'13.2  '!F59</f>
        <v>1</v>
      </c>
      <c r="F43" s="22">
        <f>'13.3 '!O63</f>
        <v>1</v>
      </c>
      <c r="G43" s="30">
        <f>'13.4 '!M63</f>
        <v>2</v>
      </c>
      <c r="H43" s="22">
        <f>'13.5 '!J64</f>
        <v>0</v>
      </c>
      <c r="I43" s="30">
        <f>'13.6 '!Y64</f>
        <v>1</v>
      </c>
      <c r="J43" s="22">
        <f>'13.7 '!L61</f>
        <v>0</v>
      </c>
      <c r="K43" s="22">
        <f>'13.8'!L62</f>
        <v>2</v>
      </c>
      <c r="L43" s="22">
        <f>'13.9'!K62</f>
        <v>0</v>
      </c>
      <c r="M43" s="30">
        <f>'13.10'!X67</f>
        <v>0</v>
      </c>
      <c r="N43" s="22">
        <f>'13.11'!M64</f>
        <v>0</v>
      </c>
      <c r="O43" s="22">
        <f>'13.12'!L62</f>
        <v>0</v>
      </c>
      <c r="P43" s="30">
        <f>'13.13'!L64</f>
        <v>0</v>
      </c>
    </row>
    <row r="44" spans="1:16" ht="15.95" customHeight="1" x14ac:dyDescent="0.25">
      <c r="A44" s="19" t="s">
        <v>54</v>
      </c>
      <c r="B44" s="20" t="str">
        <f t="shared" si="1"/>
        <v>36-41</v>
      </c>
      <c r="C44" s="21">
        <f t="shared" si="2"/>
        <v>11</v>
      </c>
      <c r="D44" s="40">
        <f>'13.1 '!J63</f>
        <v>2</v>
      </c>
      <c r="E44" s="22">
        <f>'13.2  '!F61</f>
        <v>1</v>
      </c>
      <c r="F44" s="22">
        <f>'13.3 '!O65</f>
        <v>2</v>
      </c>
      <c r="G44" s="30">
        <f>'13.4 '!M65</f>
        <v>2</v>
      </c>
      <c r="H44" s="22">
        <f>'13.5 '!J66</f>
        <v>0</v>
      </c>
      <c r="I44" s="30">
        <f>'13.6 '!Y66</f>
        <v>0</v>
      </c>
      <c r="J44" s="22">
        <f>'13.7 '!L63</f>
        <v>0</v>
      </c>
      <c r="K44" s="22">
        <f>'13.8'!L64</f>
        <v>0</v>
      </c>
      <c r="L44" s="22">
        <f>'13.9'!K64</f>
        <v>2</v>
      </c>
      <c r="M44" s="30">
        <f>'13.10'!X69</f>
        <v>0</v>
      </c>
      <c r="N44" s="22">
        <f>'13.11'!M66</f>
        <v>0</v>
      </c>
      <c r="O44" s="22">
        <f>'13.12'!L64</f>
        <v>2</v>
      </c>
      <c r="P44" s="30">
        <f>'13.13'!L66</f>
        <v>0</v>
      </c>
    </row>
    <row r="45" spans="1:16" ht="15.95" customHeight="1" x14ac:dyDescent="0.25">
      <c r="A45" s="19" t="s">
        <v>63</v>
      </c>
      <c r="B45" s="20" t="str">
        <f t="shared" si="1"/>
        <v>36-41</v>
      </c>
      <c r="C45" s="21">
        <f t="shared" si="2"/>
        <v>11</v>
      </c>
      <c r="D45" s="40">
        <f>'13.1 '!J72</f>
        <v>4</v>
      </c>
      <c r="E45" s="22">
        <f>'13.2  '!F70</f>
        <v>1</v>
      </c>
      <c r="F45" s="22">
        <f>'13.3 '!O74</f>
        <v>0</v>
      </c>
      <c r="G45" s="30">
        <f>'13.4 '!M74</f>
        <v>2</v>
      </c>
      <c r="H45" s="22">
        <f>'13.5 '!J75</f>
        <v>0</v>
      </c>
      <c r="I45" s="30">
        <f>'13.6 '!Y75</f>
        <v>2</v>
      </c>
      <c r="J45" s="22">
        <f>'13.7 '!L72</f>
        <v>2</v>
      </c>
      <c r="K45" s="22">
        <f>'13.8'!L73</f>
        <v>0</v>
      </c>
      <c r="L45" s="22">
        <f>'13.9'!K73</f>
        <v>0</v>
      </c>
      <c r="M45" s="30">
        <f>'13.10'!X78</f>
        <v>0</v>
      </c>
      <c r="N45" s="22">
        <f>'13.11'!M75</f>
        <v>0</v>
      </c>
      <c r="O45" s="22">
        <f>'13.12'!L73</f>
        <v>0</v>
      </c>
      <c r="P45" s="30">
        <f>'13.13'!L75</f>
        <v>0</v>
      </c>
    </row>
    <row r="46" spans="1:16" ht="15.95" customHeight="1" x14ac:dyDescent="0.25">
      <c r="A46" s="19" t="s">
        <v>72</v>
      </c>
      <c r="B46" s="20" t="str">
        <f t="shared" si="1"/>
        <v>36-41</v>
      </c>
      <c r="C46" s="21">
        <f t="shared" si="2"/>
        <v>11</v>
      </c>
      <c r="D46" s="40">
        <f>'13.1 '!J81</f>
        <v>4</v>
      </c>
      <c r="E46" s="22">
        <f>'13.2  '!F79</f>
        <v>1</v>
      </c>
      <c r="F46" s="22">
        <f>'13.3 '!O83</f>
        <v>2</v>
      </c>
      <c r="G46" s="30">
        <f>'13.4 '!M83</f>
        <v>0</v>
      </c>
      <c r="H46" s="22">
        <f>'13.5 '!J84</f>
        <v>0</v>
      </c>
      <c r="I46" s="30">
        <f>'13.6 '!Y84</f>
        <v>2</v>
      </c>
      <c r="J46" s="22">
        <f>'13.7 '!L81</f>
        <v>2</v>
      </c>
      <c r="K46" s="22">
        <f>'13.8'!L82</f>
        <v>0</v>
      </c>
      <c r="L46" s="22">
        <f>'13.9'!K82</f>
        <v>0</v>
      </c>
      <c r="M46" s="30">
        <f>'13.10'!X87</f>
        <v>0</v>
      </c>
      <c r="N46" s="22">
        <f>'13.11'!M84</f>
        <v>0</v>
      </c>
      <c r="O46" s="22">
        <f>'13.12'!L82</f>
        <v>0</v>
      </c>
      <c r="P46" s="30">
        <f>'13.13'!L84</f>
        <v>0</v>
      </c>
    </row>
    <row r="47" spans="1:16" ht="15.95" customHeight="1" x14ac:dyDescent="0.25">
      <c r="A47" s="19" t="s">
        <v>86</v>
      </c>
      <c r="B47" s="20" t="str">
        <f t="shared" si="1"/>
        <v>36-41</v>
      </c>
      <c r="C47" s="21">
        <f t="shared" si="2"/>
        <v>11</v>
      </c>
      <c r="D47" s="40">
        <f>'13.1 '!J95</f>
        <v>4</v>
      </c>
      <c r="E47" s="22">
        <f>'13.2  '!F93</f>
        <v>1</v>
      </c>
      <c r="F47" s="22">
        <f>'13.3 '!O97</f>
        <v>0</v>
      </c>
      <c r="G47" s="30">
        <f>'13.4 '!M97</f>
        <v>0</v>
      </c>
      <c r="H47" s="22">
        <f>'13.5 '!J98</f>
        <v>0</v>
      </c>
      <c r="I47" s="30">
        <f>'13.6 '!Y98</f>
        <v>0</v>
      </c>
      <c r="J47" s="22">
        <f>'13.7 '!L95</f>
        <v>0</v>
      </c>
      <c r="K47" s="22">
        <f>'13.8'!L96</f>
        <v>0</v>
      </c>
      <c r="L47" s="22">
        <f>'13.9'!K96</f>
        <v>0</v>
      </c>
      <c r="M47" s="30">
        <f>'13.10'!X101</f>
        <v>0</v>
      </c>
      <c r="N47" s="22">
        <f>'13.11'!M98</f>
        <v>2</v>
      </c>
      <c r="O47" s="22">
        <f>'13.12'!L96</f>
        <v>2</v>
      </c>
      <c r="P47" s="30">
        <f>'13.13'!L98</f>
        <v>2</v>
      </c>
    </row>
    <row r="48" spans="1:16" ht="15.95" customHeight="1" x14ac:dyDescent="0.25">
      <c r="A48" s="19" t="s">
        <v>14</v>
      </c>
      <c r="B48" s="20" t="str">
        <f t="shared" si="1"/>
        <v>42</v>
      </c>
      <c r="C48" s="21">
        <f t="shared" si="2"/>
        <v>10</v>
      </c>
      <c r="D48" s="40">
        <f>'13.1 '!J22</f>
        <v>2</v>
      </c>
      <c r="E48" s="22">
        <f>'13.2  '!F20</f>
        <v>1</v>
      </c>
      <c r="F48" s="22">
        <f>'13.3 '!O24</f>
        <v>0</v>
      </c>
      <c r="G48" s="30">
        <f>'13.4 '!M24</f>
        <v>1</v>
      </c>
      <c r="H48" s="22">
        <f>'13.5 '!J25</f>
        <v>2</v>
      </c>
      <c r="I48" s="30">
        <f>'13.6 '!Y25</f>
        <v>0.5</v>
      </c>
      <c r="J48" s="22">
        <f>'13.7 '!L22</f>
        <v>0.5</v>
      </c>
      <c r="K48" s="22">
        <f>'13.8'!L23</f>
        <v>0.5</v>
      </c>
      <c r="L48" s="22">
        <f>'13.9'!K23</f>
        <v>0.5</v>
      </c>
      <c r="M48" s="30">
        <f>'13.10'!X28</f>
        <v>0</v>
      </c>
      <c r="N48" s="22">
        <f>'13.11'!M25</f>
        <v>2</v>
      </c>
      <c r="O48" s="22">
        <f>'13.12'!L23</f>
        <v>0</v>
      </c>
      <c r="P48" s="30">
        <f>'13.13'!L25</f>
        <v>0</v>
      </c>
    </row>
    <row r="49" spans="1:16" ht="15.95" customHeight="1" x14ac:dyDescent="0.25">
      <c r="A49" s="19" t="s">
        <v>20</v>
      </c>
      <c r="B49" s="20" t="str">
        <f t="shared" si="1"/>
        <v>43-47</v>
      </c>
      <c r="C49" s="21">
        <f t="shared" si="2"/>
        <v>9</v>
      </c>
      <c r="D49" s="40">
        <f>'13.1 '!J28</f>
        <v>0</v>
      </c>
      <c r="E49" s="22">
        <f>'13.2  '!F26</f>
        <v>1</v>
      </c>
      <c r="F49" s="22">
        <f>'13.3 '!O30</f>
        <v>2</v>
      </c>
      <c r="G49" s="30">
        <f>'13.4 '!M30</f>
        <v>0</v>
      </c>
      <c r="H49" s="22">
        <f>'13.5 '!J31</f>
        <v>0</v>
      </c>
      <c r="I49" s="30">
        <f>'13.6 '!Y31</f>
        <v>2</v>
      </c>
      <c r="J49" s="22">
        <f>'13.7 '!L28</f>
        <v>0</v>
      </c>
      <c r="K49" s="22">
        <f>'13.8'!L29</f>
        <v>0</v>
      </c>
      <c r="L49" s="22">
        <f>'13.9'!K29</f>
        <v>2</v>
      </c>
      <c r="M49" s="30">
        <f>'13.10'!X34</f>
        <v>0</v>
      </c>
      <c r="N49" s="22">
        <f>'13.11'!M31</f>
        <v>0</v>
      </c>
      <c r="O49" s="22">
        <f>'13.12'!L29</f>
        <v>2</v>
      </c>
      <c r="P49" s="30">
        <f>'13.13'!L31</f>
        <v>0</v>
      </c>
    </row>
    <row r="50" spans="1:16" ht="15.95" customHeight="1" x14ac:dyDescent="0.25">
      <c r="A50" s="19" t="s">
        <v>25</v>
      </c>
      <c r="B50" s="20" t="str">
        <f t="shared" si="1"/>
        <v>43-47</v>
      </c>
      <c r="C50" s="21">
        <f t="shared" si="2"/>
        <v>9</v>
      </c>
      <c r="D50" s="40">
        <f>'13.1 '!J33</f>
        <v>4</v>
      </c>
      <c r="E50" s="22">
        <f>'13.2  '!F31</f>
        <v>1</v>
      </c>
      <c r="F50" s="22">
        <f>'13.3 '!O35</f>
        <v>0</v>
      </c>
      <c r="G50" s="30">
        <f>'13.4 '!M35</f>
        <v>0</v>
      </c>
      <c r="H50" s="22">
        <f>'13.5 '!J36</f>
        <v>0</v>
      </c>
      <c r="I50" s="30">
        <f>'13.6 '!Y36</f>
        <v>0.5</v>
      </c>
      <c r="J50" s="22">
        <f>'13.7 '!L33</f>
        <v>1</v>
      </c>
      <c r="K50" s="22">
        <f>'13.8'!L34</f>
        <v>1</v>
      </c>
      <c r="L50" s="22">
        <f>'13.9'!K34</f>
        <v>0</v>
      </c>
      <c r="M50" s="30">
        <f>'13.10'!X39</f>
        <v>0</v>
      </c>
      <c r="N50" s="22">
        <f>'13.11'!M36</f>
        <v>0.5</v>
      </c>
      <c r="O50" s="22">
        <f>'13.12'!L34</f>
        <v>1</v>
      </c>
      <c r="P50" s="30">
        <f>'13.13'!L36</f>
        <v>0</v>
      </c>
    </row>
    <row r="51" spans="1:16" ht="15.95" customHeight="1" x14ac:dyDescent="0.25">
      <c r="A51" s="19" t="s">
        <v>36</v>
      </c>
      <c r="B51" s="20" t="str">
        <f t="shared" si="1"/>
        <v>43-47</v>
      </c>
      <c r="C51" s="21">
        <f t="shared" si="2"/>
        <v>9</v>
      </c>
      <c r="D51" s="40">
        <f>'13.1 '!J44</f>
        <v>4</v>
      </c>
      <c r="E51" s="22">
        <f>'13.2  '!F42</f>
        <v>1</v>
      </c>
      <c r="F51" s="22">
        <f>'13.3 '!O46</f>
        <v>0</v>
      </c>
      <c r="G51" s="30">
        <f>'13.4 '!M46</f>
        <v>0</v>
      </c>
      <c r="H51" s="22">
        <f>'13.5 '!J47</f>
        <v>0.5</v>
      </c>
      <c r="I51" s="30">
        <f>'13.6 '!Y47</f>
        <v>0.5</v>
      </c>
      <c r="J51" s="22">
        <f>'13.7 '!L44</f>
        <v>2</v>
      </c>
      <c r="K51" s="22">
        <f>'13.8'!L45</f>
        <v>1</v>
      </c>
      <c r="L51" s="22">
        <f>'13.9'!K45</f>
        <v>0</v>
      </c>
      <c r="M51" s="30">
        <f>'13.10'!X50</f>
        <v>0</v>
      </c>
      <c r="N51" s="22">
        <f>'13.11'!M47</f>
        <v>0</v>
      </c>
      <c r="O51" s="22">
        <f>'13.12'!L45</f>
        <v>0</v>
      </c>
      <c r="P51" s="30">
        <f>'13.13'!L47</f>
        <v>0</v>
      </c>
    </row>
    <row r="52" spans="1:16" ht="15.95" customHeight="1" x14ac:dyDescent="0.25">
      <c r="A52" s="19" t="s">
        <v>41</v>
      </c>
      <c r="B52" s="20" t="str">
        <f t="shared" si="1"/>
        <v>43-47</v>
      </c>
      <c r="C52" s="21">
        <f t="shared" si="2"/>
        <v>9</v>
      </c>
      <c r="D52" s="40">
        <f>'13.1 '!J49</f>
        <v>2</v>
      </c>
      <c r="E52" s="22">
        <f>'13.2  '!F47</f>
        <v>1</v>
      </c>
      <c r="F52" s="22">
        <f>'13.3 '!O51</f>
        <v>2</v>
      </c>
      <c r="G52" s="30">
        <f>'13.4 '!M51</f>
        <v>0</v>
      </c>
      <c r="H52" s="22">
        <f>'13.5 '!J52</f>
        <v>0</v>
      </c>
      <c r="I52" s="30">
        <f>'13.6 '!Y52</f>
        <v>0</v>
      </c>
      <c r="J52" s="22">
        <f>'13.7 '!L49</f>
        <v>2</v>
      </c>
      <c r="K52" s="22">
        <f>'13.8'!L50</f>
        <v>2</v>
      </c>
      <c r="L52" s="22">
        <f>'13.9'!K50</f>
        <v>0</v>
      </c>
      <c r="M52" s="30">
        <f>'13.10'!X55</f>
        <v>0</v>
      </c>
      <c r="N52" s="22">
        <f>'13.11'!M52</f>
        <v>0</v>
      </c>
      <c r="O52" s="22">
        <f>'13.12'!L50</f>
        <v>0</v>
      </c>
      <c r="P52" s="30">
        <f>'13.13'!L52</f>
        <v>0</v>
      </c>
    </row>
    <row r="53" spans="1:16" ht="15.95" customHeight="1" x14ac:dyDescent="0.25">
      <c r="A53" s="19" t="s">
        <v>81</v>
      </c>
      <c r="B53" s="20" t="str">
        <f t="shared" si="1"/>
        <v>43-47</v>
      </c>
      <c r="C53" s="21">
        <f t="shared" si="2"/>
        <v>9</v>
      </c>
      <c r="D53" s="40">
        <f>'13.1 '!J90</f>
        <v>4</v>
      </c>
      <c r="E53" s="22">
        <f>'13.2  '!F88</f>
        <v>1</v>
      </c>
      <c r="F53" s="22">
        <f>'13.3 '!O92</f>
        <v>2</v>
      </c>
      <c r="G53" s="30">
        <f>'13.4 '!M92</f>
        <v>2</v>
      </c>
      <c r="H53" s="22">
        <f>'13.5 '!J93</f>
        <v>0</v>
      </c>
      <c r="I53" s="30">
        <f>'13.6 '!Y93</f>
        <v>0</v>
      </c>
      <c r="J53" s="22">
        <f>'13.7 '!L90</f>
        <v>0</v>
      </c>
      <c r="K53" s="22">
        <f>'13.8'!L91</f>
        <v>0</v>
      </c>
      <c r="L53" s="22">
        <f>'13.9'!K91</f>
        <v>0</v>
      </c>
      <c r="M53" s="30">
        <f>'13.10'!X96</f>
        <v>0</v>
      </c>
      <c r="N53" s="22">
        <f>'13.11'!M93</f>
        <v>0</v>
      </c>
      <c r="O53" s="22">
        <f>'13.12'!L91</f>
        <v>0</v>
      </c>
      <c r="P53" s="30">
        <f>'13.13'!L93</f>
        <v>0</v>
      </c>
    </row>
    <row r="54" spans="1:16" ht="15.95" customHeight="1" x14ac:dyDescent="0.25">
      <c r="A54" s="19" t="s">
        <v>17</v>
      </c>
      <c r="B54" s="20" t="str">
        <f t="shared" si="1"/>
        <v>48</v>
      </c>
      <c r="C54" s="21">
        <f t="shared" si="2"/>
        <v>8</v>
      </c>
      <c r="D54" s="40">
        <f>'13.1 '!J25</f>
        <v>4</v>
      </c>
      <c r="E54" s="22">
        <f>'13.2  '!F23</f>
        <v>1</v>
      </c>
      <c r="F54" s="22">
        <f>'13.3 '!O27</f>
        <v>2</v>
      </c>
      <c r="G54" s="30">
        <f>'13.4 '!M27</f>
        <v>0</v>
      </c>
      <c r="H54" s="22">
        <f>'13.5 '!J28</f>
        <v>0</v>
      </c>
      <c r="I54" s="30">
        <f>'13.6 '!Y28</f>
        <v>0</v>
      </c>
      <c r="J54" s="22">
        <f>'13.7 '!L25</f>
        <v>0</v>
      </c>
      <c r="K54" s="22">
        <f>'13.8'!L26</f>
        <v>0</v>
      </c>
      <c r="L54" s="22">
        <f>'13.9'!K26</f>
        <v>0</v>
      </c>
      <c r="M54" s="30">
        <f>'13.10'!X31</f>
        <v>0</v>
      </c>
      <c r="N54" s="22">
        <f>'13.11'!M28</f>
        <v>0</v>
      </c>
      <c r="O54" s="22">
        <f>'13.12'!L26</f>
        <v>1</v>
      </c>
      <c r="P54" s="30">
        <f>'13.13'!L28</f>
        <v>0</v>
      </c>
    </row>
    <row r="55" spans="1:16" s="64" customFormat="1" ht="15.95" customHeight="1" x14ac:dyDescent="0.25">
      <c r="A55" s="19" t="s">
        <v>24</v>
      </c>
      <c r="B55" s="20" t="str">
        <f t="shared" si="1"/>
        <v>49-50</v>
      </c>
      <c r="C55" s="21">
        <f t="shared" si="2"/>
        <v>7.5</v>
      </c>
      <c r="D55" s="40">
        <f>'13.1 '!J32</f>
        <v>4</v>
      </c>
      <c r="E55" s="22">
        <f>'13.2  '!F30</f>
        <v>1</v>
      </c>
      <c r="F55" s="22">
        <f>'13.3 '!O34</f>
        <v>0</v>
      </c>
      <c r="G55" s="30">
        <f>'13.4 '!M34</f>
        <v>0</v>
      </c>
      <c r="H55" s="22">
        <f>'13.5 '!J35</f>
        <v>0</v>
      </c>
      <c r="I55" s="30">
        <f>'13.6 '!Y35</f>
        <v>0.5</v>
      </c>
      <c r="J55" s="22">
        <f>'13.7 '!L32</f>
        <v>0</v>
      </c>
      <c r="K55" s="22">
        <f>'13.8'!L33</f>
        <v>0</v>
      </c>
      <c r="L55" s="22">
        <f>'13.9'!K33</f>
        <v>0</v>
      </c>
      <c r="M55" s="30">
        <f>'13.10'!X38</f>
        <v>0</v>
      </c>
      <c r="N55" s="22">
        <f>'13.11'!M35</f>
        <v>0</v>
      </c>
      <c r="O55" s="22">
        <f>'13.12'!L33</f>
        <v>2</v>
      </c>
      <c r="P55" s="30">
        <f>'13.13'!L35</f>
        <v>0</v>
      </c>
    </row>
    <row r="56" spans="1:16" ht="15.95" customHeight="1" x14ac:dyDescent="0.25">
      <c r="A56" s="19" t="s">
        <v>77</v>
      </c>
      <c r="B56" s="20" t="str">
        <f t="shared" si="1"/>
        <v>49-50</v>
      </c>
      <c r="C56" s="21">
        <f t="shared" si="2"/>
        <v>7.5</v>
      </c>
      <c r="D56" s="40">
        <f>'13.1 '!J86</f>
        <v>4</v>
      </c>
      <c r="E56" s="22">
        <f>'13.2  '!F84</f>
        <v>1</v>
      </c>
      <c r="F56" s="22">
        <f>'13.3 '!O88</f>
        <v>0</v>
      </c>
      <c r="G56" s="30">
        <f>'13.4 '!M88</f>
        <v>2</v>
      </c>
      <c r="H56" s="22">
        <f>'13.5 '!J89</f>
        <v>0</v>
      </c>
      <c r="I56" s="30">
        <f>'13.6 '!Y89</f>
        <v>0</v>
      </c>
      <c r="J56" s="22">
        <f>'13.7 '!L86</f>
        <v>0</v>
      </c>
      <c r="K56" s="22">
        <f>'13.8'!L87</f>
        <v>0</v>
      </c>
      <c r="L56" s="22">
        <f>'13.9'!K87</f>
        <v>0</v>
      </c>
      <c r="M56" s="30">
        <f>'13.10'!X92</f>
        <v>0</v>
      </c>
      <c r="N56" s="22">
        <f>'13.11'!M89</f>
        <v>0</v>
      </c>
      <c r="O56" s="22">
        <f>'13.12'!L87</f>
        <v>0</v>
      </c>
      <c r="P56" s="30">
        <f>'13.13'!L89</f>
        <v>0.5</v>
      </c>
    </row>
    <row r="57" spans="1:16" ht="15.95" customHeight="1" x14ac:dyDescent="0.25">
      <c r="A57" s="19" t="s">
        <v>7</v>
      </c>
      <c r="B57" s="20" t="str">
        <f t="shared" si="1"/>
        <v>51-57</v>
      </c>
      <c r="C57" s="21">
        <f t="shared" si="2"/>
        <v>7</v>
      </c>
      <c r="D57" s="40">
        <f>'13.1 '!J15</f>
        <v>4</v>
      </c>
      <c r="E57" s="22">
        <f>'13.2  '!F13</f>
        <v>1</v>
      </c>
      <c r="F57" s="22">
        <f>'13.3 '!O17</f>
        <v>2</v>
      </c>
      <c r="G57" s="30">
        <f>'13.4 '!M17</f>
        <v>0</v>
      </c>
      <c r="H57" s="22">
        <f>'13.5 '!J18</f>
        <v>0</v>
      </c>
      <c r="I57" s="30">
        <f>'13.6 '!Y18</f>
        <v>0</v>
      </c>
      <c r="J57" s="22">
        <f>'13.7 '!L15</f>
        <v>0</v>
      </c>
      <c r="K57" s="22">
        <f>'13.8'!L16</f>
        <v>0</v>
      </c>
      <c r="L57" s="22">
        <f>'13.9'!K16</f>
        <v>0</v>
      </c>
      <c r="M57" s="30">
        <f>'13.10'!X21</f>
        <v>0</v>
      </c>
      <c r="N57" s="22">
        <f>'13.11'!M18</f>
        <v>0</v>
      </c>
      <c r="O57" s="22">
        <f>'13.12'!L16</f>
        <v>0</v>
      </c>
      <c r="P57" s="30">
        <f>'13.13'!L18</f>
        <v>0</v>
      </c>
    </row>
    <row r="58" spans="1:16" ht="15.95" customHeight="1" x14ac:dyDescent="0.25">
      <c r="A58" s="19" t="s">
        <v>9</v>
      </c>
      <c r="B58" s="20" t="str">
        <f t="shared" si="1"/>
        <v>51-57</v>
      </c>
      <c r="C58" s="21">
        <f t="shared" si="2"/>
        <v>7</v>
      </c>
      <c r="D58" s="40">
        <f>'13.1 '!J17</f>
        <v>4</v>
      </c>
      <c r="E58" s="22">
        <f>'13.2  '!F15</f>
        <v>1</v>
      </c>
      <c r="F58" s="22">
        <f>'13.3 '!O19</f>
        <v>0</v>
      </c>
      <c r="G58" s="30">
        <f>'13.4 '!M19</f>
        <v>0</v>
      </c>
      <c r="H58" s="22">
        <f>'13.5 '!J20</f>
        <v>0</v>
      </c>
      <c r="I58" s="30">
        <f>'13.6 '!Y20</f>
        <v>0</v>
      </c>
      <c r="J58" s="22">
        <f>'13.7 '!L17</f>
        <v>2</v>
      </c>
      <c r="K58" s="22">
        <f>'13.8'!L18</f>
        <v>0</v>
      </c>
      <c r="L58" s="22">
        <f>'13.9'!K18</f>
        <v>0</v>
      </c>
      <c r="M58" s="30">
        <f>'13.10'!X23</f>
        <v>0</v>
      </c>
      <c r="N58" s="22">
        <f>'13.11'!M20</f>
        <v>0</v>
      </c>
      <c r="O58" s="22">
        <f>'13.12'!L18</f>
        <v>0</v>
      </c>
      <c r="P58" s="30">
        <f>'13.13'!L20</f>
        <v>0</v>
      </c>
    </row>
    <row r="59" spans="1:16" ht="15.95" customHeight="1" x14ac:dyDescent="0.25">
      <c r="A59" s="19" t="s">
        <v>15</v>
      </c>
      <c r="B59" s="20" t="str">
        <f t="shared" si="1"/>
        <v>51-57</v>
      </c>
      <c r="C59" s="21">
        <f t="shared" si="2"/>
        <v>7</v>
      </c>
      <c r="D59" s="40">
        <f>'13.1 '!J23</f>
        <v>4</v>
      </c>
      <c r="E59" s="22">
        <f>'13.2  '!F21</f>
        <v>1</v>
      </c>
      <c r="F59" s="22">
        <f>'13.3 '!O25</f>
        <v>0</v>
      </c>
      <c r="G59" s="30">
        <f>'13.4 '!M25</f>
        <v>0</v>
      </c>
      <c r="H59" s="22">
        <f>'13.5 '!J26</f>
        <v>0</v>
      </c>
      <c r="I59" s="30">
        <f>'13.6 '!Y26</f>
        <v>0</v>
      </c>
      <c r="J59" s="22">
        <f>'13.7 '!L23</f>
        <v>0</v>
      </c>
      <c r="K59" s="22">
        <f>'13.8'!L24</f>
        <v>0</v>
      </c>
      <c r="L59" s="22">
        <f>'13.9'!K24</f>
        <v>0</v>
      </c>
      <c r="M59" s="30">
        <f>'13.10'!X29</f>
        <v>0</v>
      </c>
      <c r="N59" s="22">
        <f>'13.11'!M26</f>
        <v>0</v>
      </c>
      <c r="O59" s="22">
        <f>'13.12'!L24</f>
        <v>2</v>
      </c>
      <c r="P59" s="30">
        <f>'13.13'!L26</f>
        <v>0</v>
      </c>
    </row>
    <row r="60" spans="1:16" ht="15.95" customHeight="1" x14ac:dyDescent="0.25">
      <c r="A60" s="19" t="s">
        <v>47</v>
      </c>
      <c r="B60" s="20" t="str">
        <f t="shared" si="1"/>
        <v>51-57</v>
      </c>
      <c r="C60" s="21">
        <f t="shared" si="2"/>
        <v>7</v>
      </c>
      <c r="D60" s="40">
        <f>'13.1 '!J56</f>
        <v>4</v>
      </c>
      <c r="E60" s="22">
        <f>'13.2  '!F54</f>
        <v>1</v>
      </c>
      <c r="F60" s="22">
        <f>'13.3 '!O58</f>
        <v>2</v>
      </c>
      <c r="G60" s="30">
        <f>'13.4 '!M58</f>
        <v>0</v>
      </c>
      <c r="H60" s="22">
        <f>'13.5 '!J59</f>
        <v>0</v>
      </c>
      <c r="I60" s="30">
        <f>'13.6 '!Y59</f>
        <v>0</v>
      </c>
      <c r="J60" s="22">
        <f>'13.7 '!L56</f>
        <v>0</v>
      </c>
      <c r="K60" s="22">
        <f>'13.8'!L57</f>
        <v>0</v>
      </c>
      <c r="L60" s="22">
        <f>'13.9'!K57</f>
        <v>0</v>
      </c>
      <c r="M60" s="30">
        <f>'13.10'!X62</f>
        <v>0</v>
      </c>
      <c r="N60" s="22">
        <f>'13.11'!M59</f>
        <v>0</v>
      </c>
      <c r="O60" s="22">
        <f>'13.12'!L57</f>
        <v>0</v>
      </c>
      <c r="P60" s="30">
        <f>'13.13'!L59</f>
        <v>0</v>
      </c>
    </row>
    <row r="61" spans="1:16" ht="15.95" customHeight="1" x14ac:dyDescent="0.25">
      <c r="A61" s="19" t="s">
        <v>51</v>
      </c>
      <c r="B61" s="20" t="str">
        <f t="shared" si="1"/>
        <v>51-57</v>
      </c>
      <c r="C61" s="21">
        <f t="shared" si="2"/>
        <v>7</v>
      </c>
      <c r="D61" s="40">
        <f>'13.1 '!J60</f>
        <v>2</v>
      </c>
      <c r="E61" s="22">
        <f>'13.2  '!F58</f>
        <v>1</v>
      </c>
      <c r="F61" s="22">
        <f>'13.3 '!O62</f>
        <v>2</v>
      </c>
      <c r="G61" s="30">
        <f>'13.4 '!M62</f>
        <v>2</v>
      </c>
      <c r="H61" s="22">
        <f>'13.5 '!J63</f>
        <v>0</v>
      </c>
      <c r="I61" s="30">
        <f>'13.6 '!Y63</f>
        <v>0</v>
      </c>
      <c r="J61" s="22">
        <f>'13.7 '!L60</f>
        <v>0</v>
      </c>
      <c r="K61" s="22">
        <f>'13.8'!L61</f>
        <v>0</v>
      </c>
      <c r="L61" s="22">
        <f>'13.9'!K61</f>
        <v>0</v>
      </c>
      <c r="M61" s="30">
        <f>'13.10'!X66</f>
        <v>0</v>
      </c>
      <c r="N61" s="22">
        <f>'13.11'!M63</f>
        <v>0</v>
      </c>
      <c r="O61" s="22">
        <f>'13.12'!L61</f>
        <v>0</v>
      </c>
      <c r="P61" s="30">
        <f>'13.13'!L63</f>
        <v>0</v>
      </c>
    </row>
    <row r="62" spans="1:16" ht="15.95" customHeight="1" x14ac:dyDescent="0.25">
      <c r="A62" s="19" t="s">
        <v>70</v>
      </c>
      <c r="B62" s="20" t="str">
        <f t="shared" si="1"/>
        <v>51-57</v>
      </c>
      <c r="C62" s="21">
        <f t="shared" si="2"/>
        <v>7</v>
      </c>
      <c r="D62" s="40">
        <f>'13.1 '!J79</f>
        <v>4</v>
      </c>
      <c r="E62" s="22">
        <f>'13.2  '!F77</f>
        <v>1</v>
      </c>
      <c r="F62" s="22">
        <f>'13.3 '!O81</f>
        <v>0</v>
      </c>
      <c r="G62" s="30">
        <f>'13.4 '!M81</f>
        <v>0</v>
      </c>
      <c r="H62" s="22">
        <f>'13.5 '!J82</f>
        <v>0</v>
      </c>
      <c r="I62" s="30">
        <f>'13.6 '!Y82</f>
        <v>0</v>
      </c>
      <c r="J62" s="22">
        <f>'13.7 '!L79</f>
        <v>0</v>
      </c>
      <c r="K62" s="22">
        <f>'13.8'!L80</f>
        <v>0</v>
      </c>
      <c r="L62" s="22">
        <f>'13.9'!K80</f>
        <v>0</v>
      </c>
      <c r="M62" s="30">
        <f>'13.10'!X85</f>
        <v>0</v>
      </c>
      <c r="N62" s="22">
        <f>'13.11'!M82</f>
        <v>0</v>
      </c>
      <c r="O62" s="22">
        <f>'13.12'!L80</f>
        <v>2</v>
      </c>
      <c r="P62" s="30">
        <f>'13.13'!L82</f>
        <v>0</v>
      </c>
    </row>
    <row r="63" spans="1:16" ht="15.95" customHeight="1" x14ac:dyDescent="0.25">
      <c r="A63" s="19" t="s">
        <v>82</v>
      </c>
      <c r="B63" s="20" t="str">
        <f t="shared" si="1"/>
        <v>51-57</v>
      </c>
      <c r="C63" s="21">
        <f t="shared" si="2"/>
        <v>7</v>
      </c>
      <c r="D63" s="40">
        <f>'13.1 '!J91</f>
        <v>4</v>
      </c>
      <c r="E63" s="22">
        <f>'13.2  '!F89</f>
        <v>1</v>
      </c>
      <c r="F63" s="22">
        <f>'13.3 '!O93</f>
        <v>0</v>
      </c>
      <c r="G63" s="30">
        <f>'13.4 '!M93</f>
        <v>0</v>
      </c>
      <c r="H63" s="22">
        <f>'13.5 '!J94</f>
        <v>0</v>
      </c>
      <c r="I63" s="30">
        <f>'13.6 '!Y94</f>
        <v>0</v>
      </c>
      <c r="J63" s="22">
        <f>'13.7 '!L91</f>
        <v>0</v>
      </c>
      <c r="K63" s="22">
        <f>'13.8'!L92</f>
        <v>0</v>
      </c>
      <c r="L63" s="22">
        <f>'13.9'!K92</f>
        <v>0</v>
      </c>
      <c r="M63" s="30">
        <f>'13.10'!X97</f>
        <v>0</v>
      </c>
      <c r="N63" s="22">
        <f>'13.11'!M94</f>
        <v>0</v>
      </c>
      <c r="O63" s="22">
        <f>'13.12'!L92</f>
        <v>2</v>
      </c>
      <c r="P63" s="30">
        <f>'13.13'!L94</f>
        <v>0</v>
      </c>
    </row>
    <row r="64" spans="1:16" ht="15.95" customHeight="1" x14ac:dyDescent="0.25">
      <c r="A64" s="19" t="s">
        <v>5</v>
      </c>
      <c r="B64" s="20" t="str">
        <f t="shared" si="1"/>
        <v>58-61</v>
      </c>
      <c r="C64" s="21">
        <f t="shared" si="2"/>
        <v>6</v>
      </c>
      <c r="D64" s="40">
        <f>'13.1 '!J13</f>
        <v>4</v>
      </c>
      <c r="E64" s="22">
        <f>'13.2  '!F11</f>
        <v>1</v>
      </c>
      <c r="F64" s="22">
        <f>'13.3 '!O15</f>
        <v>0</v>
      </c>
      <c r="G64" s="30">
        <f>'13.4 '!M15</f>
        <v>0</v>
      </c>
      <c r="H64" s="22">
        <f>'13.5 '!J16</f>
        <v>0</v>
      </c>
      <c r="I64" s="30">
        <f>'13.6 '!Y16</f>
        <v>0</v>
      </c>
      <c r="J64" s="22">
        <f>'13.7 '!L13</f>
        <v>0</v>
      </c>
      <c r="K64" s="22">
        <f>'13.8'!L14</f>
        <v>0</v>
      </c>
      <c r="L64" s="22">
        <f>'13.9'!K14</f>
        <v>0</v>
      </c>
      <c r="M64" s="30">
        <f>'13.10'!X19</f>
        <v>0</v>
      </c>
      <c r="N64" s="22">
        <f>'13.11'!M16</f>
        <v>0</v>
      </c>
      <c r="O64" s="22">
        <f>'13.12'!L14</f>
        <v>1</v>
      </c>
      <c r="P64" s="30">
        <f>'13.13'!L16</f>
        <v>0</v>
      </c>
    </row>
    <row r="65" spans="1:16" ht="15.95" customHeight="1" x14ac:dyDescent="0.25">
      <c r="A65" s="19" t="s">
        <v>6</v>
      </c>
      <c r="B65" s="20" t="str">
        <f t="shared" si="1"/>
        <v>58-61</v>
      </c>
      <c r="C65" s="21">
        <f t="shared" si="2"/>
        <v>6</v>
      </c>
      <c r="D65" s="40">
        <f>'13.1 '!J14</f>
        <v>2</v>
      </c>
      <c r="E65" s="22">
        <f>'13.2  '!F12</f>
        <v>1</v>
      </c>
      <c r="F65" s="22">
        <f>'13.3 '!O16</f>
        <v>2</v>
      </c>
      <c r="G65" s="30">
        <f>'13.4 '!M16</f>
        <v>0</v>
      </c>
      <c r="H65" s="22">
        <f>'13.5 '!J17</f>
        <v>0</v>
      </c>
      <c r="I65" s="30">
        <f>'13.6 '!Y17</f>
        <v>0</v>
      </c>
      <c r="J65" s="22">
        <f>'13.7 '!L14</f>
        <v>0</v>
      </c>
      <c r="K65" s="22">
        <f>'13.8'!L15</f>
        <v>0</v>
      </c>
      <c r="L65" s="22">
        <f>'13.9'!K15</f>
        <v>0</v>
      </c>
      <c r="M65" s="30">
        <f>'13.10'!X20</f>
        <v>0</v>
      </c>
      <c r="N65" s="22">
        <f>'13.11'!M17</f>
        <v>0</v>
      </c>
      <c r="O65" s="22">
        <f>'13.12'!L15</f>
        <v>1</v>
      </c>
      <c r="P65" s="30">
        <f>'13.13'!L17</f>
        <v>0</v>
      </c>
    </row>
    <row r="66" spans="1:16" ht="15.95" customHeight="1" x14ac:dyDescent="0.25">
      <c r="A66" s="19" t="s">
        <v>92</v>
      </c>
      <c r="B66" s="20" t="str">
        <f t="shared" si="1"/>
        <v>58-61</v>
      </c>
      <c r="C66" s="21">
        <f t="shared" si="2"/>
        <v>6</v>
      </c>
      <c r="D66" s="40">
        <f>'13.1 '!J51</f>
        <v>4</v>
      </c>
      <c r="E66" s="22">
        <f>'13.2  '!F49</f>
        <v>0</v>
      </c>
      <c r="F66" s="22">
        <f>'13.3 '!O53</f>
        <v>0</v>
      </c>
      <c r="G66" s="30">
        <f>'13.4 '!M53</f>
        <v>0</v>
      </c>
      <c r="H66" s="22">
        <f>'13.5 '!J54</f>
        <v>0</v>
      </c>
      <c r="I66" s="30">
        <f>'13.6 '!Y54</f>
        <v>0</v>
      </c>
      <c r="J66" s="22">
        <f>'13.7 '!L51</f>
        <v>0</v>
      </c>
      <c r="K66" s="22">
        <f>'13.8'!L52</f>
        <v>0</v>
      </c>
      <c r="L66" s="22">
        <f>'13.9'!K52</f>
        <v>0</v>
      </c>
      <c r="M66" s="30">
        <f>'13.10'!X57</f>
        <v>0</v>
      </c>
      <c r="N66" s="22">
        <f>'13.11'!M54</f>
        <v>0</v>
      </c>
      <c r="O66" s="22">
        <f>'13.12'!L52</f>
        <v>2</v>
      </c>
      <c r="P66" s="30">
        <f>'13.13'!L54</f>
        <v>0</v>
      </c>
    </row>
    <row r="67" spans="1:16" ht="15.95" customHeight="1" x14ac:dyDescent="0.25">
      <c r="A67" s="19" t="s">
        <v>69</v>
      </c>
      <c r="B67" s="20" t="str">
        <f t="shared" si="1"/>
        <v>58-61</v>
      </c>
      <c r="C67" s="21">
        <f t="shared" si="2"/>
        <v>6</v>
      </c>
      <c r="D67" s="40">
        <f>'13.1 '!J78</f>
        <v>2</v>
      </c>
      <c r="E67" s="22">
        <f>'13.2  '!F76</f>
        <v>1</v>
      </c>
      <c r="F67" s="22">
        <f>'13.3 '!O80</f>
        <v>0</v>
      </c>
      <c r="G67" s="30">
        <f>'13.4 '!M80</f>
        <v>0</v>
      </c>
      <c r="H67" s="22">
        <f>'13.5 '!J81</f>
        <v>0</v>
      </c>
      <c r="I67" s="30">
        <f>'13.6 '!Y81</f>
        <v>0</v>
      </c>
      <c r="J67" s="22">
        <f>'13.7 '!L78</f>
        <v>2</v>
      </c>
      <c r="K67" s="22">
        <f>'13.8'!L79</f>
        <v>0</v>
      </c>
      <c r="L67" s="22">
        <f>'13.9'!K79</f>
        <v>0</v>
      </c>
      <c r="M67" s="30">
        <f>'13.10'!X84</f>
        <v>0</v>
      </c>
      <c r="N67" s="22">
        <f>'13.11'!M81</f>
        <v>0</v>
      </c>
      <c r="O67" s="22">
        <f>'13.12'!L79</f>
        <v>1</v>
      </c>
      <c r="P67" s="30">
        <f>'13.13'!L81</f>
        <v>0</v>
      </c>
    </row>
    <row r="68" spans="1:16" ht="15.95" customHeight="1" x14ac:dyDescent="0.25">
      <c r="A68" s="19" t="s">
        <v>2</v>
      </c>
      <c r="B68" s="20" t="str">
        <f t="shared" si="1"/>
        <v>62-68</v>
      </c>
      <c r="C68" s="21">
        <f t="shared" si="2"/>
        <v>5</v>
      </c>
      <c r="D68" s="40">
        <f>'13.1 '!J10</f>
        <v>4</v>
      </c>
      <c r="E68" s="22">
        <f>'13.2  '!F8</f>
        <v>1</v>
      </c>
      <c r="F68" s="22">
        <f>'13.3 '!O12</f>
        <v>0</v>
      </c>
      <c r="G68" s="30">
        <f>'13.4 '!M12</f>
        <v>0</v>
      </c>
      <c r="H68" s="22">
        <f>'13.5 '!J13</f>
        <v>0</v>
      </c>
      <c r="I68" s="30">
        <f>'13.6 '!Y13</f>
        <v>0</v>
      </c>
      <c r="J68" s="22">
        <f>'13.7 '!L10</f>
        <v>0</v>
      </c>
      <c r="K68" s="22">
        <f>'13.8'!L11</f>
        <v>0</v>
      </c>
      <c r="L68" s="22">
        <f>'13.9'!K11</f>
        <v>0</v>
      </c>
      <c r="M68" s="30">
        <f>'13.10'!X16</f>
        <v>0</v>
      </c>
      <c r="N68" s="22">
        <f>'13.11'!M13</f>
        <v>0</v>
      </c>
      <c r="O68" s="22">
        <f>'13.12'!L11</f>
        <v>0</v>
      </c>
      <c r="P68" s="30">
        <f>'13.13'!L13</f>
        <v>0</v>
      </c>
    </row>
    <row r="69" spans="1:16" ht="15.95" customHeight="1" x14ac:dyDescent="0.25">
      <c r="A69" s="19" t="s">
        <v>13</v>
      </c>
      <c r="B69" s="20" t="str">
        <f t="shared" si="1"/>
        <v>62-68</v>
      </c>
      <c r="C69" s="21">
        <f t="shared" si="2"/>
        <v>5</v>
      </c>
      <c r="D69" s="40">
        <f>'13.1 '!J21</f>
        <v>2</v>
      </c>
      <c r="E69" s="22">
        <f>'13.2  '!F19</f>
        <v>1</v>
      </c>
      <c r="F69" s="22">
        <f>'13.3 '!O23</f>
        <v>0</v>
      </c>
      <c r="G69" s="30">
        <f>'13.4 '!M23</f>
        <v>0</v>
      </c>
      <c r="H69" s="22">
        <f>'13.5 '!J24</f>
        <v>0</v>
      </c>
      <c r="I69" s="30">
        <f>'13.6 '!Y24</f>
        <v>0</v>
      </c>
      <c r="J69" s="22">
        <f>'13.7 '!L21</f>
        <v>0</v>
      </c>
      <c r="K69" s="22">
        <f>'13.8'!L22</f>
        <v>0</v>
      </c>
      <c r="L69" s="22">
        <f>'13.9'!K22</f>
        <v>0</v>
      </c>
      <c r="M69" s="30">
        <f>'13.10'!X27</f>
        <v>0</v>
      </c>
      <c r="N69" s="22">
        <f>'13.11'!M24</f>
        <v>0</v>
      </c>
      <c r="O69" s="22">
        <f>'13.12'!L22</f>
        <v>2</v>
      </c>
      <c r="P69" s="30">
        <f>'13.13'!L24</f>
        <v>0</v>
      </c>
    </row>
    <row r="70" spans="1:16" ht="15.95" customHeight="1" x14ac:dyDescent="0.25">
      <c r="A70" s="19" t="s">
        <v>21</v>
      </c>
      <c r="B70" s="20" t="str">
        <f t="shared" si="1"/>
        <v>62-68</v>
      </c>
      <c r="C70" s="21">
        <f t="shared" ref="C70:C91" si="3">SUM(D70:P70)</f>
        <v>5</v>
      </c>
      <c r="D70" s="40">
        <f>'13.1 '!J29</f>
        <v>4</v>
      </c>
      <c r="E70" s="22">
        <f>'13.2  '!F27</f>
        <v>1</v>
      </c>
      <c r="F70" s="22">
        <f>'13.3 '!O31</f>
        <v>0</v>
      </c>
      <c r="G70" s="30">
        <f>'13.4 '!M31</f>
        <v>0</v>
      </c>
      <c r="H70" s="22">
        <f>'13.5 '!J32</f>
        <v>0</v>
      </c>
      <c r="I70" s="30">
        <f>'13.6 '!Y32</f>
        <v>0</v>
      </c>
      <c r="J70" s="22">
        <f>'13.7 '!L29</f>
        <v>0</v>
      </c>
      <c r="K70" s="22">
        <f>'13.8'!L30</f>
        <v>0</v>
      </c>
      <c r="L70" s="22">
        <f>'13.9'!K30</f>
        <v>0</v>
      </c>
      <c r="M70" s="30">
        <f>'13.10'!X35</f>
        <v>0</v>
      </c>
      <c r="N70" s="22">
        <f>'13.11'!M32</f>
        <v>0</v>
      </c>
      <c r="O70" s="22">
        <f>'13.12'!L30</f>
        <v>0</v>
      </c>
      <c r="P70" s="30">
        <f>'13.13'!L32</f>
        <v>0</v>
      </c>
    </row>
    <row r="71" spans="1:16" ht="15.95" customHeight="1" x14ac:dyDescent="0.25">
      <c r="A71" s="19" t="s">
        <v>28</v>
      </c>
      <c r="B71" s="20" t="str">
        <f t="shared" si="1"/>
        <v>62-68</v>
      </c>
      <c r="C71" s="21">
        <f t="shared" si="3"/>
        <v>5</v>
      </c>
      <c r="D71" s="40">
        <f>'13.1 '!J36</f>
        <v>4</v>
      </c>
      <c r="E71" s="22">
        <f>'13.2  '!F34</f>
        <v>1</v>
      </c>
      <c r="F71" s="22">
        <f>'13.3 '!O38</f>
        <v>0</v>
      </c>
      <c r="G71" s="30">
        <f>'13.4 '!M38</f>
        <v>0</v>
      </c>
      <c r="H71" s="22">
        <f>'13.5 '!J39</f>
        <v>0</v>
      </c>
      <c r="I71" s="30">
        <f>'13.6 '!Y39</f>
        <v>0</v>
      </c>
      <c r="J71" s="22">
        <f>'13.7 '!L36</f>
        <v>0</v>
      </c>
      <c r="K71" s="22">
        <f>'13.8'!L37</f>
        <v>0</v>
      </c>
      <c r="L71" s="22">
        <f>'13.9'!K37</f>
        <v>0</v>
      </c>
      <c r="M71" s="30">
        <f>'13.10'!X42</f>
        <v>0</v>
      </c>
      <c r="N71" s="22">
        <f>'13.11'!M39</f>
        <v>0</v>
      </c>
      <c r="O71" s="22">
        <f>'13.12'!L37</f>
        <v>0</v>
      </c>
      <c r="P71" s="30">
        <f>'13.13'!L39</f>
        <v>0</v>
      </c>
    </row>
    <row r="72" spans="1:16" ht="15.95" customHeight="1" x14ac:dyDescent="0.25">
      <c r="A72" s="19" t="s">
        <v>49</v>
      </c>
      <c r="B72" s="20" t="str">
        <f t="shared" ref="B72:B91" si="4">RANK(C72,C$7:C$91)&amp;IF(COUNTIF(C$7:C$91,C72)&gt;1,"-"&amp;RANK(C72,C$7:C$91)+COUNTIF(C$7:C$91,C72)-1,"")</f>
        <v>62-68</v>
      </c>
      <c r="C72" s="21">
        <f t="shared" si="3"/>
        <v>5</v>
      </c>
      <c r="D72" s="40">
        <f>'13.1 '!J58</f>
        <v>4</v>
      </c>
      <c r="E72" s="22">
        <f>'13.2  '!F56</f>
        <v>1</v>
      </c>
      <c r="F72" s="22">
        <f>'13.3 '!O60</f>
        <v>0</v>
      </c>
      <c r="G72" s="30">
        <f>'13.4 '!M60</f>
        <v>0</v>
      </c>
      <c r="H72" s="22">
        <f>'13.5 '!J61</f>
        <v>0</v>
      </c>
      <c r="I72" s="30">
        <f>'13.6 '!Y61</f>
        <v>0</v>
      </c>
      <c r="J72" s="22">
        <f>'13.7 '!L58</f>
        <v>0</v>
      </c>
      <c r="K72" s="22">
        <f>'13.8'!L59</f>
        <v>0</v>
      </c>
      <c r="L72" s="22">
        <f>'13.9'!K59</f>
        <v>0</v>
      </c>
      <c r="M72" s="30">
        <f>'13.10'!X64</f>
        <v>0</v>
      </c>
      <c r="N72" s="22">
        <f>'13.11'!M61</f>
        <v>0</v>
      </c>
      <c r="O72" s="22">
        <f>'13.12'!L59</f>
        <v>0</v>
      </c>
      <c r="P72" s="30">
        <f>'13.13'!L61</f>
        <v>0</v>
      </c>
    </row>
    <row r="73" spans="1:16" ht="15.95" customHeight="1" x14ac:dyDescent="0.25">
      <c r="A73" s="19" t="s">
        <v>57</v>
      </c>
      <c r="B73" s="20" t="str">
        <f t="shared" si="4"/>
        <v>62-68</v>
      </c>
      <c r="C73" s="21">
        <f t="shared" si="3"/>
        <v>5</v>
      </c>
      <c r="D73" s="40">
        <f>'13.1 '!J66</f>
        <v>2</v>
      </c>
      <c r="E73" s="22">
        <f>'13.2  '!F64</f>
        <v>1</v>
      </c>
      <c r="F73" s="22">
        <f>'13.3 '!O68</f>
        <v>2</v>
      </c>
      <c r="G73" s="30">
        <f>'13.4 '!M68</f>
        <v>0</v>
      </c>
      <c r="H73" s="22">
        <f>'13.5 '!J69</f>
        <v>0</v>
      </c>
      <c r="I73" s="30">
        <f>'13.6 '!Y69</f>
        <v>0</v>
      </c>
      <c r="J73" s="22">
        <f>'13.7 '!L66</f>
        <v>0</v>
      </c>
      <c r="K73" s="22">
        <f>'13.8'!L67</f>
        <v>0</v>
      </c>
      <c r="L73" s="22">
        <f>'13.9'!K67</f>
        <v>0</v>
      </c>
      <c r="M73" s="30">
        <f>'13.10'!X72</f>
        <v>0</v>
      </c>
      <c r="N73" s="22">
        <f>'13.11'!M69</f>
        <v>0</v>
      </c>
      <c r="O73" s="22">
        <f>'13.12'!L67</f>
        <v>0</v>
      </c>
      <c r="P73" s="30">
        <f>'13.13'!L69</f>
        <v>0</v>
      </c>
    </row>
    <row r="74" spans="1:16" ht="15.95" customHeight="1" x14ac:dyDescent="0.25">
      <c r="A74" s="19" t="s">
        <v>71</v>
      </c>
      <c r="B74" s="20" t="str">
        <f t="shared" si="4"/>
        <v>62-68</v>
      </c>
      <c r="C74" s="21">
        <f t="shared" si="3"/>
        <v>5</v>
      </c>
      <c r="D74" s="40">
        <f>'13.1 '!J80</f>
        <v>2</v>
      </c>
      <c r="E74" s="22">
        <f>'13.2  '!F78</f>
        <v>1</v>
      </c>
      <c r="F74" s="22">
        <f>'13.3 '!O82</f>
        <v>0</v>
      </c>
      <c r="G74" s="30">
        <f>'13.4 '!M82</f>
        <v>2</v>
      </c>
      <c r="H74" s="22">
        <f>'13.5 '!J83</f>
        <v>0</v>
      </c>
      <c r="I74" s="30">
        <f>'13.6 '!Y83</f>
        <v>0</v>
      </c>
      <c r="J74" s="22">
        <f>'13.7 '!L80</f>
        <v>0</v>
      </c>
      <c r="K74" s="22">
        <f>'13.8'!L81</f>
        <v>0</v>
      </c>
      <c r="L74" s="22">
        <f>'13.9'!K81</f>
        <v>0</v>
      </c>
      <c r="M74" s="30">
        <f>'13.10'!X86</f>
        <v>0</v>
      </c>
      <c r="N74" s="22">
        <f>'13.11'!M83</f>
        <v>0</v>
      </c>
      <c r="O74" s="22">
        <f>'13.12'!L81</f>
        <v>0</v>
      </c>
      <c r="P74" s="30">
        <f>'13.13'!L83</f>
        <v>0</v>
      </c>
    </row>
    <row r="75" spans="1:16" ht="15.95" customHeight="1" x14ac:dyDescent="0.25">
      <c r="A75" s="19" t="s">
        <v>79</v>
      </c>
      <c r="B75" s="20" t="str">
        <f t="shared" si="4"/>
        <v>69</v>
      </c>
      <c r="C75" s="21">
        <f t="shared" si="3"/>
        <v>4.5</v>
      </c>
      <c r="D75" s="40">
        <f>'13.1 '!J88</f>
        <v>2</v>
      </c>
      <c r="E75" s="22">
        <f>'13.2  '!F86</f>
        <v>0.5</v>
      </c>
      <c r="F75" s="22">
        <f>'13.3 '!O90</f>
        <v>1</v>
      </c>
      <c r="G75" s="30">
        <f>'13.4 '!M90</f>
        <v>0</v>
      </c>
      <c r="H75" s="22">
        <f>'13.5 '!J91</f>
        <v>0</v>
      </c>
      <c r="I75" s="30">
        <f>'13.6 '!Y91</f>
        <v>0</v>
      </c>
      <c r="J75" s="22">
        <f>'13.7 '!L88</f>
        <v>0</v>
      </c>
      <c r="K75" s="22">
        <f>'13.8'!L89</f>
        <v>0</v>
      </c>
      <c r="L75" s="22">
        <f>'13.9'!K89</f>
        <v>0</v>
      </c>
      <c r="M75" s="30">
        <f>'13.10'!X94</f>
        <v>0</v>
      </c>
      <c r="N75" s="22">
        <f>'13.11'!M91</f>
        <v>0</v>
      </c>
      <c r="O75" s="22">
        <f>'13.12'!L89</f>
        <v>0</v>
      </c>
      <c r="P75" s="30">
        <f>'13.13'!L91</f>
        <v>1</v>
      </c>
    </row>
    <row r="76" spans="1:16" ht="15.95" customHeight="1" x14ac:dyDescent="0.25">
      <c r="A76" s="19" t="s">
        <v>48</v>
      </c>
      <c r="B76" s="20" t="str">
        <f t="shared" si="4"/>
        <v>70-72</v>
      </c>
      <c r="C76" s="21">
        <f t="shared" si="3"/>
        <v>4</v>
      </c>
      <c r="D76" s="40">
        <f>'13.1 '!J57</f>
        <v>2</v>
      </c>
      <c r="E76" s="22">
        <f>'13.2  '!F55</f>
        <v>1</v>
      </c>
      <c r="F76" s="22">
        <f>'13.3 '!O59</f>
        <v>0</v>
      </c>
      <c r="G76" s="30">
        <f>'13.4 '!M59</f>
        <v>0</v>
      </c>
      <c r="H76" s="22">
        <f>'13.5 '!J60</f>
        <v>0</v>
      </c>
      <c r="I76" s="30">
        <f>'13.6 '!Y60</f>
        <v>1</v>
      </c>
      <c r="J76" s="22">
        <f>'13.7 '!L57</f>
        <v>0</v>
      </c>
      <c r="K76" s="22">
        <f>'13.8'!L58</f>
        <v>0</v>
      </c>
      <c r="L76" s="22">
        <f>'13.9'!K58</f>
        <v>0</v>
      </c>
      <c r="M76" s="30">
        <f>'13.10'!X63</f>
        <v>0</v>
      </c>
      <c r="N76" s="22">
        <f>'13.11'!M60</f>
        <v>0</v>
      </c>
      <c r="O76" s="22">
        <f>'13.12'!L58</f>
        <v>0</v>
      </c>
      <c r="P76" s="30">
        <f>'13.13'!L60</f>
        <v>0</v>
      </c>
    </row>
    <row r="77" spans="1:16" ht="15.95" customHeight="1" x14ac:dyDescent="0.25">
      <c r="A77" s="19" t="s">
        <v>66</v>
      </c>
      <c r="B77" s="20" t="str">
        <f t="shared" si="4"/>
        <v>70-72</v>
      </c>
      <c r="C77" s="21">
        <f t="shared" si="3"/>
        <v>4</v>
      </c>
      <c r="D77" s="40">
        <f>'13.1 '!J75</f>
        <v>4</v>
      </c>
      <c r="E77" s="22">
        <f>'13.2  '!F73</f>
        <v>0</v>
      </c>
      <c r="F77" s="22">
        <f>'13.3 '!O77</f>
        <v>0</v>
      </c>
      <c r="G77" s="30">
        <f>'13.4 '!M77</f>
        <v>0</v>
      </c>
      <c r="H77" s="22">
        <f>'13.5 '!J78</f>
        <v>0</v>
      </c>
      <c r="I77" s="30">
        <f>'13.6 '!Y78</f>
        <v>0</v>
      </c>
      <c r="J77" s="22">
        <f>'13.7 '!L75</f>
        <v>0</v>
      </c>
      <c r="K77" s="22">
        <f>'13.8'!L76</f>
        <v>0</v>
      </c>
      <c r="L77" s="22">
        <f>'13.9'!K76</f>
        <v>0</v>
      </c>
      <c r="M77" s="30">
        <f>'13.10'!X81</f>
        <v>0</v>
      </c>
      <c r="N77" s="22">
        <f>'13.11'!M78</f>
        <v>0</v>
      </c>
      <c r="O77" s="22">
        <f>'13.12'!L76</f>
        <v>0</v>
      </c>
      <c r="P77" s="30">
        <f>'13.13'!L78</f>
        <v>0</v>
      </c>
    </row>
    <row r="78" spans="1:16" ht="15.95" customHeight="1" x14ac:dyDescent="0.25">
      <c r="A78" s="19" t="s">
        <v>73</v>
      </c>
      <c r="B78" s="20" t="str">
        <f t="shared" si="4"/>
        <v>70-72</v>
      </c>
      <c r="C78" s="21">
        <f t="shared" si="3"/>
        <v>4</v>
      </c>
      <c r="D78" s="40">
        <f>'13.1 '!J82</f>
        <v>2</v>
      </c>
      <c r="E78" s="22">
        <f>'13.2  '!F80</f>
        <v>1</v>
      </c>
      <c r="F78" s="22">
        <f>'13.3 '!O84</f>
        <v>0</v>
      </c>
      <c r="G78" s="30">
        <f>'13.4 '!M84</f>
        <v>0</v>
      </c>
      <c r="H78" s="22">
        <f>'13.5 '!J85</f>
        <v>0</v>
      </c>
      <c r="I78" s="30">
        <f>'13.6 '!Y85</f>
        <v>0</v>
      </c>
      <c r="J78" s="22">
        <f>'13.7 '!L82</f>
        <v>0</v>
      </c>
      <c r="K78" s="22">
        <f>'13.8'!L83</f>
        <v>0</v>
      </c>
      <c r="L78" s="22">
        <f>'13.9'!K83</f>
        <v>0</v>
      </c>
      <c r="M78" s="30">
        <f>'13.10'!X88</f>
        <v>0</v>
      </c>
      <c r="N78" s="22">
        <f>'13.11'!M85</f>
        <v>0</v>
      </c>
      <c r="O78" s="22">
        <f>'13.12'!L83</f>
        <v>1</v>
      </c>
      <c r="P78" s="30">
        <f>'13.13'!L85</f>
        <v>0</v>
      </c>
    </row>
    <row r="79" spans="1:16" ht="15.95" customHeight="1" x14ac:dyDescent="0.25">
      <c r="A79" s="19" t="s">
        <v>27</v>
      </c>
      <c r="B79" s="20" t="str">
        <f t="shared" si="4"/>
        <v>73-75</v>
      </c>
      <c r="C79" s="21">
        <f t="shared" si="3"/>
        <v>3</v>
      </c>
      <c r="D79" s="40">
        <f>'13.1 '!J35</f>
        <v>2</v>
      </c>
      <c r="E79" s="22">
        <f>'13.2  '!F33</f>
        <v>1</v>
      </c>
      <c r="F79" s="22">
        <f>'13.3 '!O37</f>
        <v>0</v>
      </c>
      <c r="G79" s="30">
        <f>'13.4 '!M37</f>
        <v>0</v>
      </c>
      <c r="H79" s="22">
        <f>'13.5 '!J38</f>
        <v>0</v>
      </c>
      <c r="I79" s="30">
        <f>'13.6 '!Y38</f>
        <v>0</v>
      </c>
      <c r="J79" s="22">
        <f>'13.7 '!L35</f>
        <v>0</v>
      </c>
      <c r="K79" s="22">
        <f>'13.8'!L36</f>
        <v>0</v>
      </c>
      <c r="L79" s="22">
        <f>'13.9'!K36</f>
        <v>0</v>
      </c>
      <c r="M79" s="30">
        <f>'13.10'!X41</f>
        <v>0</v>
      </c>
      <c r="N79" s="22">
        <f>'13.11'!M38</f>
        <v>0</v>
      </c>
      <c r="O79" s="22">
        <f>'13.12'!L36</f>
        <v>0</v>
      </c>
      <c r="P79" s="30">
        <f>'13.13'!L38</f>
        <v>0</v>
      </c>
    </row>
    <row r="80" spans="1:16" ht="15.95" customHeight="1" x14ac:dyDescent="0.25">
      <c r="A80" s="19" t="s">
        <v>61</v>
      </c>
      <c r="B80" s="20" t="str">
        <f t="shared" si="4"/>
        <v>73-75</v>
      </c>
      <c r="C80" s="21">
        <f t="shared" si="3"/>
        <v>3</v>
      </c>
      <c r="D80" s="40">
        <f>'13.1 '!J70</f>
        <v>2</v>
      </c>
      <c r="E80" s="22">
        <f>'13.2  '!F68</f>
        <v>1</v>
      </c>
      <c r="F80" s="22">
        <f>'13.3 '!O72</f>
        <v>0</v>
      </c>
      <c r="G80" s="30">
        <f>'13.4 '!M72</f>
        <v>0</v>
      </c>
      <c r="H80" s="22">
        <f>'13.5 '!J73</f>
        <v>0</v>
      </c>
      <c r="I80" s="30">
        <f>'13.6 '!Y73</f>
        <v>0</v>
      </c>
      <c r="J80" s="22">
        <f>'13.7 '!L70</f>
        <v>0</v>
      </c>
      <c r="K80" s="22">
        <f>'13.8'!L71</f>
        <v>0</v>
      </c>
      <c r="L80" s="22">
        <f>'13.9'!K71</f>
        <v>0</v>
      </c>
      <c r="M80" s="30">
        <f>'13.10'!X76</f>
        <v>0</v>
      </c>
      <c r="N80" s="22">
        <f>'13.11'!M73</f>
        <v>0</v>
      </c>
      <c r="O80" s="22">
        <f>'13.12'!L71</f>
        <v>0</v>
      </c>
      <c r="P80" s="30">
        <f>'13.13'!L73</f>
        <v>0</v>
      </c>
    </row>
    <row r="81" spans="1:16" ht="15.95" customHeight="1" x14ac:dyDescent="0.25">
      <c r="A81" s="19" t="s">
        <v>87</v>
      </c>
      <c r="B81" s="20" t="str">
        <f t="shared" si="4"/>
        <v>73-75</v>
      </c>
      <c r="C81" s="21">
        <f t="shared" si="3"/>
        <v>3</v>
      </c>
      <c r="D81" s="40">
        <f>'13.1 '!J96</f>
        <v>2</v>
      </c>
      <c r="E81" s="22">
        <f>'13.2  '!F94</f>
        <v>1</v>
      </c>
      <c r="F81" s="22">
        <f>'13.3 '!O98</f>
        <v>0</v>
      </c>
      <c r="G81" s="30">
        <f>'13.4 '!M98</f>
        <v>0</v>
      </c>
      <c r="H81" s="22">
        <f>'13.5 '!J99</f>
        <v>0</v>
      </c>
      <c r="I81" s="30">
        <f>'13.6 '!Y99</f>
        <v>0</v>
      </c>
      <c r="J81" s="22">
        <f>'13.7 '!L96</f>
        <v>0</v>
      </c>
      <c r="K81" s="22">
        <f>'13.8'!L97</f>
        <v>0</v>
      </c>
      <c r="L81" s="22">
        <f>'13.9'!K97</f>
        <v>0</v>
      </c>
      <c r="M81" s="30">
        <f>'13.10'!X102</f>
        <v>0</v>
      </c>
      <c r="N81" s="22">
        <f>'13.11'!M99</f>
        <v>0</v>
      </c>
      <c r="O81" s="22">
        <f>'13.12'!L97</f>
        <v>0</v>
      </c>
      <c r="P81" s="30">
        <f>'13.13'!L99</f>
        <v>0</v>
      </c>
    </row>
    <row r="82" spans="1:16" ht="15.95" customHeight="1" x14ac:dyDescent="0.25">
      <c r="A82" s="19" t="s">
        <v>37</v>
      </c>
      <c r="B82" s="20" t="str">
        <f t="shared" si="4"/>
        <v>76-80</v>
      </c>
      <c r="C82" s="21">
        <f t="shared" si="3"/>
        <v>2</v>
      </c>
      <c r="D82" s="40">
        <f>'13.1 '!J45</f>
        <v>2</v>
      </c>
      <c r="E82" s="22">
        <f>'13.2  '!F43</f>
        <v>0</v>
      </c>
      <c r="F82" s="22">
        <f>'13.3 '!O47</f>
        <v>0</v>
      </c>
      <c r="G82" s="30">
        <f>'13.4 '!M47</f>
        <v>0</v>
      </c>
      <c r="H82" s="22">
        <f>'13.5 '!J48</f>
        <v>0</v>
      </c>
      <c r="I82" s="30">
        <f>'13.6 '!Y48</f>
        <v>0</v>
      </c>
      <c r="J82" s="22">
        <f>'13.7 '!L45</f>
        <v>0</v>
      </c>
      <c r="K82" s="22">
        <f>'13.8'!L46</f>
        <v>0</v>
      </c>
      <c r="L82" s="22">
        <f>'13.9'!K46</f>
        <v>0</v>
      </c>
      <c r="M82" s="30">
        <f>'13.10'!X51</f>
        <v>0</v>
      </c>
      <c r="N82" s="22">
        <f>'13.11'!M48</f>
        <v>0</v>
      </c>
      <c r="O82" s="22">
        <f>'13.12'!L46</f>
        <v>0</v>
      </c>
      <c r="P82" s="30">
        <f>'13.13'!L48</f>
        <v>0</v>
      </c>
    </row>
    <row r="83" spans="1:16" ht="15.95" customHeight="1" x14ac:dyDescent="0.25">
      <c r="A83" s="19" t="s">
        <v>39</v>
      </c>
      <c r="B83" s="20" t="str">
        <f t="shared" si="4"/>
        <v>76-80</v>
      </c>
      <c r="C83" s="21">
        <f t="shared" si="3"/>
        <v>2</v>
      </c>
      <c r="D83" s="40">
        <f>'13.1 '!J47</f>
        <v>2</v>
      </c>
      <c r="E83" s="22">
        <f>'13.2  '!F45</f>
        <v>0</v>
      </c>
      <c r="F83" s="22">
        <f>'13.3 '!O49</f>
        <v>0</v>
      </c>
      <c r="G83" s="30">
        <f>'13.4 '!M49</f>
        <v>0</v>
      </c>
      <c r="H83" s="22">
        <f>'13.5 '!J50</f>
        <v>0</v>
      </c>
      <c r="I83" s="30">
        <f>'13.6 '!Y50</f>
        <v>0</v>
      </c>
      <c r="J83" s="22">
        <f>'13.7 '!L47</f>
        <v>0</v>
      </c>
      <c r="K83" s="22">
        <f>'13.8'!L48</f>
        <v>0</v>
      </c>
      <c r="L83" s="22">
        <f>'13.9'!K48</f>
        <v>0</v>
      </c>
      <c r="M83" s="30">
        <f>'13.10'!X53</f>
        <v>0</v>
      </c>
      <c r="N83" s="22">
        <f>'13.11'!M50</f>
        <v>0</v>
      </c>
      <c r="O83" s="22">
        <f>'13.12'!L48</f>
        <v>0</v>
      </c>
      <c r="P83" s="30">
        <f>'13.13'!L50</f>
        <v>0</v>
      </c>
    </row>
    <row r="84" spans="1:16" ht="15.95" customHeight="1" x14ac:dyDescent="0.25">
      <c r="A84" s="19" t="s">
        <v>40</v>
      </c>
      <c r="B84" s="20" t="str">
        <f t="shared" si="4"/>
        <v>76-80</v>
      </c>
      <c r="C84" s="21">
        <f t="shared" si="3"/>
        <v>2</v>
      </c>
      <c r="D84" s="40">
        <f>'13.1 '!J48</f>
        <v>2</v>
      </c>
      <c r="E84" s="22">
        <f>'13.2  '!F46</f>
        <v>0</v>
      </c>
      <c r="F84" s="22">
        <f>'13.3 '!O50</f>
        <v>0</v>
      </c>
      <c r="G84" s="30">
        <f>'13.4 '!M50</f>
        <v>0</v>
      </c>
      <c r="H84" s="22">
        <f>'13.5 '!J51</f>
        <v>0</v>
      </c>
      <c r="I84" s="30">
        <f>'13.6 '!Y51</f>
        <v>0</v>
      </c>
      <c r="J84" s="22">
        <f>'13.7 '!L48</f>
        <v>0</v>
      </c>
      <c r="K84" s="22">
        <f>'13.8'!L49</f>
        <v>0</v>
      </c>
      <c r="L84" s="22">
        <f>'13.9'!K49</f>
        <v>0</v>
      </c>
      <c r="M84" s="30">
        <f>'13.10'!X54</f>
        <v>0</v>
      </c>
      <c r="N84" s="22">
        <f>'13.11'!M51</f>
        <v>0</v>
      </c>
      <c r="O84" s="22">
        <f>'13.12'!L49</f>
        <v>0</v>
      </c>
      <c r="P84" s="30">
        <f>'13.13'!L51</f>
        <v>0</v>
      </c>
    </row>
    <row r="85" spans="1:16" ht="15.95" customHeight="1" x14ac:dyDescent="0.25">
      <c r="A85" s="19" t="s">
        <v>76</v>
      </c>
      <c r="B85" s="20" t="str">
        <f t="shared" si="4"/>
        <v>76-80</v>
      </c>
      <c r="C85" s="21">
        <f t="shared" si="3"/>
        <v>2</v>
      </c>
      <c r="D85" s="40">
        <f>'13.1 '!J85</f>
        <v>2</v>
      </c>
      <c r="E85" s="22">
        <f>'13.2  '!F83</f>
        <v>0</v>
      </c>
      <c r="F85" s="22">
        <f>'13.3 '!O87</f>
        <v>0</v>
      </c>
      <c r="G85" s="30">
        <f>'13.4 '!M87</f>
        <v>0</v>
      </c>
      <c r="H85" s="22">
        <f>'13.5 '!J88</f>
        <v>0</v>
      </c>
      <c r="I85" s="30">
        <f>'13.6 '!Y88</f>
        <v>0</v>
      </c>
      <c r="J85" s="22">
        <f>'13.7 '!L85</f>
        <v>0</v>
      </c>
      <c r="K85" s="22">
        <f>'13.8'!L86</f>
        <v>0</v>
      </c>
      <c r="L85" s="22">
        <f>'13.9'!K86</f>
        <v>0</v>
      </c>
      <c r="M85" s="30">
        <f>'13.10'!X91</f>
        <v>0</v>
      </c>
      <c r="N85" s="22">
        <f>'13.11'!M88</f>
        <v>0</v>
      </c>
      <c r="O85" s="22">
        <f>'13.12'!L86</f>
        <v>0</v>
      </c>
      <c r="P85" s="30">
        <f>'13.13'!L88</f>
        <v>0</v>
      </c>
    </row>
    <row r="86" spans="1:16" ht="15.95" customHeight="1" x14ac:dyDescent="0.25">
      <c r="A86" s="19" t="s">
        <v>88</v>
      </c>
      <c r="B86" s="20" t="str">
        <f t="shared" si="4"/>
        <v>76-80</v>
      </c>
      <c r="C86" s="21">
        <f t="shared" si="3"/>
        <v>2</v>
      </c>
      <c r="D86" s="40">
        <f>'13.1 '!J97</f>
        <v>2</v>
      </c>
      <c r="E86" s="22">
        <f>'13.2  '!F95</f>
        <v>0</v>
      </c>
      <c r="F86" s="22">
        <f>'13.3 '!O99</f>
        <v>0</v>
      </c>
      <c r="G86" s="30">
        <f>'13.4 '!M99</f>
        <v>0</v>
      </c>
      <c r="H86" s="22">
        <f>'13.5 '!J100</f>
        <v>0</v>
      </c>
      <c r="I86" s="30">
        <f>'13.6 '!Y100</f>
        <v>0</v>
      </c>
      <c r="J86" s="22">
        <f>'13.7 '!L97</f>
        <v>0</v>
      </c>
      <c r="K86" s="22">
        <f>'13.8'!L98</f>
        <v>0</v>
      </c>
      <c r="L86" s="22">
        <f>'13.9'!K98</f>
        <v>0</v>
      </c>
      <c r="M86" s="30">
        <f>'13.10'!X103</f>
        <v>0</v>
      </c>
      <c r="N86" s="22">
        <f>'13.11'!M100</f>
        <v>0</v>
      </c>
      <c r="O86" s="22">
        <f>'13.12'!L98</f>
        <v>0</v>
      </c>
      <c r="P86" s="30">
        <f>'13.13'!L100</f>
        <v>0</v>
      </c>
    </row>
    <row r="87" spans="1:16" ht="15.95" customHeight="1" x14ac:dyDescent="0.25">
      <c r="A87" s="19" t="s">
        <v>11</v>
      </c>
      <c r="B87" s="20" t="str">
        <f t="shared" si="4"/>
        <v>81</v>
      </c>
      <c r="C87" s="21">
        <f t="shared" si="3"/>
        <v>1.5</v>
      </c>
      <c r="D87" s="40">
        <f>'13.1 '!J19</f>
        <v>1</v>
      </c>
      <c r="E87" s="22">
        <f>'13.2  '!F17</f>
        <v>0.5</v>
      </c>
      <c r="F87" s="22">
        <f>'13.3 '!O21</f>
        <v>0</v>
      </c>
      <c r="G87" s="30">
        <f>'13.4 '!M21</f>
        <v>0</v>
      </c>
      <c r="H87" s="22">
        <f>'13.5 '!J22</f>
        <v>0</v>
      </c>
      <c r="I87" s="30">
        <f>'13.6 '!Y22</f>
        <v>0</v>
      </c>
      <c r="J87" s="22">
        <f>'13.7 '!L19</f>
        <v>0</v>
      </c>
      <c r="K87" s="22">
        <f>'13.8'!L20</f>
        <v>0</v>
      </c>
      <c r="L87" s="22">
        <f>'13.9'!K20</f>
        <v>0</v>
      </c>
      <c r="M87" s="30">
        <f>'13.10'!X25</f>
        <v>0</v>
      </c>
      <c r="N87" s="22">
        <f>'13.11'!M22</f>
        <v>0</v>
      </c>
      <c r="O87" s="22">
        <f>'13.12'!L20</f>
        <v>0</v>
      </c>
      <c r="P87" s="30">
        <f>'13.13'!L22</f>
        <v>0</v>
      </c>
    </row>
    <row r="88" spans="1:16" ht="15.95" customHeight="1" x14ac:dyDescent="0.25">
      <c r="A88" s="19" t="s">
        <v>104</v>
      </c>
      <c r="B88" s="20" t="str">
        <f t="shared" si="4"/>
        <v>82</v>
      </c>
      <c r="C88" s="21">
        <f t="shared" si="3"/>
        <v>1</v>
      </c>
      <c r="D88" s="40">
        <f>'13.1 '!J100</f>
        <v>0</v>
      </c>
      <c r="E88" s="22">
        <f>'13.2  '!F98</f>
        <v>1</v>
      </c>
      <c r="F88" s="22">
        <f>'13.3 '!O102</f>
        <v>0</v>
      </c>
      <c r="G88" s="30">
        <f>'13.4 '!M102</f>
        <v>0</v>
      </c>
      <c r="H88" s="22">
        <f>'13.5 '!J103</f>
        <v>0</v>
      </c>
      <c r="I88" s="30">
        <f>'13.6 '!Y103</f>
        <v>0</v>
      </c>
      <c r="J88" s="22">
        <f>'13.7 '!L100</f>
        <v>0</v>
      </c>
      <c r="K88" s="22">
        <f>'13.8'!L101</f>
        <v>0</v>
      </c>
      <c r="L88" s="22">
        <f>'13.9'!K101</f>
        <v>0</v>
      </c>
      <c r="M88" s="30">
        <f>'13.10'!X106</f>
        <v>0</v>
      </c>
      <c r="N88" s="22">
        <f>'13.11'!M103</f>
        <v>0</v>
      </c>
      <c r="O88" s="22">
        <f>'13.12'!L101</f>
        <v>0</v>
      </c>
      <c r="P88" s="30">
        <f>'13.13'!L103</f>
        <v>0</v>
      </c>
    </row>
    <row r="89" spans="1:16" ht="15.95" customHeight="1" x14ac:dyDescent="0.25">
      <c r="A89" s="19" t="s">
        <v>43</v>
      </c>
      <c r="B89" s="20" t="str">
        <f t="shared" si="4"/>
        <v>83-85</v>
      </c>
      <c r="C89" s="21">
        <f t="shared" si="3"/>
        <v>0</v>
      </c>
      <c r="D89" s="40">
        <f>'13.1 '!J52</f>
        <v>0</v>
      </c>
      <c r="E89" s="22">
        <f>'13.2  '!F50</f>
        <v>0</v>
      </c>
      <c r="F89" s="22">
        <f>'13.3 '!O54</f>
        <v>0</v>
      </c>
      <c r="G89" s="30">
        <f>'13.4 '!M54</f>
        <v>0</v>
      </c>
      <c r="H89" s="22">
        <f>'13.5 '!J55</f>
        <v>0</v>
      </c>
      <c r="I89" s="30">
        <f>'13.6 '!Y55</f>
        <v>0</v>
      </c>
      <c r="J89" s="22">
        <f>'13.7 '!L52</f>
        <v>0</v>
      </c>
      <c r="K89" s="22">
        <f>'13.8'!L53</f>
        <v>0</v>
      </c>
      <c r="L89" s="22">
        <f>'13.9'!K53</f>
        <v>0</v>
      </c>
      <c r="M89" s="30">
        <f>'13.10'!X58</f>
        <v>0</v>
      </c>
      <c r="N89" s="22">
        <f>'13.11'!M55</f>
        <v>0</v>
      </c>
      <c r="O89" s="22">
        <f>'13.12'!L53</f>
        <v>0</v>
      </c>
      <c r="P89" s="30">
        <f>'13.13'!L55</f>
        <v>0</v>
      </c>
    </row>
    <row r="90" spans="1:16" ht="15.95" customHeight="1" x14ac:dyDescent="0.25">
      <c r="A90" s="19" t="s">
        <v>89</v>
      </c>
      <c r="B90" s="20" t="str">
        <f t="shared" si="4"/>
        <v>83-85</v>
      </c>
      <c r="C90" s="21">
        <f t="shared" si="3"/>
        <v>0</v>
      </c>
      <c r="D90" s="40">
        <f>'13.1 '!J98</f>
        <v>0</v>
      </c>
      <c r="E90" s="22">
        <f>'13.2  '!F96</f>
        <v>0</v>
      </c>
      <c r="F90" s="22">
        <f>'13.3 '!O100</f>
        <v>0</v>
      </c>
      <c r="G90" s="30">
        <f>'13.4 '!M100</f>
        <v>0</v>
      </c>
      <c r="H90" s="22">
        <f>'13.5 '!J101</f>
        <v>0</v>
      </c>
      <c r="I90" s="30">
        <f>'13.6 '!Y101</f>
        <v>0</v>
      </c>
      <c r="J90" s="22">
        <f>'13.7 '!L98</f>
        <v>0</v>
      </c>
      <c r="K90" s="22">
        <f>'13.8'!L99</f>
        <v>0</v>
      </c>
      <c r="L90" s="22">
        <f>'13.9'!K99</f>
        <v>0</v>
      </c>
      <c r="M90" s="30">
        <f>'13.10'!X104</f>
        <v>0</v>
      </c>
      <c r="N90" s="22">
        <f>'13.11'!M101</f>
        <v>0</v>
      </c>
      <c r="O90" s="22">
        <f>'13.12'!L99</f>
        <v>0</v>
      </c>
      <c r="P90" s="30">
        <f>'13.13'!L101</f>
        <v>0</v>
      </c>
    </row>
    <row r="91" spans="1:16" ht="15.95" customHeight="1" x14ac:dyDescent="0.25">
      <c r="A91" s="19" t="s">
        <v>105</v>
      </c>
      <c r="B91" s="20" t="str">
        <f t="shared" si="4"/>
        <v>83-85</v>
      </c>
      <c r="C91" s="21">
        <f t="shared" si="3"/>
        <v>0</v>
      </c>
      <c r="D91" s="40">
        <f>'13.1 '!J101</f>
        <v>0</v>
      </c>
      <c r="E91" s="22">
        <f>'13.2  '!F99</f>
        <v>0</v>
      </c>
      <c r="F91" s="22">
        <f>'13.3 '!O103</f>
        <v>0</v>
      </c>
      <c r="G91" s="30">
        <f>'13.4 '!M103</f>
        <v>0</v>
      </c>
      <c r="H91" s="22">
        <f>'13.5 '!J104</f>
        <v>0</v>
      </c>
      <c r="I91" s="30">
        <f>'13.6 '!Y104</f>
        <v>0</v>
      </c>
      <c r="J91" s="22">
        <f>'13.7 '!L101</f>
        <v>0</v>
      </c>
      <c r="K91" s="22">
        <f>'13.8'!L102</f>
        <v>0</v>
      </c>
      <c r="L91" s="22">
        <f>'13.9'!K102</f>
        <v>0</v>
      </c>
      <c r="M91" s="30">
        <f>'13.10'!X107</f>
        <v>0</v>
      </c>
      <c r="N91" s="22">
        <f>'13.11'!M104</f>
        <v>0</v>
      </c>
      <c r="O91" s="22">
        <f>'13.12'!L102</f>
        <v>0</v>
      </c>
      <c r="P91" s="30">
        <f>'13.13'!L104</f>
        <v>0</v>
      </c>
    </row>
    <row r="92" spans="1:16" x14ac:dyDescent="0.25">
      <c r="B92" s="157"/>
      <c r="C92" s="143"/>
    </row>
    <row r="93" spans="1:16" x14ac:dyDescent="0.25">
      <c r="C93" s="143"/>
    </row>
  </sheetData>
  <sortState ref="A5:P99">
    <sortCondition descending="1" ref="C5:C99"/>
  </sortState>
  <mergeCells count="1">
    <mergeCell ref="A1:P1"/>
  </mergeCells>
  <pageMargins left="0.70866141732283472" right="0.70866141732283472" top="0.78740157480314965" bottom="0.78740157480314965" header="0.43307086614173229" footer="0.43307086614173229"/>
  <pageSetup paperSize="9" scale="60" fitToHeight="3" orientation="landscape" r:id="rId1"/>
  <headerFooter scaleWithDoc="0">
    <oddFooter>&amp;C&amp;"Times New Roman,обычный"&amp;8&amp;P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8"/>
  <sheetViews>
    <sheetView zoomScaleNormal="100" workbookViewId="0">
      <pane ySplit="7" topLeftCell="A8" activePane="bottomLeft" state="frozen"/>
      <selection pane="bottomLeft" activeCell="C23" sqref="C23"/>
    </sheetView>
  </sheetViews>
  <sheetFormatPr defaultRowHeight="15" x14ac:dyDescent="0.25"/>
  <cols>
    <col min="1" max="1" width="33.42578125" style="3" customWidth="1"/>
    <col min="2" max="2" width="14.7109375" style="57" customWidth="1"/>
    <col min="3" max="3" width="41.85546875" style="3" customWidth="1"/>
    <col min="4" max="6" width="12.7109375" style="3" customWidth="1"/>
    <col min="7" max="7" width="14.42578125" style="3" customWidth="1"/>
    <col min="8" max="8" width="16.140625" style="3" customWidth="1"/>
    <col min="9" max="9" width="6.7109375" style="3" customWidth="1"/>
    <col min="10" max="10" width="9.7109375" style="3" customWidth="1"/>
    <col min="11" max="11" width="10.7109375" style="3" customWidth="1"/>
    <col min="12" max="12" width="6.7109375" style="5" customWidth="1"/>
    <col min="13" max="13" width="35.7109375" style="2" customWidth="1"/>
  </cols>
  <sheetData>
    <row r="1" spans="1:13" s="1" customFormat="1" ht="29.25" customHeight="1" x14ac:dyDescent="0.2">
      <c r="A1" s="174" t="s">
        <v>228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1" customFormat="1" ht="15.95" customHeight="1" x14ac:dyDescent="0.2">
      <c r="A2" s="216" t="s">
        <v>419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s="1" customFormat="1" ht="15.95" customHeight="1" x14ac:dyDescent="0.2">
      <c r="A3" s="217" t="str">
        <f>'Методика (раздел 13)'!B39</f>
        <v>При составлении проекта бюджета на 2016 год и плановый период 2017 и 2018 годов оценивается представление данных на 2016 год и плановый период 2017 и 2018 годов; при составлении проекта бюджета на 2016 год оценивается представление данных на 2016 год.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</row>
    <row r="4" spans="1:13" ht="74.25" customHeight="1" x14ac:dyDescent="0.25">
      <c r="A4" s="184" t="s">
        <v>106</v>
      </c>
      <c r="B4" s="184" t="s">
        <v>523</v>
      </c>
      <c r="C4" s="148" t="s">
        <v>229</v>
      </c>
      <c r="D4" s="184" t="s">
        <v>241</v>
      </c>
      <c r="E4" s="184" t="s">
        <v>238</v>
      </c>
      <c r="F4" s="184" t="s">
        <v>239</v>
      </c>
      <c r="G4" s="184" t="s">
        <v>512</v>
      </c>
      <c r="H4" s="184" t="s">
        <v>107</v>
      </c>
      <c r="I4" s="189" t="s">
        <v>230</v>
      </c>
      <c r="J4" s="211"/>
      <c r="K4" s="211"/>
      <c r="L4" s="190"/>
      <c r="M4" s="184" t="s">
        <v>95</v>
      </c>
    </row>
    <row r="5" spans="1:13" ht="15.95" customHeight="1" x14ac:dyDescent="0.25">
      <c r="A5" s="185"/>
      <c r="B5" s="185"/>
      <c r="C5" s="137" t="s">
        <v>127</v>
      </c>
      <c r="D5" s="185"/>
      <c r="E5" s="185"/>
      <c r="F5" s="185"/>
      <c r="G5" s="185"/>
      <c r="H5" s="185"/>
      <c r="I5" s="212" t="s">
        <v>111</v>
      </c>
      <c r="J5" s="212" t="s">
        <v>108</v>
      </c>
      <c r="K5" s="212" t="s">
        <v>109</v>
      </c>
      <c r="L5" s="218" t="s">
        <v>110</v>
      </c>
      <c r="M5" s="214"/>
    </row>
    <row r="6" spans="1:13" ht="15.95" customHeight="1" x14ac:dyDescent="0.25">
      <c r="A6" s="185"/>
      <c r="B6" s="185"/>
      <c r="C6" s="137" t="s">
        <v>120</v>
      </c>
      <c r="D6" s="185"/>
      <c r="E6" s="185"/>
      <c r="F6" s="185"/>
      <c r="G6" s="185"/>
      <c r="H6" s="185"/>
      <c r="I6" s="185"/>
      <c r="J6" s="185"/>
      <c r="K6" s="185"/>
      <c r="L6" s="214"/>
      <c r="M6" s="214"/>
    </row>
    <row r="7" spans="1:13" ht="15.95" customHeight="1" x14ac:dyDescent="0.25">
      <c r="A7" s="186"/>
      <c r="B7" s="186"/>
      <c r="C7" s="137" t="s">
        <v>128</v>
      </c>
      <c r="D7" s="186"/>
      <c r="E7" s="186"/>
      <c r="F7" s="186"/>
      <c r="G7" s="186"/>
      <c r="H7" s="186"/>
      <c r="I7" s="186"/>
      <c r="J7" s="186"/>
      <c r="K7" s="186"/>
      <c r="L7" s="215"/>
      <c r="M7" s="215"/>
    </row>
    <row r="8" spans="1:13" s="13" customFormat="1" ht="15.95" customHeight="1" x14ac:dyDescent="0.25">
      <c r="A8" s="67" t="s">
        <v>0</v>
      </c>
      <c r="B8" s="67"/>
      <c r="C8" s="32"/>
      <c r="D8" s="32"/>
      <c r="E8" s="32"/>
      <c r="F8" s="32"/>
      <c r="G8" s="32"/>
      <c r="H8" s="67"/>
      <c r="I8" s="67"/>
      <c r="J8" s="67"/>
      <c r="K8" s="67"/>
      <c r="L8" s="10"/>
      <c r="M8" s="9"/>
    </row>
    <row r="9" spans="1:13" s="7" customFormat="1" ht="15.95" customHeight="1" x14ac:dyDescent="0.25">
      <c r="A9" s="68" t="s">
        <v>1</v>
      </c>
      <c r="B9" s="79" t="str">
        <f>'13.1 '!B9</f>
        <v>На 2016 год</v>
      </c>
      <c r="C9" s="76" t="s">
        <v>127</v>
      </c>
      <c r="D9" s="76" t="s">
        <v>118</v>
      </c>
      <c r="E9" s="76" t="s">
        <v>118</v>
      </c>
      <c r="F9" s="76" t="s">
        <v>118</v>
      </c>
      <c r="G9" s="79" t="s">
        <v>329</v>
      </c>
      <c r="H9" s="76"/>
      <c r="I9" s="76">
        <f>IF(C9="Да, опубликованы",2,0)</f>
        <v>2</v>
      </c>
      <c r="J9" s="76"/>
      <c r="K9" s="76"/>
      <c r="L9" s="72">
        <f>I9*(1-J9)*(1-K9)</f>
        <v>2</v>
      </c>
      <c r="M9" s="11" t="s">
        <v>297</v>
      </c>
    </row>
    <row r="10" spans="1:13" ht="15.95" customHeight="1" x14ac:dyDescent="0.25">
      <c r="A10" s="68" t="s">
        <v>2</v>
      </c>
      <c r="B10" s="79" t="str">
        <f>'13.1 '!B10</f>
        <v>На 2016 год</v>
      </c>
      <c r="C10" s="76" t="s">
        <v>120</v>
      </c>
      <c r="D10" s="76" t="s">
        <v>118</v>
      </c>
      <c r="E10" s="76" t="s">
        <v>119</v>
      </c>
      <c r="F10" s="76" t="s">
        <v>119</v>
      </c>
      <c r="G10" s="79" t="s">
        <v>329</v>
      </c>
      <c r="H10" s="79" t="s">
        <v>506</v>
      </c>
      <c r="I10" s="76">
        <f t="shared" ref="I10:I26" si="0">IF(C10="Да, опубликованы",2,0)</f>
        <v>0</v>
      </c>
      <c r="J10" s="76"/>
      <c r="K10" s="76"/>
      <c r="L10" s="72">
        <f t="shared" ref="L10:L26" si="1">I10*(1-J10)*(1-K10)</f>
        <v>0</v>
      </c>
      <c r="M10" s="70" t="s">
        <v>298</v>
      </c>
    </row>
    <row r="11" spans="1:13" ht="15.95" customHeight="1" x14ac:dyDescent="0.25">
      <c r="A11" s="68" t="s">
        <v>3</v>
      </c>
      <c r="B11" s="79" t="str">
        <f>'13.1 '!B11</f>
        <v>На 2016 год и плановый период</v>
      </c>
      <c r="C11" s="76" t="s">
        <v>127</v>
      </c>
      <c r="D11" s="76" t="s">
        <v>118</v>
      </c>
      <c r="E11" s="76" t="s">
        <v>118</v>
      </c>
      <c r="F11" s="76" t="s">
        <v>118</v>
      </c>
      <c r="G11" s="79" t="s">
        <v>328</v>
      </c>
      <c r="H11" s="76"/>
      <c r="I11" s="76">
        <f t="shared" si="0"/>
        <v>2</v>
      </c>
      <c r="J11" s="76"/>
      <c r="K11" s="76"/>
      <c r="L11" s="72">
        <f t="shared" si="1"/>
        <v>2</v>
      </c>
      <c r="M11" s="70" t="s">
        <v>488</v>
      </c>
    </row>
    <row r="12" spans="1:13" s="7" customFormat="1" ht="15.95" customHeight="1" x14ac:dyDescent="0.25">
      <c r="A12" s="68" t="s">
        <v>4</v>
      </c>
      <c r="B12" s="79" t="str">
        <f>'13.1 '!B12</f>
        <v>На 2016 год</v>
      </c>
      <c r="C12" s="76" t="s">
        <v>127</v>
      </c>
      <c r="D12" s="76" t="s">
        <v>118</v>
      </c>
      <c r="E12" s="76" t="s">
        <v>118</v>
      </c>
      <c r="F12" s="76" t="s">
        <v>118</v>
      </c>
      <c r="G12" s="79" t="s">
        <v>567</v>
      </c>
      <c r="H12" s="76"/>
      <c r="I12" s="76">
        <f t="shared" si="0"/>
        <v>2</v>
      </c>
      <c r="J12" s="76"/>
      <c r="K12" s="76"/>
      <c r="L12" s="72">
        <f t="shared" si="1"/>
        <v>2</v>
      </c>
      <c r="M12" s="70" t="s">
        <v>565</v>
      </c>
    </row>
    <row r="13" spans="1:13" s="8" customFormat="1" ht="15.95" customHeight="1" x14ac:dyDescent="0.25">
      <c r="A13" s="68" t="s">
        <v>5</v>
      </c>
      <c r="B13" s="79" t="str">
        <f>'13.1 '!B13</f>
        <v>На 2016 год</v>
      </c>
      <c r="C13" s="76" t="s">
        <v>128</v>
      </c>
      <c r="D13" s="76"/>
      <c r="E13" s="76"/>
      <c r="F13" s="76"/>
      <c r="G13" s="79"/>
      <c r="H13" s="76"/>
      <c r="I13" s="76">
        <f t="shared" si="0"/>
        <v>0</v>
      </c>
      <c r="J13" s="76"/>
      <c r="K13" s="76"/>
      <c r="L13" s="72">
        <f t="shared" si="1"/>
        <v>0</v>
      </c>
      <c r="M13" s="70" t="s">
        <v>301</v>
      </c>
    </row>
    <row r="14" spans="1:13" ht="15.95" customHeight="1" x14ac:dyDescent="0.25">
      <c r="A14" s="68" t="s">
        <v>6</v>
      </c>
      <c r="B14" s="79" t="str">
        <f>'13.1 '!B14</f>
        <v>На 2016 год</v>
      </c>
      <c r="C14" s="76" t="s">
        <v>120</v>
      </c>
      <c r="D14" s="76" t="s">
        <v>118</v>
      </c>
      <c r="E14" s="76" t="s">
        <v>119</v>
      </c>
      <c r="F14" s="76" t="s">
        <v>119</v>
      </c>
      <c r="G14" s="79" t="s">
        <v>329</v>
      </c>
      <c r="H14" s="76"/>
      <c r="I14" s="76">
        <f t="shared" si="0"/>
        <v>0</v>
      </c>
      <c r="J14" s="76"/>
      <c r="K14" s="76"/>
      <c r="L14" s="72">
        <f t="shared" si="1"/>
        <v>0</v>
      </c>
      <c r="M14" s="70" t="s">
        <v>303</v>
      </c>
    </row>
    <row r="15" spans="1:13" s="64" customFormat="1" ht="15.95" customHeight="1" x14ac:dyDescent="0.25">
      <c r="A15" s="68" t="s">
        <v>7</v>
      </c>
      <c r="B15" s="79" t="str">
        <f>'13.1 '!B15</f>
        <v>На 2016 год</v>
      </c>
      <c r="C15" s="76" t="s">
        <v>128</v>
      </c>
      <c r="D15" s="76"/>
      <c r="E15" s="76"/>
      <c r="F15" s="76"/>
      <c r="G15" s="79"/>
      <c r="H15" s="76"/>
      <c r="I15" s="76">
        <f t="shared" si="0"/>
        <v>0</v>
      </c>
      <c r="J15" s="76"/>
      <c r="K15" s="76"/>
      <c r="L15" s="72">
        <f t="shared" si="1"/>
        <v>0</v>
      </c>
      <c r="M15" s="131" t="s">
        <v>628</v>
      </c>
    </row>
    <row r="16" spans="1:13" s="8" customFormat="1" ht="15.95" customHeight="1" x14ac:dyDescent="0.25">
      <c r="A16" s="68" t="s">
        <v>8</v>
      </c>
      <c r="B16" s="79" t="str">
        <f>'13.1 '!B16</f>
        <v>На 2016 год</v>
      </c>
      <c r="C16" s="76" t="s">
        <v>127</v>
      </c>
      <c r="D16" s="76" t="s">
        <v>118</v>
      </c>
      <c r="E16" s="76" t="s">
        <v>118</v>
      </c>
      <c r="F16" s="76" t="s">
        <v>118</v>
      </c>
      <c r="G16" s="79" t="s">
        <v>329</v>
      </c>
      <c r="H16" s="76"/>
      <c r="I16" s="76">
        <f t="shared" si="0"/>
        <v>2</v>
      </c>
      <c r="J16" s="76"/>
      <c r="K16" s="76"/>
      <c r="L16" s="72">
        <f t="shared" si="1"/>
        <v>2</v>
      </c>
      <c r="M16" s="70" t="s">
        <v>305</v>
      </c>
    </row>
    <row r="17" spans="1:13" s="8" customFormat="1" ht="15.95" customHeight="1" x14ac:dyDescent="0.25">
      <c r="A17" s="68" t="s">
        <v>9</v>
      </c>
      <c r="B17" s="79" t="str">
        <f>'13.1 '!B17</f>
        <v>На 2016 год</v>
      </c>
      <c r="C17" s="76" t="s">
        <v>127</v>
      </c>
      <c r="D17" s="76" t="s">
        <v>118</v>
      </c>
      <c r="E17" s="76" t="s">
        <v>118</v>
      </c>
      <c r="F17" s="76" t="s">
        <v>118</v>
      </c>
      <c r="G17" s="79" t="s">
        <v>329</v>
      </c>
      <c r="H17" s="76"/>
      <c r="I17" s="76">
        <f t="shared" si="0"/>
        <v>2</v>
      </c>
      <c r="J17" s="76"/>
      <c r="K17" s="76"/>
      <c r="L17" s="72">
        <f t="shared" si="1"/>
        <v>2</v>
      </c>
      <c r="M17" s="70" t="s">
        <v>291</v>
      </c>
    </row>
    <row r="18" spans="1:13" ht="15.95" customHeight="1" x14ac:dyDescent="0.25">
      <c r="A18" s="68" t="s">
        <v>10</v>
      </c>
      <c r="B18" s="79" t="str">
        <f>'13.1 '!B18</f>
        <v>На 2016 год и плановый период</v>
      </c>
      <c r="C18" s="76" t="s">
        <v>127</v>
      </c>
      <c r="D18" s="76" t="s">
        <v>118</v>
      </c>
      <c r="E18" s="76" t="s">
        <v>118</v>
      </c>
      <c r="F18" s="76" t="s">
        <v>118</v>
      </c>
      <c r="G18" s="79" t="s">
        <v>328</v>
      </c>
      <c r="H18" s="76"/>
      <c r="I18" s="76">
        <f t="shared" si="0"/>
        <v>2</v>
      </c>
      <c r="J18" s="76"/>
      <c r="K18" s="76"/>
      <c r="L18" s="72">
        <f t="shared" si="1"/>
        <v>2</v>
      </c>
      <c r="M18" s="131" t="s">
        <v>432</v>
      </c>
    </row>
    <row r="19" spans="1:13" s="7" customFormat="1" ht="15.95" customHeight="1" x14ac:dyDescent="0.25">
      <c r="A19" s="68" t="s">
        <v>11</v>
      </c>
      <c r="B19" s="79" t="str">
        <f>'13.1 '!B19</f>
        <v>На 2016 год</v>
      </c>
      <c r="C19" s="76" t="s">
        <v>128</v>
      </c>
      <c r="D19" s="76"/>
      <c r="E19" s="76"/>
      <c r="F19" s="76"/>
      <c r="G19" s="79"/>
      <c r="H19" s="76"/>
      <c r="I19" s="76">
        <f t="shared" si="0"/>
        <v>0</v>
      </c>
      <c r="J19" s="76"/>
      <c r="K19" s="76"/>
      <c r="L19" s="72">
        <f t="shared" si="1"/>
        <v>0</v>
      </c>
      <c r="M19" s="70" t="s">
        <v>333</v>
      </c>
    </row>
    <row r="20" spans="1:13" s="7" customFormat="1" ht="15.95" customHeight="1" x14ac:dyDescent="0.25">
      <c r="A20" s="68" t="s">
        <v>12</v>
      </c>
      <c r="B20" s="79" t="str">
        <f>'13.1 '!B20</f>
        <v>На 2016 год</v>
      </c>
      <c r="C20" s="76" t="s">
        <v>127</v>
      </c>
      <c r="D20" s="76" t="s">
        <v>118</v>
      </c>
      <c r="E20" s="76" t="s">
        <v>118</v>
      </c>
      <c r="F20" s="76" t="s">
        <v>118</v>
      </c>
      <c r="G20" s="79" t="s">
        <v>329</v>
      </c>
      <c r="H20" s="76"/>
      <c r="I20" s="76">
        <f t="shared" si="0"/>
        <v>2</v>
      </c>
      <c r="J20" s="76"/>
      <c r="K20" s="76"/>
      <c r="L20" s="72">
        <f t="shared" si="1"/>
        <v>2</v>
      </c>
      <c r="M20" s="70" t="s">
        <v>433</v>
      </c>
    </row>
    <row r="21" spans="1:13" s="7" customFormat="1" ht="15.95" customHeight="1" x14ac:dyDescent="0.25">
      <c r="A21" s="68" t="s">
        <v>13</v>
      </c>
      <c r="B21" s="79" t="str">
        <f>'13.1 '!B21</f>
        <v>На 2016 год</v>
      </c>
      <c r="C21" s="76" t="s">
        <v>128</v>
      </c>
      <c r="D21" s="76"/>
      <c r="E21" s="76"/>
      <c r="F21" s="76"/>
      <c r="G21" s="79"/>
      <c r="H21" s="76"/>
      <c r="I21" s="76">
        <f t="shared" si="0"/>
        <v>0</v>
      </c>
      <c r="J21" s="76"/>
      <c r="K21" s="76"/>
      <c r="L21" s="72">
        <f t="shared" si="1"/>
        <v>0</v>
      </c>
      <c r="M21" s="95" t="s">
        <v>562</v>
      </c>
    </row>
    <row r="22" spans="1:13" s="8" customFormat="1" ht="15.95" customHeight="1" x14ac:dyDescent="0.25">
      <c r="A22" s="68" t="s">
        <v>14</v>
      </c>
      <c r="B22" s="79" t="str">
        <f>'13.1 '!B22</f>
        <v>На 2016 год</v>
      </c>
      <c r="C22" s="76" t="s">
        <v>127</v>
      </c>
      <c r="D22" s="76" t="s">
        <v>118</v>
      </c>
      <c r="E22" s="76" t="s">
        <v>118</v>
      </c>
      <c r="F22" s="76" t="s">
        <v>118</v>
      </c>
      <c r="G22" s="79" t="s">
        <v>329</v>
      </c>
      <c r="H22" s="76"/>
      <c r="I22" s="76">
        <f t="shared" si="0"/>
        <v>2</v>
      </c>
      <c r="J22" s="76">
        <v>0.5</v>
      </c>
      <c r="K22" s="76">
        <v>0.5</v>
      </c>
      <c r="L22" s="72">
        <f t="shared" si="1"/>
        <v>0.5</v>
      </c>
      <c r="M22" s="70" t="s">
        <v>627</v>
      </c>
    </row>
    <row r="23" spans="1:13" s="8" customFormat="1" ht="15.95" customHeight="1" x14ac:dyDescent="0.25">
      <c r="A23" s="68" t="s">
        <v>15</v>
      </c>
      <c r="B23" s="79" t="str">
        <f>'13.1 '!B23</f>
        <v>На 2016 год</v>
      </c>
      <c r="C23" s="76" t="s">
        <v>128</v>
      </c>
      <c r="D23" s="76"/>
      <c r="E23" s="76"/>
      <c r="F23" s="76"/>
      <c r="G23" s="79"/>
      <c r="H23" s="76"/>
      <c r="I23" s="76">
        <f t="shared" si="0"/>
        <v>0</v>
      </c>
      <c r="J23" s="76"/>
      <c r="K23" s="76"/>
      <c r="L23" s="72">
        <f t="shared" si="1"/>
        <v>0</v>
      </c>
      <c r="M23" s="70" t="s">
        <v>336</v>
      </c>
    </row>
    <row r="24" spans="1:13" s="7" customFormat="1" ht="15.95" customHeight="1" x14ac:dyDescent="0.25">
      <c r="A24" s="68" t="s">
        <v>16</v>
      </c>
      <c r="B24" s="79" t="str">
        <f>'13.1 '!B24</f>
        <v>На 2016 год и плановый период</v>
      </c>
      <c r="C24" s="76" t="s">
        <v>127</v>
      </c>
      <c r="D24" s="76" t="s">
        <v>118</v>
      </c>
      <c r="E24" s="76" t="s">
        <v>118</v>
      </c>
      <c r="F24" s="76" t="s">
        <v>118</v>
      </c>
      <c r="G24" s="79" t="s">
        <v>328</v>
      </c>
      <c r="H24" s="33"/>
      <c r="I24" s="76">
        <f t="shared" si="0"/>
        <v>2</v>
      </c>
      <c r="J24" s="76"/>
      <c r="K24" s="76"/>
      <c r="L24" s="72">
        <f t="shared" si="1"/>
        <v>2</v>
      </c>
      <c r="M24" s="70" t="s">
        <v>603</v>
      </c>
    </row>
    <row r="25" spans="1:13" ht="15.95" customHeight="1" x14ac:dyDescent="0.25">
      <c r="A25" s="68" t="s">
        <v>17</v>
      </c>
      <c r="B25" s="79" t="str">
        <f>'13.1 '!B25</f>
        <v>На 2016 год и плановый период</v>
      </c>
      <c r="C25" s="76" t="s">
        <v>120</v>
      </c>
      <c r="D25" s="76" t="s">
        <v>118</v>
      </c>
      <c r="E25" s="76" t="s">
        <v>119</v>
      </c>
      <c r="F25" s="76" t="s">
        <v>119</v>
      </c>
      <c r="G25" s="79" t="s">
        <v>328</v>
      </c>
      <c r="H25" s="76"/>
      <c r="I25" s="76">
        <f t="shared" si="0"/>
        <v>0</v>
      </c>
      <c r="J25" s="76"/>
      <c r="K25" s="76"/>
      <c r="L25" s="72">
        <f t="shared" si="1"/>
        <v>0</v>
      </c>
      <c r="M25" s="70" t="s">
        <v>338</v>
      </c>
    </row>
    <row r="26" spans="1:13" ht="15.95" customHeight="1" x14ac:dyDescent="0.25">
      <c r="A26" s="68" t="s">
        <v>18</v>
      </c>
      <c r="B26" s="79" t="str">
        <f>'13.1 '!B26</f>
        <v>На 2016 год и плановый период</v>
      </c>
      <c r="C26" s="76" t="s">
        <v>127</v>
      </c>
      <c r="D26" s="76" t="s">
        <v>118</v>
      </c>
      <c r="E26" s="76" t="s">
        <v>118</v>
      </c>
      <c r="F26" s="76" t="s">
        <v>118</v>
      </c>
      <c r="G26" s="79" t="s">
        <v>328</v>
      </c>
      <c r="H26" s="33"/>
      <c r="I26" s="76">
        <f t="shared" si="0"/>
        <v>2</v>
      </c>
      <c r="J26" s="76"/>
      <c r="K26" s="76"/>
      <c r="L26" s="72">
        <f t="shared" si="1"/>
        <v>2</v>
      </c>
      <c r="M26" s="70" t="s">
        <v>636</v>
      </c>
    </row>
    <row r="27" spans="1:13" s="13" customFormat="1" ht="15.95" customHeight="1" x14ac:dyDescent="0.25">
      <c r="A27" s="67" t="s">
        <v>19</v>
      </c>
      <c r="B27" s="9"/>
      <c r="C27" s="77"/>
      <c r="D27" s="77"/>
      <c r="E27" s="77"/>
      <c r="F27" s="77"/>
      <c r="G27" s="80"/>
      <c r="H27" s="77"/>
      <c r="I27" s="77"/>
      <c r="J27" s="77"/>
      <c r="K27" s="78"/>
      <c r="L27" s="73"/>
      <c r="M27" s="71"/>
    </row>
    <row r="28" spans="1:13" s="7" customFormat="1" ht="15.95" customHeight="1" x14ac:dyDescent="0.25">
      <c r="A28" s="68" t="s">
        <v>20</v>
      </c>
      <c r="B28" s="79" t="str">
        <f>'13.1 '!B28</f>
        <v>На 2016 год</v>
      </c>
      <c r="C28" s="76" t="s">
        <v>128</v>
      </c>
      <c r="D28" s="76"/>
      <c r="E28" s="76"/>
      <c r="F28" s="76"/>
      <c r="G28" s="79"/>
      <c r="H28" s="79"/>
      <c r="I28" s="76">
        <f t="shared" ref="I28:I38" si="2">IF(C28="Да, опубликованы",2,0)</f>
        <v>0</v>
      </c>
      <c r="J28" s="76"/>
      <c r="K28" s="76"/>
      <c r="L28" s="72">
        <f t="shared" ref="L28:L38" si="3">I28*(1-J28)*(1-K28)</f>
        <v>0</v>
      </c>
      <c r="M28" s="70" t="s">
        <v>535</v>
      </c>
    </row>
    <row r="29" spans="1:13" ht="15.95" customHeight="1" x14ac:dyDescent="0.25">
      <c r="A29" s="68" t="s">
        <v>21</v>
      </c>
      <c r="B29" s="79" t="str">
        <f>'13.1 '!B29</f>
        <v>На 2016 год и плановый период</v>
      </c>
      <c r="C29" s="76" t="s">
        <v>128</v>
      </c>
      <c r="D29" s="76"/>
      <c r="E29" s="76"/>
      <c r="F29" s="76"/>
      <c r="G29" s="79"/>
      <c r="H29" s="76"/>
      <c r="I29" s="76">
        <f t="shared" si="2"/>
        <v>0</v>
      </c>
      <c r="J29" s="76"/>
      <c r="K29" s="76"/>
      <c r="L29" s="72">
        <f t="shared" si="3"/>
        <v>0</v>
      </c>
      <c r="M29" s="70" t="s">
        <v>293</v>
      </c>
    </row>
    <row r="30" spans="1:13" ht="15.95" customHeight="1" x14ac:dyDescent="0.25">
      <c r="A30" s="68" t="s">
        <v>22</v>
      </c>
      <c r="B30" s="79" t="str">
        <f>'13.1 '!B30</f>
        <v>На 2016 год</v>
      </c>
      <c r="C30" s="76" t="s">
        <v>120</v>
      </c>
      <c r="D30" s="76" t="s">
        <v>119</v>
      </c>
      <c r="E30" s="76" t="s">
        <v>119</v>
      </c>
      <c r="F30" s="76" t="s">
        <v>118</v>
      </c>
      <c r="G30" s="79" t="s">
        <v>329</v>
      </c>
      <c r="H30" s="76"/>
      <c r="I30" s="76">
        <f t="shared" si="2"/>
        <v>0</v>
      </c>
      <c r="J30" s="76"/>
      <c r="K30" s="76"/>
      <c r="L30" s="72">
        <f t="shared" si="3"/>
        <v>0</v>
      </c>
      <c r="M30" s="70" t="s">
        <v>294</v>
      </c>
    </row>
    <row r="31" spans="1:13" ht="15.95" customHeight="1" x14ac:dyDescent="0.25">
      <c r="A31" s="68" t="s">
        <v>23</v>
      </c>
      <c r="B31" s="79" t="str">
        <f>'13.1 '!B31</f>
        <v>На 2016 год</v>
      </c>
      <c r="C31" s="76" t="s">
        <v>127</v>
      </c>
      <c r="D31" s="76" t="s">
        <v>118</v>
      </c>
      <c r="E31" s="76" t="s">
        <v>118</v>
      </c>
      <c r="F31" s="76" t="s">
        <v>118</v>
      </c>
      <c r="G31" s="79" t="s">
        <v>329</v>
      </c>
      <c r="H31" s="76"/>
      <c r="I31" s="76">
        <f t="shared" si="2"/>
        <v>2</v>
      </c>
      <c r="J31" s="76"/>
      <c r="K31" s="76"/>
      <c r="L31" s="72">
        <f t="shared" si="3"/>
        <v>2</v>
      </c>
      <c r="M31" s="63" t="s">
        <v>295</v>
      </c>
    </row>
    <row r="32" spans="1:13" ht="15.95" customHeight="1" x14ac:dyDescent="0.25">
      <c r="A32" s="68" t="s">
        <v>24</v>
      </c>
      <c r="B32" s="79" t="str">
        <f>'13.1 '!B32</f>
        <v>На 2016 год</v>
      </c>
      <c r="C32" s="76" t="s">
        <v>120</v>
      </c>
      <c r="D32" s="76" t="s">
        <v>118</v>
      </c>
      <c r="E32" s="76" t="s">
        <v>119</v>
      </c>
      <c r="F32" s="76" t="s">
        <v>119</v>
      </c>
      <c r="G32" s="79" t="s">
        <v>329</v>
      </c>
      <c r="H32" s="79" t="s">
        <v>594</v>
      </c>
      <c r="I32" s="76">
        <f t="shared" si="2"/>
        <v>0</v>
      </c>
      <c r="J32" s="76"/>
      <c r="K32" s="76">
        <v>0.5</v>
      </c>
      <c r="L32" s="72">
        <f t="shared" si="3"/>
        <v>0</v>
      </c>
      <c r="M32" s="70" t="s">
        <v>363</v>
      </c>
    </row>
    <row r="33" spans="1:13" s="7" customFormat="1" ht="15.95" customHeight="1" x14ac:dyDescent="0.25">
      <c r="A33" s="68" t="s">
        <v>25</v>
      </c>
      <c r="B33" s="79" t="str">
        <f>'13.1 '!B33</f>
        <v>На 2016 год и плановый период</v>
      </c>
      <c r="C33" s="76" t="s">
        <v>127</v>
      </c>
      <c r="D33" s="76" t="s">
        <v>118</v>
      </c>
      <c r="E33" s="76" t="s">
        <v>118</v>
      </c>
      <c r="F33" s="76" t="s">
        <v>118</v>
      </c>
      <c r="G33" s="79" t="s">
        <v>328</v>
      </c>
      <c r="H33" s="79" t="s">
        <v>617</v>
      </c>
      <c r="I33" s="76">
        <f t="shared" si="2"/>
        <v>2</v>
      </c>
      <c r="J33" s="76"/>
      <c r="K33" s="76">
        <v>0.5</v>
      </c>
      <c r="L33" s="72">
        <f t="shared" si="3"/>
        <v>1</v>
      </c>
      <c r="M33" s="70" t="s">
        <v>365</v>
      </c>
    </row>
    <row r="34" spans="1:13" ht="15.95" customHeight="1" x14ac:dyDescent="0.25">
      <c r="A34" s="68" t="s">
        <v>26</v>
      </c>
      <c r="B34" s="79" t="str">
        <f>'13.1 '!B34</f>
        <v>На 2016 год</v>
      </c>
      <c r="C34" s="76" t="s">
        <v>127</v>
      </c>
      <c r="D34" s="76" t="s">
        <v>118</v>
      </c>
      <c r="E34" s="76" t="s">
        <v>118</v>
      </c>
      <c r="F34" s="76" t="s">
        <v>118</v>
      </c>
      <c r="G34" s="79" t="s">
        <v>329</v>
      </c>
      <c r="H34" s="76"/>
      <c r="I34" s="76">
        <f t="shared" si="2"/>
        <v>2</v>
      </c>
      <c r="J34" s="76"/>
      <c r="K34" s="76"/>
      <c r="L34" s="72">
        <f t="shared" si="3"/>
        <v>2</v>
      </c>
      <c r="M34" s="70" t="s">
        <v>366</v>
      </c>
    </row>
    <row r="35" spans="1:13" ht="15.95" customHeight="1" x14ac:dyDescent="0.25">
      <c r="A35" s="68" t="s">
        <v>27</v>
      </c>
      <c r="B35" s="79" t="str">
        <f>'13.1 '!B35</f>
        <v>На 2016 год</v>
      </c>
      <c r="C35" s="76" t="s">
        <v>128</v>
      </c>
      <c r="D35" s="76"/>
      <c r="E35" s="76"/>
      <c r="F35" s="76"/>
      <c r="G35" s="79"/>
      <c r="H35" s="76"/>
      <c r="I35" s="76">
        <f t="shared" si="2"/>
        <v>0</v>
      </c>
      <c r="J35" s="76"/>
      <c r="K35" s="76"/>
      <c r="L35" s="72">
        <f t="shared" si="3"/>
        <v>0</v>
      </c>
      <c r="M35" s="70" t="s">
        <v>368</v>
      </c>
    </row>
    <row r="36" spans="1:13" s="65" customFormat="1" ht="15.95" customHeight="1" x14ac:dyDescent="0.25">
      <c r="A36" s="68" t="s">
        <v>28</v>
      </c>
      <c r="B36" s="79" t="str">
        <f>'13.1 '!B36</f>
        <v>На 2016 год</v>
      </c>
      <c r="C36" s="76" t="s">
        <v>128</v>
      </c>
      <c r="D36" s="76"/>
      <c r="E36" s="76"/>
      <c r="F36" s="76"/>
      <c r="G36" s="79"/>
      <c r="H36" s="76"/>
      <c r="I36" s="76">
        <f t="shared" si="2"/>
        <v>0</v>
      </c>
      <c r="J36" s="76"/>
      <c r="K36" s="76"/>
      <c r="L36" s="72">
        <f t="shared" si="3"/>
        <v>0</v>
      </c>
      <c r="M36" s="70" t="s">
        <v>640</v>
      </c>
    </row>
    <row r="37" spans="1:13" ht="15.95" customHeight="1" x14ac:dyDescent="0.25">
      <c r="A37" s="68" t="s">
        <v>29</v>
      </c>
      <c r="B37" s="79" t="str">
        <f>'13.1 '!B37</f>
        <v>На 2016 год и плановый период</v>
      </c>
      <c r="C37" s="76" t="s">
        <v>127</v>
      </c>
      <c r="D37" s="76" t="s">
        <v>118</v>
      </c>
      <c r="E37" s="76" t="s">
        <v>118</v>
      </c>
      <c r="F37" s="76" t="s">
        <v>118</v>
      </c>
      <c r="G37" s="79" t="s">
        <v>328</v>
      </c>
      <c r="H37" s="76"/>
      <c r="I37" s="76">
        <f t="shared" si="2"/>
        <v>2</v>
      </c>
      <c r="J37" s="76"/>
      <c r="K37" s="76"/>
      <c r="L37" s="72">
        <f t="shared" si="3"/>
        <v>2</v>
      </c>
      <c r="M37" s="70" t="s">
        <v>533</v>
      </c>
    </row>
    <row r="38" spans="1:13" ht="15.95" customHeight="1" x14ac:dyDescent="0.25">
      <c r="A38" s="68" t="s">
        <v>30</v>
      </c>
      <c r="B38" s="79" t="str">
        <f>'13.1 '!B38</f>
        <v>На 2016 год</v>
      </c>
      <c r="C38" s="76" t="s">
        <v>127</v>
      </c>
      <c r="D38" s="76" t="s">
        <v>118</v>
      </c>
      <c r="E38" s="76" t="s">
        <v>118</v>
      </c>
      <c r="F38" s="76" t="s">
        <v>118</v>
      </c>
      <c r="G38" s="79" t="s">
        <v>329</v>
      </c>
      <c r="H38" s="33"/>
      <c r="I38" s="76">
        <f t="shared" si="2"/>
        <v>2</v>
      </c>
      <c r="J38" s="76"/>
      <c r="K38" s="76"/>
      <c r="L38" s="72">
        <f t="shared" si="3"/>
        <v>2</v>
      </c>
      <c r="M38" s="70" t="s">
        <v>596</v>
      </c>
    </row>
    <row r="39" spans="1:13" s="13" customFormat="1" ht="15.95" customHeight="1" x14ac:dyDescent="0.25">
      <c r="A39" s="67" t="s">
        <v>31</v>
      </c>
      <c r="B39" s="9"/>
      <c r="C39" s="77"/>
      <c r="D39" s="77"/>
      <c r="E39" s="77"/>
      <c r="F39" s="77"/>
      <c r="G39" s="80"/>
      <c r="H39" s="77"/>
      <c r="I39" s="77"/>
      <c r="J39" s="78"/>
      <c r="K39" s="78"/>
      <c r="L39" s="73"/>
      <c r="M39" s="71"/>
    </row>
    <row r="40" spans="1:13" s="8" customFormat="1" ht="15.95" customHeight="1" x14ac:dyDescent="0.25">
      <c r="A40" s="68" t="s">
        <v>32</v>
      </c>
      <c r="B40" s="79" t="str">
        <f>'13.1 '!B40</f>
        <v>На 2016 год</v>
      </c>
      <c r="C40" s="76" t="s">
        <v>127</v>
      </c>
      <c r="D40" s="76" t="s">
        <v>118</v>
      </c>
      <c r="E40" s="76" t="s">
        <v>118</v>
      </c>
      <c r="F40" s="76" t="s">
        <v>118</v>
      </c>
      <c r="G40" s="79" t="s">
        <v>329</v>
      </c>
      <c r="H40" s="79"/>
      <c r="I40" s="76">
        <f t="shared" ref="I40:I45" si="4">IF(C40="Да, опубликованы",2,0)</f>
        <v>2</v>
      </c>
      <c r="J40" s="76"/>
      <c r="K40" s="76"/>
      <c r="L40" s="72">
        <f t="shared" ref="L40:L45" si="5">I40*(1-J40)*(1-K40)</f>
        <v>2</v>
      </c>
      <c r="M40" s="70" t="s">
        <v>370</v>
      </c>
    </row>
    <row r="41" spans="1:13" s="8" customFormat="1" ht="15.95" customHeight="1" x14ac:dyDescent="0.25">
      <c r="A41" s="68" t="s">
        <v>33</v>
      </c>
      <c r="B41" s="79" t="str">
        <f>'13.1 '!B41</f>
        <v>На 2016 год</v>
      </c>
      <c r="C41" s="76" t="s">
        <v>127</v>
      </c>
      <c r="D41" s="76" t="s">
        <v>118</v>
      </c>
      <c r="E41" s="76" t="s">
        <v>118</v>
      </c>
      <c r="F41" s="76" t="s">
        <v>118</v>
      </c>
      <c r="G41" s="79" t="s">
        <v>329</v>
      </c>
      <c r="H41" s="76"/>
      <c r="I41" s="76">
        <f t="shared" si="4"/>
        <v>2</v>
      </c>
      <c r="J41" s="76"/>
      <c r="K41" s="76"/>
      <c r="L41" s="72">
        <f t="shared" si="5"/>
        <v>2</v>
      </c>
      <c r="M41" s="70" t="s">
        <v>371</v>
      </c>
    </row>
    <row r="42" spans="1:13" ht="15.95" customHeight="1" x14ac:dyDescent="0.25">
      <c r="A42" s="68" t="s">
        <v>34</v>
      </c>
      <c r="B42" s="79" t="str">
        <f>'13.1 '!B42</f>
        <v>На 2016 год</v>
      </c>
      <c r="C42" s="76" t="s">
        <v>127</v>
      </c>
      <c r="D42" s="76" t="s">
        <v>118</v>
      </c>
      <c r="E42" s="76" t="s">
        <v>118</v>
      </c>
      <c r="F42" s="76" t="s">
        <v>118</v>
      </c>
      <c r="G42" s="79" t="s">
        <v>329</v>
      </c>
      <c r="H42" s="79"/>
      <c r="I42" s="76">
        <f t="shared" si="4"/>
        <v>2</v>
      </c>
      <c r="J42" s="76"/>
      <c r="K42" s="76"/>
      <c r="L42" s="72">
        <f t="shared" si="5"/>
        <v>2</v>
      </c>
      <c r="M42" s="70" t="s">
        <v>568</v>
      </c>
    </row>
    <row r="43" spans="1:13" s="7" customFormat="1" ht="15.95" customHeight="1" x14ac:dyDescent="0.25">
      <c r="A43" s="68" t="s">
        <v>35</v>
      </c>
      <c r="B43" s="79" t="str">
        <f>'13.1 '!B43</f>
        <v>На 2016 год</v>
      </c>
      <c r="C43" s="76" t="s">
        <v>127</v>
      </c>
      <c r="D43" s="76" t="s">
        <v>118</v>
      </c>
      <c r="E43" s="76" t="s">
        <v>118</v>
      </c>
      <c r="F43" s="76" t="s">
        <v>118</v>
      </c>
      <c r="G43" s="79" t="s">
        <v>329</v>
      </c>
      <c r="H43" s="79"/>
      <c r="I43" s="76">
        <f t="shared" si="4"/>
        <v>2</v>
      </c>
      <c r="J43" s="76"/>
      <c r="K43" s="76"/>
      <c r="L43" s="72">
        <f t="shared" si="5"/>
        <v>2</v>
      </c>
      <c r="M43" s="70" t="s">
        <v>373</v>
      </c>
    </row>
    <row r="44" spans="1:13" s="8" customFormat="1" ht="15.95" customHeight="1" x14ac:dyDescent="0.25">
      <c r="A44" s="68" t="s">
        <v>36</v>
      </c>
      <c r="B44" s="79" t="str">
        <f>'13.1 '!B44</f>
        <v>На 2016 год и плановый период</v>
      </c>
      <c r="C44" s="76" t="s">
        <v>127</v>
      </c>
      <c r="D44" s="76" t="s">
        <v>118</v>
      </c>
      <c r="E44" s="76" t="s">
        <v>118</v>
      </c>
      <c r="F44" s="76" t="s">
        <v>118</v>
      </c>
      <c r="G44" s="79" t="s">
        <v>328</v>
      </c>
      <c r="H44" s="33"/>
      <c r="I44" s="76">
        <f t="shared" si="4"/>
        <v>2</v>
      </c>
      <c r="J44" s="76"/>
      <c r="K44" s="76"/>
      <c r="L44" s="72">
        <f t="shared" si="5"/>
        <v>2</v>
      </c>
      <c r="M44" s="95" t="s">
        <v>582</v>
      </c>
    </row>
    <row r="45" spans="1:13" s="8" customFormat="1" ht="15.95" customHeight="1" x14ac:dyDescent="0.25">
      <c r="A45" s="68" t="s">
        <v>37</v>
      </c>
      <c r="B45" s="79" t="str">
        <f>'13.1 '!B45</f>
        <v>На 2016 год</v>
      </c>
      <c r="C45" s="76" t="s">
        <v>128</v>
      </c>
      <c r="D45" s="76"/>
      <c r="E45" s="76"/>
      <c r="F45" s="76"/>
      <c r="G45" s="79"/>
      <c r="H45" s="81"/>
      <c r="I45" s="76">
        <f t="shared" si="4"/>
        <v>0</v>
      </c>
      <c r="J45" s="76"/>
      <c r="K45" s="76"/>
      <c r="L45" s="72">
        <f t="shared" si="5"/>
        <v>0</v>
      </c>
      <c r="M45" s="96" t="s">
        <v>378</v>
      </c>
    </row>
    <row r="46" spans="1:13" s="13" customFormat="1" ht="15.95" customHeight="1" x14ac:dyDescent="0.25">
      <c r="A46" s="67" t="s">
        <v>38</v>
      </c>
      <c r="B46" s="9"/>
      <c r="C46" s="77"/>
      <c r="D46" s="77"/>
      <c r="E46" s="77"/>
      <c r="F46" s="77"/>
      <c r="G46" s="80"/>
      <c r="H46" s="77"/>
      <c r="I46" s="77"/>
      <c r="J46" s="77"/>
      <c r="K46" s="78"/>
      <c r="L46" s="73"/>
      <c r="M46" s="71"/>
    </row>
    <row r="47" spans="1:13" s="8" customFormat="1" ht="15.95" customHeight="1" x14ac:dyDescent="0.25">
      <c r="A47" s="68" t="s">
        <v>39</v>
      </c>
      <c r="B47" s="79" t="str">
        <f>'13.1 '!B47</f>
        <v>На 2016 год</v>
      </c>
      <c r="C47" s="76" t="s">
        <v>128</v>
      </c>
      <c r="D47" s="76"/>
      <c r="E47" s="76"/>
      <c r="F47" s="76"/>
      <c r="G47" s="79"/>
      <c r="H47" s="76"/>
      <c r="I47" s="76">
        <f t="shared" ref="I47:I53" si="6">IF(C47="Да, опубликованы",2,0)</f>
        <v>0</v>
      </c>
      <c r="J47" s="76"/>
      <c r="K47" s="76"/>
      <c r="L47" s="72">
        <f t="shared" ref="L47:L53" si="7">I47*(1-J47)*(1-K47)</f>
        <v>0</v>
      </c>
      <c r="M47" s="70" t="s">
        <v>379</v>
      </c>
    </row>
    <row r="48" spans="1:13" s="8" customFormat="1" ht="15.95" customHeight="1" x14ac:dyDescent="0.25">
      <c r="A48" s="68" t="s">
        <v>40</v>
      </c>
      <c r="B48" s="79" t="str">
        <f>'13.1 '!B48</f>
        <v>На 2016 год</v>
      </c>
      <c r="C48" s="76" t="s">
        <v>128</v>
      </c>
      <c r="D48" s="76"/>
      <c r="E48" s="76"/>
      <c r="F48" s="76"/>
      <c r="G48" s="79"/>
      <c r="H48" s="76"/>
      <c r="I48" s="76">
        <f t="shared" si="6"/>
        <v>0</v>
      </c>
      <c r="J48" s="76"/>
      <c r="K48" s="76"/>
      <c r="L48" s="72">
        <f t="shared" si="7"/>
        <v>0</v>
      </c>
      <c r="M48" s="70" t="s">
        <v>340</v>
      </c>
    </row>
    <row r="49" spans="1:13" ht="15.95" customHeight="1" x14ac:dyDescent="0.25">
      <c r="A49" s="68" t="s">
        <v>41</v>
      </c>
      <c r="B49" s="79" t="str">
        <f>'13.1 '!B49</f>
        <v>На 2016 год и плановый период</v>
      </c>
      <c r="C49" s="76" t="s">
        <v>127</v>
      </c>
      <c r="D49" s="76" t="s">
        <v>118</v>
      </c>
      <c r="E49" s="76" t="s">
        <v>118</v>
      </c>
      <c r="F49" s="76" t="s">
        <v>118</v>
      </c>
      <c r="G49" s="79" t="s">
        <v>328</v>
      </c>
      <c r="H49" s="76"/>
      <c r="I49" s="76">
        <f t="shared" si="6"/>
        <v>2</v>
      </c>
      <c r="J49" s="76"/>
      <c r="K49" s="76"/>
      <c r="L49" s="72">
        <f t="shared" si="7"/>
        <v>2</v>
      </c>
      <c r="M49" s="70" t="s">
        <v>470</v>
      </c>
    </row>
    <row r="50" spans="1:13" ht="15.95" customHeight="1" x14ac:dyDescent="0.25">
      <c r="A50" s="68" t="s">
        <v>42</v>
      </c>
      <c r="B50" s="79" t="str">
        <f>'13.1 '!B50</f>
        <v>На 2016 год</v>
      </c>
      <c r="C50" s="76" t="s">
        <v>127</v>
      </c>
      <c r="D50" s="76" t="s">
        <v>118</v>
      </c>
      <c r="E50" s="76" t="s">
        <v>118</v>
      </c>
      <c r="F50" s="76" t="s">
        <v>118</v>
      </c>
      <c r="G50" s="79" t="s">
        <v>329</v>
      </c>
      <c r="H50" s="76"/>
      <c r="I50" s="76">
        <f t="shared" si="6"/>
        <v>2</v>
      </c>
      <c r="J50" s="76"/>
      <c r="K50" s="76"/>
      <c r="L50" s="72">
        <f t="shared" si="7"/>
        <v>2</v>
      </c>
      <c r="M50" s="70" t="s">
        <v>446</v>
      </c>
    </row>
    <row r="51" spans="1:13" s="8" customFormat="1" ht="15.95" customHeight="1" x14ac:dyDescent="0.25">
      <c r="A51" s="68" t="s">
        <v>92</v>
      </c>
      <c r="B51" s="79" t="str">
        <f>'13.1 '!B51</f>
        <v>На 2016 год</v>
      </c>
      <c r="C51" s="76" t="s">
        <v>120</v>
      </c>
      <c r="D51" s="76" t="s">
        <v>118</v>
      </c>
      <c r="E51" s="76" t="s">
        <v>119</v>
      </c>
      <c r="F51" s="76" t="s">
        <v>118</v>
      </c>
      <c r="G51" s="79" t="s">
        <v>329</v>
      </c>
      <c r="H51" s="33" t="s">
        <v>482</v>
      </c>
      <c r="I51" s="76">
        <f t="shared" si="6"/>
        <v>0</v>
      </c>
      <c r="J51" s="76"/>
      <c r="K51" s="76"/>
      <c r="L51" s="72">
        <f t="shared" si="7"/>
        <v>0</v>
      </c>
      <c r="M51" s="70" t="s">
        <v>380</v>
      </c>
    </row>
    <row r="52" spans="1:13" ht="15.95" customHeight="1" x14ac:dyDescent="0.25">
      <c r="A52" s="68" t="s">
        <v>43</v>
      </c>
      <c r="B52" s="79" t="str">
        <f>'13.1 '!B52</f>
        <v>На 2016 год</v>
      </c>
      <c r="C52" s="76" t="s">
        <v>128</v>
      </c>
      <c r="D52" s="76"/>
      <c r="E52" s="76"/>
      <c r="F52" s="76"/>
      <c r="G52" s="79"/>
      <c r="H52" s="76"/>
      <c r="I52" s="76">
        <f t="shared" si="6"/>
        <v>0</v>
      </c>
      <c r="J52" s="76"/>
      <c r="K52" s="76"/>
      <c r="L52" s="72">
        <f t="shared" si="7"/>
        <v>0</v>
      </c>
      <c r="M52" s="69" t="s">
        <v>381</v>
      </c>
    </row>
    <row r="53" spans="1:13" ht="15.95" customHeight="1" x14ac:dyDescent="0.25">
      <c r="A53" s="68" t="s">
        <v>44</v>
      </c>
      <c r="B53" s="79" t="str">
        <f>'13.1 '!B53</f>
        <v>На 2016 год</v>
      </c>
      <c r="C53" s="76" t="s">
        <v>127</v>
      </c>
      <c r="D53" s="76" t="s">
        <v>118</v>
      </c>
      <c r="E53" s="76" t="s">
        <v>118</v>
      </c>
      <c r="F53" s="76" t="s">
        <v>118</v>
      </c>
      <c r="G53" s="79" t="s">
        <v>329</v>
      </c>
      <c r="H53" s="76"/>
      <c r="I53" s="76">
        <f t="shared" si="6"/>
        <v>2</v>
      </c>
      <c r="J53" s="76"/>
      <c r="K53" s="76"/>
      <c r="L53" s="72">
        <f t="shared" si="7"/>
        <v>2</v>
      </c>
      <c r="M53" s="70" t="s">
        <v>342</v>
      </c>
    </row>
    <row r="54" spans="1:13" s="13" customFormat="1" ht="15.95" customHeight="1" x14ac:dyDescent="0.25">
      <c r="A54" s="67" t="s">
        <v>45</v>
      </c>
      <c r="B54" s="9"/>
      <c r="C54" s="77"/>
      <c r="D54" s="77"/>
      <c r="E54" s="77"/>
      <c r="F54" s="77"/>
      <c r="G54" s="80"/>
      <c r="H54" s="77"/>
      <c r="I54" s="77"/>
      <c r="J54" s="77"/>
      <c r="K54" s="78"/>
      <c r="L54" s="73"/>
      <c r="M54" s="71"/>
    </row>
    <row r="55" spans="1:13" s="8" customFormat="1" ht="15.95" customHeight="1" x14ac:dyDescent="0.25">
      <c r="A55" s="68" t="s">
        <v>46</v>
      </c>
      <c r="B55" s="79" t="str">
        <f>'13.1 '!B55</f>
        <v>На 2016 год и плановый период</v>
      </c>
      <c r="C55" s="76" t="s">
        <v>127</v>
      </c>
      <c r="D55" s="76" t="s">
        <v>118</v>
      </c>
      <c r="E55" s="76" t="s">
        <v>118</v>
      </c>
      <c r="F55" s="76" t="s">
        <v>118</v>
      </c>
      <c r="G55" s="79" t="s">
        <v>328</v>
      </c>
      <c r="H55" s="76"/>
      <c r="I55" s="76">
        <f t="shared" ref="I55:I68" si="8">IF(C55="Да, опубликованы",2,0)</f>
        <v>2</v>
      </c>
      <c r="J55" s="76"/>
      <c r="K55" s="76"/>
      <c r="L55" s="72">
        <f t="shared" ref="L55:L68" si="9">I55*(1-J55)*(1-K55)</f>
        <v>2</v>
      </c>
      <c r="M55" s="70" t="s">
        <v>343</v>
      </c>
    </row>
    <row r="56" spans="1:13" s="8" customFormat="1" ht="15.95" customHeight="1" x14ac:dyDescent="0.25">
      <c r="A56" s="68" t="s">
        <v>47</v>
      </c>
      <c r="B56" s="79" t="str">
        <f>'13.1 '!B56</f>
        <v>На 2016 год</v>
      </c>
      <c r="C56" s="76" t="s">
        <v>128</v>
      </c>
      <c r="D56" s="76"/>
      <c r="E56" s="76"/>
      <c r="F56" s="76"/>
      <c r="G56" s="79"/>
      <c r="H56" s="76"/>
      <c r="I56" s="76">
        <f t="shared" si="8"/>
        <v>0</v>
      </c>
      <c r="J56" s="76"/>
      <c r="K56" s="76"/>
      <c r="L56" s="72">
        <f t="shared" si="9"/>
        <v>0</v>
      </c>
      <c r="M56" s="70" t="s">
        <v>487</v>
      </c>
    </row>
    <row r="57" spans="1:13" s="8" customFormat="1" ht="15.95" customHeight="1" x14ac:dyDescent="0.25">
      <c r="A57" s="68" t="s">
        <v>48</v>
      </c>
      <c r="B57" s="79" t="str">
        <f>'13.1 '!B57</f>
        <v>На 2016 год</v>
      </c>
      <c r="C57" s="76" t="s">
        <v>120</v>
      </c>
      <c r="D57" s="76" t="s">
        <v>118</v>
      </c>
      <c r="E57" s="76" t="s">
        <v>119</v>
      </c>
      <c r="F57" s="76" t="s">
        <v>118</v>
      </c>
      <c r="G57" s="79" t="s">
        <v>329</v>
      </c>
      <c r="H57" s="33" t="s">
        <v>482</v>
      </c>
      <c r="I57" s="76">
        <f t="shared" si="8"/>
        <v>0</v>
      </c>
      <c r="J57" s="76"/>
      <c r="K57" s="76"/>
      <c r="L57" s="72">
        <f t="shared" si="9"/>
        <v>0</v>
      </c>
      <c r="M57" s="70" t="s">
        <v>345</v>
      </c>
    </row>
    <row r="58" spans="1:13" s="8" customFormat="1" ht="15.95" customHeight="1" x14ac:dyDescent="0.25">
      <c r="A58" s="68" t="s">
        <v>49</v>
      </c>
      <c r="B58" s="79" t="str">
        <f>'13.1 '!B58</f>
        <v>На 2016 год</v>
      </c>
      <c r="C58" s="76" t="s">
        <v>128</v>
      </c>
      <c r="D58" s="76"/>
      <c r="E58" s="76"/>
      <c r="F58" s="76"/>
      <c r="G58" s="79"/>
      <c r="H58" s="76"/>
      <c r="I58" s="76">
        <f t="shared" si="8"/>
        <v>0</v>
      </c>
      <c r="J58" s="76"/>
      <c r="K58" s="76"/>
      <c r="L58" s="72">
        <f t="shared" si="9"/>
        <v>0</v>
      </c>
      <c r="M58" s="70" t="s">
        <v>382</v>
      </c>
    </row>
    <row r="59" spans="1:13" ht="15.95" customHeight="1" x14ac:dyDescent="0.25">
      <c r="A59" s="68" t="s">
        <v>50</v>
      </c>
      <c r="B59" s="79" t="str">
        <f>'13.1 '!B59</f>
        <v>На 2016 год</v>
      </c>
      <c r="C59" s="76" t="s">
        <v>127</v>
      </c>
      <c r="D59" s="76" t="s">
        <v>118</v>
      </c>
      <c r="E59" s="76" t="s">
        <v>118</v>
      </c>
      <c r="F59" s="76" t="s">
        <v>118</v>
      </c>
      <c r="G59" s="79" t="s">
        <v>329</v>
      </c>
      <c r="H59" s="76"/>
      <c r="I59" s="76">
        <f t="shared" si="8"/>
        <v>2</v>
      </c>
      <c r="J59" s="76"/>
      <c r="K59" s="76"/>
      <c r="L59" s="72">
        <f t="shared" si="9"/>
        <v>2</v>
      </c>
      <c r="M59" s="70" t="s">
        <v>633</v>
      </c>
    </row>
    <row r="60" spans="1:13" s="8" customFormat="1" ht="15.95" customHeight="1" x14ac:dyDescent="0.25">
      <c r="A60" s="68" t="s">
        <v>51</v>
      </c>
      <c r="B60" s="79" t="str">
        <f>'13.1 '!B60</f>
        <v>На 2016 год</v>
      </c>
      <c r="C60" s="76" t="s">
        <v>128</v>
      </c>
      <c r="D60" s="76"/>
      <c r="E60" s="76"/>
      <c r="F60" s="76"/>
      <c r="G60" s="79"/>
      <c r="H60" s="76"/>
      <c r="I60" s="76">
        <f t="shared" si="8"/>
        <v>0</v>
      </c>
      <c r="J60" s="76"/>
      <c r="K60" s="76"/>
      <c r="L60" s="72">
        <f t="shared" si="9"/>
        <v>0</v>
      </c>
      <c r="M60" s="70" t="s">
        <v>387</v>
      </c>
    </row>
    <row r="61" spans="1:13" s="8" customFormat="1" ht="15.95" customHeight="1" x14ac:dyDescent="0.25">
      <c r="A61" s="68" t="s">
        <v>52</v>
      </c>
      <c r="B61" s="79" t="str">
        <f>'13.1 '!B61</f>
        <v>На 2016 год и плановый период</v>
      </c>
      <c r="C61" s="76" t="s">
        <v>128</v>
      </c>
      <c r="D61" s="76"/>
      <c r="E61" s="76"/>
      <c r="F61" s="76"/>
      <c r="G61" s="79"/>
      <c r="H61" s="76"/>
      <c r="I61" s="76">
        <f t="shared" si="8"/>
        <v>0</v>
      </c>
      <c r="J61" s="76"/>
      <c r="K61" s="76"/>
      <c r="L61" s="72">
        <f t="shared" si="9"/>
        <v>0</v>
      </c>
      <c r="M61" s="70" t="s">
        <v>389</v>
      </c>
    </row>
    <row r="62" spans="1:13" s="8" customFormat="1" ht="15.95" customHeight="1" x14ac:dyDescent="0.25">
      <c r="A62" s="68" t="s">
        <v>53</v>
      </c>
      <c r="B62" s="79" t="str">
        <f>'13.1 '!B62</f>
        <v>На 2016 год</v>
      </c>
      <c r="C62" s="76" t="s">
        <v>127</v>
      </c>
      <c r="D62" s="76" t="s">
        <v>118</v>
      </c>
      <c r="E62" s="76" t="s">
        <v>118</v>
      </c>
      <c r="F62" s="76" t="s">
        <v>118</v>
      </c>
      <c r="G62" s="79" t="s">
        <v>329</v>
      </c>
      <c r="H62" s="76"/>
      <c r="I62" s="76">
        <f t="shared" si="8"/>
        <v>2</v>
      </c>
      <c r="J62" s="76"/>
      <c r="K62" s="76"/>
      <c r="L62" s="72">
        <f t="shared" si="9"/>
        <v>2</v>
      </c>
      <c r="M62" s="97" t="s">
        <v>601</v>
      </c>
    </row>
    <row r="63" spans="1:13" s="8" customFormat="1" ht="15.95" customHeight="1" x14ac:dyDescent="0.25">
      <c r="A63" s="68" t="s">
        <v>54</v>
      </c>
      <c r="B63" s="79" t="str">
        <f>'13.1 '!B63</f>
        <v>На 2016 год</v>
      </c>
      <c r="C63" s="76" t="s">
        <v>120</v>
      </c>
      <c r="D63" s="76" t="s">
        <v>119</v>
      </c>
      <c r="E63" s="76" t="s">
        <v>119</v>
      </c>
      <c r="F63" s="76" t="s">
        <v>119</v>
      </c>
      <c r="G63" s="79" t="s">
        <v>329</v>
      </c>
      <c r="H63" s="33" t="s">
        <v>482</v>
      </c>
      <c r="I63" s="76">
        <f t="shared" si="8"/>
        <v>0</v>
      </c>
      <c r="J63" s="76"/>
      <c r="K63" s="76"/>
      <c r="L63" s="72">
        <f t="shared" si="9"/>
        <v>0</v>
      </c>
      <c r="M63" s="82" t="s">
        <v>484</v>
      </c>
    </row>
    <row r="64" spans="1:13" s="8" customFormat="1" ht="15.95" customHeight="1" x14ac:dyDescent="0.25">
      <c r="A64" s="68" t="s">
        <v>55</v>
      </c>
      <c r="B64" s="79" t="str">
        <f>'13.1 '!B64</f>
        <v>На 2016 год</v>
      </c>
      <c r="C64" s="76" t="s">
        <v>127</v>
      </c>
      <c r="D64" s="76" t="s">
        <v>118</v>
      </c>
      <c r="E64" s="76" t="s">
        <v>118</v>
      </c>
      <c r="F64" s="76" t="s">
        <v>118</v>
      </c>
      <c r="G64" s="79" t="s">
        <v>329</v>
      </c>
      <c r="H64" s="76"/>
      <c r="I64" s="76">
        <f t="shared" si="8"/>
        <v>2</v>
      </c>
      <c r="J64" s="76"/>
      <c r="K64" s="76"/>
      <c r="L64" s="72">
        <f t="shared" si="9"/>
        <v>2</v>
      </c>
      <c r="M64" s="70" t="s">
        <v>478</v>
      </c>
    </row>
    <row r="65" spans="1:13" ht="15.95" customHeight="1" x14ac:dyDescent="0.25">
      <c r="A65" s="68" t="s">
        <v>56</v>
      </c>
      <c r="B65" s="79" t="str">
        <f>'13.1 '!B65</f>
        <v>На 2016 год</v>
      </c>
      <c r="C65" s="76" t="s">
        <v>127</v>
      </c>
      <c r="D65" s="76" t="s">
        <v>118</v>
      </c>
      <c r="E65" s="76" t="s">
        <v>118</v>
      </c>
      <c r="F65" s="76" t="s">
        <v>118</v>
      </c>
      <c r="G65" s="79" t="s">
        <v>329</v>
      </c>
      <c r="H65" s="76"/>
      <c r="I65" s="76">
        <f t="shared" si="8"/>
        <v>2</v>
      </c>
      <c r="J65" s="76"/>
      <c r="K65" s="76"/>
      <c r="L65" s="72">
        <f t="shared" si="9"/>
        <v>2</v>
      </c>
      <c r="M65" s="70" t="s">
        <v>408</v>
      </c>
    </row>
    <row r="66" spans="1:13" s="8" customFormat="1" ht="15.95" customHeight="1" x14ac:dyDescent="0.25">
      <c r="A66" s="68" t="s">
        <v>57</v>
      </c>
      <c r="B66" s="79" t="str">
        <f>'13.1 '!B66</f>
        <v>На 2016 год и плановый период</v>
      </c>
      <c r="C66" s="76" t="s">
        <v>120</v>
      </c>
      <c r="D66" s="76" t="s">
        <v>118</v>
      </c>
      <c r="E66" s="76" t="s">
        <v>119</v>
      </c>
      <c r="F66" s="76" t="s">
        <v>119</v>
      </c>
      <c r="G66" s="79" t="s">
        <v>328</v>
      </c>
      <c r="H66" s="76"/>
      <c r="I66" s="76">
        <f t="shared" si="8"/>
        <v>0</v>
      </c>
      <c r="J66" s="76"/>
      <c r="K66" s="76"/>
      <c r="L66" s="72">
        <f t="shared" si="9"/>
        <v>0</v>
      </c>
      <c r="M66" s="70" t="s">
        <v>390</v>
      </c>
    </row>
    <row r="67" spans="1:13" s="8" customFormat="1" ht="15.95" customHeight="1" x14ac:dyDescent="0.25">
      <c r="A67" s="68" t="s">
        <v>58</v>
      </c>
      <c r="B67" s="79" t="str">
        <f>'13.1 '!B67</f>
        <v>На 2016 год</v>
      </c>
      <c r="C67" s="76" t="s">
        <v>127</v>
      </c>
      <c r="D67" s="76" t="s">
        <v>118</v>
      </c>
      <c r="E67" s="76" t="s">
        <v>118</v>
      </c>
      <c r="F67" s="76" t="s">
        <v>118</v>
      </c>
      <c r="G67" s="79" t="s">
        <v>329</v>
      </c>
      <c r="H67" s="76"/>
      <c r="I67" s="76">
        <f t="shared" si="8"/>
        <v>2</v>
      </c>
      <c r="J67" s="76"/>
      <c r="K67" s="76"/>
      <c r="L67" s="72">
        <f t="shared" si="9"/>
        <v>2</v>
      </c>
      <c r="M67" s="70" t="s">
        <v>481</v>
      </c>
    </row>
    <row r="68" spans="1:13" ht="15.95" customHeight="1" x14ac:dyDescent="0.25">
      <c r="A68" s="68" t="s">
        <v>59</v>
      </c>
      <c r="B68" s="79" t="str">
        <f>'13.1 '!B68</f>
        <v>На 2016 год</v>
      </c>
      <c r="C68" s="76" t="s">
        <v>127</v>
      </c>
      <c r="D68" s="76" t="s">
        <v>118</v>
      </c>
      <c r="E68" s="76" t="s">
        <v>118</v>
      </c>
      <c r="F68" s="76" t="s">
        <v>118</v>
      </c>
      <c r="G68" s="79" t="s">
        <v>567</v>
      </c>
      <c r="H68" s="76"/>
      <c r="I68" s="76">
        <f t="shared" si="8"/>
        <v>2</v>
      </c>
      <c r="J68" s="76"/>
      <c r="K68" s="76"/>
      <c r="L68" s="72">
        <f t="shared" si="9"/>
        <v>2</v>
      </c>
      <c r="M68" s="70" t="s">
        <v>604</v>
      </c>
    </row>
    <row r="69" spans="1:13" s="13" customFormat="1" ht="15.95" customHeight="1" x14ac:dyDescent="0.25">
      <c r="A69" s="67" t="s">
        <v>60</v>
      </c>
      <c r="B69" s="9"/>
      <c r="C69" s="77"/>
      <c r="D69" s="77"/>
      <c r="E69" s="77"/>
      <c r="F69" s="77"/>
      <c r="G69" s="80"/>
      <c r="H69" s="77"/>
      <c r="I69" s="77"/>
      <c r="J69" s="78"/>
      <c r="K69" s="78"/>
      <c r="L69" s="73"/>
      <c r="M69" s="71"/>
    </row>
    <row r="70" spans="1:13" s="8" customFormat="1" ht="15.95" customHeight="1" x14ac:dyDescent="0.25">
      <c r="A70" s="68" t="s">
        <v>61</v>
      </c>
      <c r="B70" s="79" t="str">
        <f>'13.1 '!B70</f>
        <v>На 2016 год</v>
      </c>
      <c r="C70" s="76" t="s">
        <v>120</v>
      </c>
      <c r="D70" s="76" t="s">
        <v>119</v>
      </c>
      <c r="E70" s="76" t="s">
        <v>118</v>
      </c>
      <c r="F70" s="76" t="s">
        <v>118</v>
      </c>
      <c r="G70" s="79" t="s">
        <v>329</v>
      </c>
      <c r="H70" s="79" t="s">
        <v>509</v>
      </c>
      <c r="I70" s="76">
        <f t="shared" ref="I70:I75" si="10">IF(C70="Да, опубликованы",2,0)</f>
        <v>0</v>
      </c>
      <c r="J70" s="76"/>
      <c r="K70" s="76"/>
      <c r="L70" s="72">
        <f t="shared" ref="L70:L75" si="11">I70*(1-J70)*(1-K70)</f>
        <v>0</v>
      </c>
      <c r="M70" s="70" t="s">
        <v>347</v>
      </c>
    </row>
    <row r="71" spans="1:13" ht="15.95" customHeight="1" x14ac:dyDescent="0.25">
      <c r="A71" s="68" t="s">
        <v>62</v>
      </c>
      <c r="B71" s="79" t="str">
        <f>'13.1 '!B71</f>
        <v>На 2016 год</v>
      </c>
      <c r="C71" s="76" t="s">
        <v>127</v>
      </c>
      <c r="D71" s="76" t="s">
        <v>118</v>
      </c>
      <c r="E71" s="76" t="s">
        <v>118</v>
      </c>
      <c r="F71" s="76" t="s">
        <v>118</v>
      </c>
      <c r="G71" s="79" t="s">
        <v>329</v>
      </c>
      <c r="H71" s="76"/>
      <c r="I71" s="76">
        <f t="shared" si="10"/>
        <v>2</v>
      </c>
      <c r="J71" s="76"/>
      <c r="K71" s="76"/>
      <c r="L71" s="72">
        <f t="shared" si="11"/>
        <v>2</v>
      </c>
      <c r="M71" s="11" t="s">
        <v>393</v>
      </c>
    </row>
    <row r="72" spans="1:13" ht="15.95" customHeight="1" x14ac:dyDescent="0.25">
      <c r="A72" s="68" t="s">
        <v>63</v>
      </c>
      <c r="B72" s="79" t="str">
        <f>'13.1 '!B72</f>
        <v>На 2016 год и плановый период</v>
      </c>
      <c r="C72" s="76" t="s">
        <v>127</v>
      </c>
      <c r="D72" s="76" t="s">
        <v>118</v>
      </c>
      <c r="E72" s="76" t="s">
        <v>118</v>
      </c>
      <c r="F72" s="76" t="s">
        <v>118</v>
      </c>
      <c r="G72" s="79" t="s">
        <v>328</v>
      </c>
      <c r="H72" s="76"/>
      <c r="I72" s="76">
        <f t="shared" si="10"/>
        <v>2</v>
      </c>
      <c r="J72" s="76"/>
      <c r="K72" s="76"/>
      <c r="L72" s="72">
        <f t="shared" si="11"/>
        <v>2</v>
      </c>
      <c r="M72" s="125" t="s">
        <v>394</v>
      </c>
    </row>
    <row r="73" spans="1:13" s="8" customFormat="1" ht="15.95" customHeight="1" x14ac:dyDescent="0.25">
      <c r="A73" s="68" t="s">
        <v>64</v>
      </c>
      <c r="B73" s="79" t="str">
        <f>'13.1 '!B73</f>
        <v>На 2016 год</v>
      </c>
      <c r="C73" s="76" t="s">
        <v>128</v>
      </c>
      <c r="D73" s="76"/>
      <c r="E73" s="76"/>
      <c r="F73" s="76"/>
      <c r="G73" s="79"/>
      <c r="H73" s="76"/>
      <c r="I73" s="76">
        <f t="shared" si="10"/>
        <v>0</v>
      </c>
      <c r="J73" s="76"/>
      <c r="K73" s="76"/>
      <c r="L73" s="72">
        <f t="shared" si="11"/>
        <v>0</v>
      </c>
      <c r="M73" s="70" t="s">
        <v>348</v>
      </c>
    </row>
    <row r="74" spans="1:13" s="8" customFormat="1" ht="15.95" customHeight="1" x14ac:dyDescent="0.25">
      <c r="A74" s="68" t="s">
        <v>65</v>
      </c>
      <c r="B74" s="79" t="str">
        <f>'13.1 '!B74</f>
        <v>На 2016 год</v>
      </c>
      <c r="C74" s="76" t="s">
        <v>127</v>
      </c>
      <c r="D74" s="76" t="s">
        <v>118</v>
      </c>
      <c r="E74" s="76" t="s">
        <v>118</v>
      </c>
      <c r="F74" s="76" t="s">
        <v>118</v>
      </c>
      <c r="G74" s="79" t="s">
        <v>329</v>
      </c>
      <c r="H74" s="76"/>
      <c r="I74" s="76">
        <f t="shared" si="10"/>
        <v>2</v>
      </c>
      <c r="J74" s="76"/>
      <c r="K74" s="76"/>
      <c r="L74" s="72">
        <f t="shared" si="11"/>
        <v>2</v>
      </c>
      <c r="M74" s="70" t="s">
        <v>396</v>
      </c>
    </row>
    <row r="75" spans="1:13" s="8" customFormat="1" ht="15.95" customHeight="1" x14ac:dyDescent="0.25">
      <c r="A75" s="68" t="s">
        <v>66</v>
      </c>
      <c r="B75" s="79" t="str">
        <f>'13.1 '!B75</f>
        <v>На 2016 год</v>
      </c>
      <c r="C75" s="76" t="s">
        <v>128</v>
      </c>
      <c r="D75" s="76"/>
      <c r="E75" s="76"/>
      <c r="F75" s="76"/>
      <c r="G75" s="79"/>
      <c r="H75" s="76"/>
      <c r="I75" s="76">
        <f t="shared" si="10"/>
        <v>0</v>
      </c>
      <c r="J75" s="76"/>
      <c r="K75" s="76"/>
      <c r="L75" s="72">
        <f t="shared" si="11"/>
        <v>0</v>
      </c>
      <c r="M75" s="70" t="s">
        <v>409</v>
      </c>
    </row>
    <row r="76" spans="1:13" s="13" customFormat="1" ht="15.95" customHeight="1" x14ac:dyDescent="0.25">
      <c r="A76" s="67" t="s">
        <v>67</v>
      </c>
      <c r="B76" s="9"/>
      <c r="C76" s="77"/>
      <c r="D76" s="77"/>
      <c r="E76" s="77"/>
      <c r="F76" s="77"/>
      <c r="G76" s="80"/>
      <c r="H76" s="77"/>
      <c r="I76" s="77"/>
      <c r="J76" s="78"/>
      <c r="K76" s="78"/>
      <c r="L76" s="73"/>
      <c r="M76" s="71"/>
    </row>
    <row r="77" spans="1:13" s="8" customFormat="1" ht="15.95" customHeight="1" x14ac:dyDescent="0.25">
      <c r="A77" s="68" t="s">
        <v>68</v>
      </c>
      <c r="B77" s="79" t="str">
        <f>'13.1 '!B77</f>
        <v>На 2016 год</v>
      </c>
      <c r="C77" s="76" t="s">
        <v>127</v>
      </c>
      <c r="D77" s="76" t="s">
        <v>118</v>
      </c>
      <c r="E77" s="76" t="s">
        <v>118</v>
      </c>
      <c r="F77" s="76" t="s">
        <v>118</v>
      </c>
      <c r="G77" s="79" t="s">
        <v>329</v>
      </c>
      <c r="H77" s="76"/>
      <c r="I77" s="76">
        <f t="shared" ref="I77:I88" si="12">IF(C77="Да, опубликованы",2,0)</f>
        <v>2</v>
      </c>
      <c r="J77" s="76"/>
      <c r="K77" s="76"/>
      <c r="L77" s="72">
        <f t="shared" ref="L77:L88" si="13">I77*(1-J77)*(1-K77)</f>
        <v>2</v>
      </c>
      <c r="M77" s="70" t="s">
        <v>571</v>
      </c>
    </row>
    <row r="78" spans="1:13" s="8" customFormat="1" ht="15.95" customHeight="1" x14ac:dyDescent="0.25">
      <c r="A78" s="68" t="s">
        <v>69</v>
      </c>
      <c r="B78" s="79" t="str">
        <f>'13.1 '!B78</f>
        <v>На 2016 год</v>
      </c>
      <c r="C78" s="76" t="s">
        <v>127</v>
      </c>
      <c r="D78" s="76" t="s">
        <v>118</v>
      </c>
      <c r="E78" s="76" t="s">
        <v>118</v>
      </c>
      <c r="F78" s="76" t="s">
        <v>118</v>
      </c>
      <c r="G78" s="79" t="s">
        <v>329</v>
      </c>
      <c r="H78" s="33"/>
      <c r="I78" s="76">
        <f t="shared" si="12"/>
        <v>2</v>
      </c>
      <c r="J78" s="76"/>
      <c r="K78" s="76"/>
      <c r="L78" s="72">
        <f t="shared" si="13"/>
        <v>2</v>
      </c>
      <c r="M78" s="125" t="s">
        <v>630</v>
      </c>
    </row>
    <row r="79" spans="1:13" s="8" customFormat="1" ht="15.95" customHeight="1" x14ac:dyDescent="0.25">
      <c r="A79" s="68" t="s">
        <v>70</v>
      </c>
      <c r="B79" s="79" t="str">
        <f>'13.1 '!B79</f>
        <v>На 2016 год</v>
      </c>
      <c r="C79" s="76" t="s">
        <v>128</v>
      </c>
      <c r="D79" s="76"/>
      <c r="E79" s="76"/>
      <c r="F79" s="76"/>
      <c r="G79" s="79"/>
      <c r="H79" s="76"/>
      <c r="I79" s="76">
        <f t="shared" si="12"/>
        <v>0</v>
      </c>
      <c r="J79" s="76"/>
      <c r="K79" s="76"/>
      <c r="L79" s="72">
        <f t="shared" si="13"/>
        <v>0</v>
      </c>
      <c r="M79" s="70" t="s">
        <v>384</v>
      </c>
    </row>
    <row r="80" spans="1:13" s="8" customFormat="1" ht="15.95" customHeight="1" x14ac:dyDescent="0.25">
      <c r="A80" s="68" t="s">
        <v>71</v>
      </c>
      <c r="B80" s="79" t="str">
        <f>'13.1 '!B80</f>
        <v>На 2016 год и плановый период</v>
      </c>
      <c r="C80" s="76" t="s">
        <v>120</v>
      </c>
      <c r="D80" s="76" t="s">
        <v>118</v>
      </c>
      <c r="E80" s="76" t="s">
        <v>119</v>
      </c>
      <c r="F80" s="76" t="s">
        <v>119</v>
      </c>
      <c r="G80" s="79" t="s">
        <v>328</v>
      </c>
      <c r="H80" s="79" t="s">
        <v>506</v>
      </c>
      <c r="I80" s="76">
        <f t="shared" si="12"/>
        <v>0</v>
      </c>
      <c r="J80" s="76"/>
      <c r="K80" s="76"/>
      <c r="L80" s="72">
        <f t="shared" si="13"/>
        <v>0</v>
      </c>
      <c r="M80" s="70" t="s">
        <v>350</v>
      </c>
    </row>
    <row r="81" spans="1:13" ht="15.95" customHeight="1" x14ac:dyDescent="0.25">
      <c r="A81" s="68" t="s">
        <v>72</v>
      </c>
      <c r="B81" s="79" t="str">
        <f>'13.1 '!B81</f>
        <v>На 2016 год</v>
      </c>
      <c r="C81" s="76" t="s">
        <v>127</v>
      </c>
      <c r="D81" s="76" t="s">
        <v>118</v>
      </c>
      <c r="E81" s="76" t="s">
        <v>118</v>
      </c>
      <c r="F81" s="76" t="s">
        <v>118</v>
      </c>
      <c r="G81" s="79" t="s">
        <v>329</v>
      </c>
      <c r="H81" s="79"/>
      <c r="I81" s="76">
        <f t="shared" si="12"/>
        <v>2</v>
      </c>
      <c r="J81" s="76"/>
      <c r="K81" s="76"/>
      <c r="L81" s="72">
        <f t="shared" si="13"/>
        <v>2</v>
      </c>
      <c r="M81" s="98" t="s">
        <v>537</v>
      </c>
    </row>
    <row r="82" spans="1:13" s="8" customFormat="1" ht="15.95" customHeight="1" x14ac:dyDescent="0.25">
      <c r="A82" s="68" t="s">
        <v>73</v>
      </c>
      <c r="B82" s="79" t="str">
        <f>'13.1 '!B82</f>
        <v>На 2016 год</v>
      </c>
      <c r="C82" s="76" t="s">
        <v>128</v>
      </c>
      <c r="D82" s="76"/>
      <c r="E82" s="76"/>
      <c r="F82" s="76"/>
      <c r="G82" s="79"/>
      <c r="H82" s="81"/>
      <c r="I82" s="76">
        <f t="shared" si="12"/>
        <v>0</v>
      </c>
      <c r="J82" s="76"/>
      <c r="K82" s="76"/>
      <c r="L82" s="72">
        <f t="shared" si="13"/>
        <v>0</v>
      </c>
      <c r="M82" s="70" t="s">
        <v>411</v>
      </c>
    </row>
    <row r="83" spans="1:13" ht="15.95" customHeight="1" x14ac:dyDescent="0.25">
      <c r="A83" s="68" t="s">
        <v>74</v>
      </c>
      <c r="B83" s="79" t="str">
        <f>'13.1 '!B83</f>
        <v>На 2016 год и плановый период</v>
      </c>
      <c r="C83" s="76" t="s">
        <v>127</v>
      </c>
      <c r="D83" s="76" t="s">
        <v>118</v>
      </c>
      <c r="E83" s="76" t="s">
        <v>118</v>
      </c>
      <c r="F83" s="76" t="s">
        <v>118</v>
      </c>
      <c r="G83" s="79" t="s">
        <v>328</v>
      </c>
      <c r="H83" s="76"/>
      <c r="I83" s="76">
        <f t="shared" si="12"/>
        <v>2</v>
      </c>
      <c r="J83" s="76"/>
      <c r="K83" s="76"/>
      <c r="L83" s="72">
        <f t="shared" si="13"/>
        <v>2</v>
      </c>
      <c r="M83" s="70" t="s">
        <v>518</v>
      </c>
    </row>
    <row r="84" spans="1:13" s="7" customFormat="1" ht="15.95" customHeight="1" x14ac:dyDescent="0.25">
      <c r="A84" s="68" t="s">
        <v>75</v>
      </c>
      <c r="B84" s="79" t="str">
        <f>'13.1 '!B84</f>
        <v>На 2016 год</v>
      </c>
      <c r="C84" s="76" t="s">
        <v>127</v>
      </c>
      <c r="D84" s="76" t="s">
        <v>118</v>
      </c>
      <c r="E84" s="76" t="s">
        <v>118</v>
      </c>
      <c r="F84" s="76" t="s">
        <v>118</v>
      </c>
      <c r="G84" s="79" t="s">
        <v>329</v>
      </c>
      <c r="H84" s="79"/>
      <c r="I84" s="76">
        <f t="shared" si="12"/>
        <v>2</v>
      </c>
      <c r="J84" s="76"/>
      <c r="K84" s="76"/>
      <c r="L84" s="72">
        <f t="shared" si="13"/>
        <v>2</v>
      </c>
      <c r="M84" s="70" t="s">
        <v>353</v>
      </c>
    </row>
    <row r="85" spans="1:13" s="8" customFormat="1" ht="15.95" customHeight="1" x14ac:dyDescent="0.25">
      <c r="A85" s="68" t="s">
        <v>76</v>
      </c>
      <c r="B85" s="79" t="str">
        <f>'13.1 '!B85</f>
        <v>На 2016 год</v>
      </c>
      <c r="C85" s="76" t="s">
        <v>128</v>
      </c>
      <c r="D85" s="76"/>
      <c r="E85" s="76"/>
      <c r="F85" s="76"/>
      <c r="G85" s="79"/>
      <c r="H85" s="76"/>
      <c r="I85" s="76">
        <f t="shared" si="12"/>
        <v>0</v>
      </c>
      <c r="J85" s="76"/>
      <c r="K85" s="76"/>
      <c r="L85" s="72">
        <f t="shared" si="13"/>
        <v>0</v>
      </c>
      <c r="M85" s="70" t="s">
        <v>412</v>
      </c>
    </row>
    <row r="86" spans="1:13" ht="15.95" customHeight="1" x14ac:dyDescent="0.25">
      <c r="A86" s="68" t="s">
        <v>77</v>
      </c>
      <c r="B86" s="79" t="str">
        <f>'13.1 '!B86</f>
        <v>На 2016 год и плановый период</v>
      </c>
      <c r="C86" s="76" t="s">
        <v>128</v>
      </c>
      <c r="D86" s="76"/>
      <c r="E86" s="76"/>
      <c r="F86" s="76"/>
      <c r="G86" s="79"/>
      <c r="H86" s="76"/>
      <c r="I86" s="76">
        <f t="shared" si="12"/>
        <v>0</v>
      </c>
      <c r="J86" s="76"/>
      <c r="K86" s="76"/>
      <c r="L86" s="72">
        <f t="shared" si="13"/>
        <v>0</v>
      </c>
      <c r="M86" s="98" t="s">
        <v>413</v>
      </c>
    </row>
    <row r="87" spans="1:13" s="8" customFormat="1" ht="15.95" customHeight="1" x14ac:dyDescent="0.25">
      <c r="A87" s="68" t="s">
        <v>78</v>
      </c>
      <c r="B87" s="79" t="str">
        <f>'13.1 '!B87</f>
        <v>На 2016 год</v>
      </c>
      <c r="C87" s="76" t="s">
        <v>127</v>
      </c>
      <c r="D87" s="76" t="s">
        <v>118</v>
      </c>
      <c r="E87" s="76" t="s">
        <v>118</v>
      </c>
      <c r="F87" s="76" t="s">
        <v>118</v>
      </c>
      <c r="G87" s="79" t="s">
        <v>329</v>
      </c>
      <c r="H87" s="79"/>
      <c r="I87" s="76">
        <f t="shared" si="12"/>
        <v>2</v>
      </c>
      <c r="J87" s="76"/>
      <c r="K87" s="76"/>
      <c r="L87" s="72">
        <f t="shared" si="13"/>
        <v>2</v>
      </c>
      <c r="M87" s="70" t="s">
        <v>516</v>
      </c>
    </row>
    <row r="88" spans="1:13" s="8" customFormat="1" ht="15.95" customHeight="1" x14ac:dyDescent="0.25">
      <c r="A88" s="68" t="s">
        <v>79</v>
      </c>
      <c r="B88" s="79" t="str">
        <f>'13.1 '!B88</f>
        <v>На 2016 год и плановый период</v>
      </c>
      <c r="C88" s="76" t="s">
        <v>120</v>
      </c>
      <c r="D88" s="76" t="s">
        <v>118</v>
      </c>
      <c r="E88" s="76" t="s">
        <v>119</v>
      </c>
      <c r="F88" s="76" t="s">
        <v>119</v>
      </c>
      <c r="G88" s="79" t="s">
        <v>328</v>
      </c>
      <c r="H88" s="79" t="s">
        <v>506</v>
      </c>
      <c r="I88" s="76">
        <f t="shared" si="12"/>
        <v>0</v>
      </c>
      <c r="J88" s="76"/>
      <c r="K88" s="76"/>
      <c r="L88" s="72">
        <f t="shared" si="13"/>
        <v>0</v>
      </c>
      <c r="M88" s="70" t="s">
        <v>399</v>
      </c>
    </row>
    <row r="89" spans="1:13" s="13" customFormat="1" ht="15.95" customHeight="1" x14ac:dyDescent="0.25">
      <c r="A89" s="67" t="s">
        <v>80</v>
      </c>
      <c r="B89" s="9"/>
      <c r="C89" s="77"/>
      <c r="D89" s="77"/>
      <c r="E89" s="77"/>
      <c r="F89" s="77"/>
      <c r="G89" s="80"/>
      <c r="H89" s="77"/>
      <c r="I89" s="77"/>
      <c r="J89" s="78"/>
      <c r="K89" s="78"/>
      <c r="L89" s="73"/>
      <c r="M89" s="71"/>
    </row>
    <row r="90" spans="1:13" s="8" customFormat="1" ht="15.95" customHeight="1" x14ac:dyDescent="0.25">
      <c r="A90" s="68" t="s">
        <v>81</v>
      </c>
      <c r="B90" s="79" t="str">
        <f>'13.1 '!B90</f>
        <v>На 2016 год</v>
      </c>
      <c r="C90" s="76" t="s">
        <v>128</v>
      </c>
      <c r="D90" s="76"/>
      <c r="E90" s="76"/>
      <c r="F90" s="76"/>
      <c r="G90" s="79"/>
      <c r="H90" s="76"/>
      <c r="I90" s="76">
        <f t="shared" ref="I90:I98" si="14">IF(C90="Да, опубликованы",2,0)</f>
        <v>0</v>
      </c>
      <c r="J90" s="76"/>
      <c r="K90" s="76"/>
      <c r="L90" s="72">
        <f t="shared" ref="L90:L98" si="15">I90*(1-J90)*(1-K90)</f>
        <v>0</v>
      </c>
      <c r="M90" s="70" t="s">
        <v>579</v>
      </c>
    </row>
    <row r="91" spans="1:13" s="8" customFormat="1" ht="15.95" customHeight="1" x14ac:dyDescent="0.25">
      <c r="A91" s="68" t="s">
        <v>82</v>
      </c>
      <c r="B91" s="79" t="str">
        <f>'13.1 '!B91</f>
        <v>На 2016 год</v>
      </c>
      <c r="C91" s="76" t="s">
        <v>128</v>
      </c>
      <c r="D91" s="76"/>
      <c r="E91" s="76"/>
      <c r="F91" s="76"/>
      <c r="G91" s="79"/>
      <c r="H91" s="76"/>
      <c r="I91" s="76">
        <f t="shared" si="14"/>
        <v>0</v>
      </c>
      <c r="J91" s="76"/>
      <c r="K91" s="76"/>
      <c r="L91" s="72">
        <f t="shared" si="15"/>
        <v>0</v>
      </c>
      <c r="M91" s="70" t="s">
        <v>356</v>
      </c>
    </row>
    <row r="92" spans="1:13" ht="15.95" customHeight="1" x14ac:dyDescent="0.25">
      <c r="A92" s="68" t="s">
        <v>83</v>
      </c>
      <c r="B92" s="79" t="str">
        <f>'13.1 '!B92</f>
        <v>На 2016 год</v>
      </c>
      <c r="C92" s="76" t="s">
        <v>127</v>
      </c>
      <c r="D92" s="76" t="s">
        <v>118</v>
      </c>
      <c r="E92" s="76" t="s">
        <v>118</v>
      </c>
      <c r="F92" s="76" t="s">
        <v>118</v>
      </c>
      <c r="G92" s="79" t="s">
        <v>329</v>
      </c>
      <c r="H92" s="76"/>
      <c r="I92" s="76">
        <f t="shared" si="14"/>
        <v>2</v>
      </c>
      <c r="J92" s="76"/>
      <c r="K92" s="76"/>
      <c r="L92" s="72">
        <f t="shared" si="15"/>
        <v>2</v>
      </c>
      <c r="M92" s="70" t="s">
        <v>611</v>
      </c>
    </row>
    <row r="93" spans="1:13" ht="15.95" customHeight="1" x14ac:dyDescent="0.25">
      <c r="A93" s="68" t="s">
        <v>84</v>
      </c>
      <c r="B93" s="79" t="str">
        <f>'13.1 '!B93</f>
        <v>На 2016 год</v>
      </c>
      <c r="C93" s="76" t="s">
        <v>127</v>
      </c>
      <c r="D93" s="76" t="s">
        <v>118</v>
      </c>
      <c r="E93" s="76" t="s">
        <v>118</v>
      </c>
      <c r="F93" s="76" t="s">
        <v>118</v>
      </c>
      <c r="G93" s="79" t="s">
        <v>329</v>
      </c>
      <c r="H93" s="76"/>
      <c r="I93" s="76">
        <f t="shared" si="14"/>
        <v>2</v>
      </c>
      <c r="J93" s="76"/>
      <c r="K93" s="76"/>
      <c r="L93" s="72">
        <f t="shared" si="15"/>
        <v>2</v>
      </c>
      <c r="M93" s="70" t="s">
        <v>357</v>
      </c>
    </row>
    <row r="94" spans="1:13" ht="15.95" customHeight="1" x14ac:dyDescent="0.25">
      <c r="A94" s="68" t="s">
        <v>85</v>
      </c>
      <c r="B94" s="79" t="str">
        <f>'13.1 '!B94</f>
        <v>На 2016 год</v>
      </c>
      <c r="C94" s="76" t="s">
        <v>127</v>
      </c>
      <c r="D94" s="76" t="s">
        <v>118</v>
      </c>
      <c r="E94" s="76" t="s">
        <v>118</v>
      </c>
      <c r="F94" s="76" t="s">
        <v>118</v>
      </c>
      <c r="G94" s="79" t="s">
        <v>329</v>
      </c>
      <c r="H94" s="79"/>
      <c r="I94" s="76">
        <f t="shared" si="14"/>
        <v>2</v>
      </c>
      <c r="J94" s="76"/>
      <c r="K94" s="76"/>
      <c r="L94" s="72">
        <f t="shared" si="15"/>
        <v>2</v>
      </c>
      <c r="M94" s="70" t="s">
        <v>392</v>
      </c>
    </row>
    <row r="95" spans="1:13" s="8" customFormat="1" ht="15.95" customHeight="1" x14ac:dyDescent="0.25">
      <c r="A95" s="68" t="s">
        <v>86</v>
      </c>
      <c r="B95" s="79" t="str">
        <f>'13.1 '!B95</f>
        <v>На 2016 год</v>
      </c>
      <c r="C95" s="76" t="s">
        <v>128</v>
      </c>
      <c r="D95" s="76"/>
      <c r="E95" s="76"/>
      <c r="F95" s="76"/>
      <c r="G95" s="79"/>
      <c r="H95" s="76"/>
      <c r="I95" s="76">
        <f t="shared" si="14"/>
        <v>0</v>
      </c>
      <c r="J95" s="76"/>
      <c r="K95" s="76"/>
      <c r="L95" s="72">
        <f t="shared" si="15"/>
        <v>0</v>
      </c>
      <c r="M95" s="70" t="s">
        <v>590</v>
      </c>
    </row>
    <row r="96" spans="1:13" s="8" customFormat="1" ht="15.95" customHeight="1" x14ac:dyDescent="0.25">
      <c r="A96" s="68" t="s">
        <v>87</v>
      </c>
      <c r="B96" s="79" t="str">
        <f>'13.1 '!B96</f>
        <v>На 2016 год</v>
      </c>
      <c r="C96" s="76" t="s">
        <v>128</v>
      </c>
      <c r="D96" s="76"/>
      <c r="E96" s="76"/>
      <c r="F96" s="76"/>
      <c r="G96" s="79"/>
      <c r="H96" s="76"/>
      <c r="I96" s="76">
        <f t="shared" si="14"/>
        <v>0</v>
      </c>
      <c r="J96" s="76"/>
      <c r="K96" s="76"/>
      <c r="L96" s="72">
        <f t="shared" si="15"/>
        <v>0</v>
      </c>
      <c r="M96" s="70" t="s">
        <v>400</v>
      </c>
    </row>
    <row r="97" spans="1:13" s="8" customFormat="1" ht="15.95" customHeight="1" x14ac:dyDescent="0.25">
      <c r="A97" s="68" t="s">
        <v>88</v>
      </c>
      <c r="B97" s="79" t="str">
        <f>'13.1 '!B97</f>
        <v>На 2016 год</v>
      </c>
      <c r="C97" s="76" t="s">
        <v>128</v>
      </c>
      <c r="D97" s="76"/>
      <c r="E97" s="76"/>
      <c r="F97" s="76"/>
      <c r="G97" s="79"/>
      <c r="H97" s="76"/>
      <c r="I97" s="76">
        <f t="shared" si="14"/>
        <v>0</v>
      </c>
      <c r="J97" s="76"/>
      <c r="K97" s="76"/>
      <c r="L97" s="72">
        <f t="shared" si="15"/>
        <v>0</v>
      </c>
      <c r="M97" s="11" t="s">
        <v>391</v>
      </c>
    </row>
    <row r="98" spans="1:13" s="8" customFormat="1" ht="15.95" customHeight="1" x14ac:dyDescent="0.25">
      <c r="A98" s="68" t="s">
        <v>89</v>
      </c>
      <c r="B98" s="79" t="str">
        <f>'13.1 '!B98</f>
        <v>На 2016 год</v>
      </c>
      <c r="C98" s="76" t="s">
        <v>128</v>
      </c>
      <c r="D98" s="76"/>
      <c r="E98" s="76"/>
      <c r="F98" s="76"/>
      <c r="G98" s="79"/>
      <c r="H98" s="76"/>
      <c r="I98" s="76">
        <f t="shared" si="14"/>
        <v>0</v>
      </c>
      <c r="J98" s="76"/>
      <c r="K98" s="76"/>
      <c r="L98" s="72">
        <f t="shared" si="15"/>
        <v>0</v>
      </c>
      <c r="M98" s="70" t="s">
        <v>403</v>
      </c>
    </row>
    <row r="99" spans="1:13" s="13" customFormat="1" ht="15.95" customHeight="1" x14ac:dyDescent="0.25">
      <c r="A99" s="67" t="s">
        <v>103</v>
      </c>
      <c r="B99" s="9"/>
      <c r="C99" s="100"/>
      <c r="D99" s="100"/>
      <c r="E99" s="100"/>
      <c r="F99" s="100"/>
      <c r="G99" s="99"/>
      <c r="H99" s="101"/>
      <c r="I99" s="101"/>
      <c r="J99" s="78"/>
      <c r="K99" s="101"/>
      <c r="L99" s="73"/>
      <c r="M99" s="101"/>
    </row>
    <row r="100" spans="1:13" ht="15.95" customHeight="1" x14ac:dyDescent="0.25">
      <c r="A100" s="68" t="s">
        <v>104</v>
      </c>
      <c r="B100" s="79" t="str">
        <f>'13.1 '!B100</f>
        <v>На 2016 год</v>
      </c>
      <c r="C100" s="103" t="s">
        <v>128</v>
      </c>
      <c r="D100" s="103"/>
      <c r="E100" s="103"/>
      <c r="F100" s="103"/>
      <c r="G100" s="102"/>
      <c r="H100" s="104"/>
      <c r="I100" s="76">
        <f>IF(C100="Да, опубликованы",2,0)</f>
        <v>0</v>
      </c>
      <c r="J100" s="76"/>
      <c r="K100" s="76"/>
      <c r="L100" s="72">
        <f>I100*(1-J100)*(1-K100)</f>
        <v>0</v>
      </c>
      <c r="M100" s="105" t="s">
        <v>385</v>
      </c>
    </row>
    <row r="101" spans="1:13" ht="15.95" customHeight="1" x14ac:dyDescent="0.25">
      <c r="A101" s="68" t="s">
        <v>105</v>
      </c>
      <c r="B101" s="79" t="str">
        <f>'13.1 '!B101</f>
        <v>На 2016 год</v>
      </c>
      <c r="C101" s="103" t="s">
        <v>128</v>
      </c>
      <c r="D101" s="103"/>
      <c r="E101" s="103"/>
      <c r="F101" s="103"/>
      <c r="G101" s="102"/>
      <c r="H101" s="104"/>
      <c r="I101" s="76">
        <f>IF(C101="Да, опубликованы",2,0)</f>
        <v>0</v>
      </c>
      <c r="J101" s="76"/>
      <c r="K101" s="76"/>
      <c r="L101" s="72">
        <f>I101*(1-J101)*(1-K101)</f>
        <v>0</v>
      </c>
      <c r="M101" s="105" t="s">
        <v>386</v>
      </c>
    </row>
    <row r="102" spans="1:13" x14ac:dyDescent="0.25">
      <c r="C102" s="3" t="s">
        <v>96</v>
      </c>
    </row>
    <row r="103" spans="1:13" x14ac:dyDescent="0.25">
      <c r="A103" s="4"/>
      <c r="B103" s="58"/>
      <c r="C103" s="4"/>
      <c r="D103" s="4"/>
      <c r="E103" s="4"/>
      <c r="F103" s="4"/>
      <c r="G103" s="4"/>
      <c r="H103" s="4"/>
      <c r="I103" s="4"/>
      <c r="J103" s="4"/>
      <c r="K103" s="4"/>
      <c r="L103" s="6"/>
    </row>
    <row r="110" spans="1:13" x14ac:dyDescent="0.25">
      <c r="A110" s="4"/>
      <c r="B110" s="58"/>
      <c r="C110" s="4"/>
      <c r="D110" s="4"/>
      <c r="E110" s="4"/>
      <c r="F110" s="4"/>
      <c r="G110" s="4"/>
      <c r="H110" s="4"/>
      <c r="I110" s="4"/>
      <c r="J110" s="4"/>
      <c r="K110" s="4"/>
      <c r="L110" s="6"/>
    </row>
    <row r="114" spans="1:12" s="2" customFormat="1" ht="11.25" x14ac:dyDescent="0.2">
      <c r="A114" s="4"/>
      <c r="B114" s="58"/>
      <c r="C114" s="4"/>
      <c r="D114" s="4"/>
      <c r="E114" s="4"/>
      <c r="F114" s="4"/>
      <c r="G114" s="4"/>
      <c r="H114" s="4"/>
      <c r="I114" s="4"/>
      <c r="J114" s="4"/>
      <c r="K114" s="4"/>
      <c r="L114" s="6"/>
    </row>
    <row r="117" spans="1:12" s="2" customFormat="1" ht="11.25" x14ac:dyDescent="0.2">
      <c r="A117" s="4"/>
      <c r="B117" s="58"/>
      <c r="C117" s="4"/>
      <c r="D117" s="4"/>
      <c r="E117" s="4"/>
      <c r="F117" s="4"/>
      <c r="G117" s="4"/>
      <c r="H117" s="4"/>
      <c r="I117" s="4"/>
      <c r="J117" s="4"/>
      <c r="K117" s="4"/>
      <c r="L117" s="6"/>
    </row>
    <row r="121" spans="1:12" s="2" customFormat="1" ht="11.25" x14ac:dyDescent="0.2">
      <c r="A121" s="4"/>
      <c r="B121" s="58"/>
      <c r="C121" s="4"/>
      <c r="D121" s="4"/>
      <c r="E121" s="4"/>
      <c r="F121" s="4"/>
      <c r="G121" s="4"/>
      <c r="H121" s="4"/>
      <c r="I121" s="4"/>
      <c r="J121" s="4"/>
      <c r="K121" s="4"/>
      <c r="L121" s="6"/>
    </row>
    <row r="124" spans="1:12" s="2" customFormat="1" ht="11.25" x14ac:dyDescent="0.2">
      <c r="A124" s="4"/>
      <c r="B124" s="58"/>
      <c r="C124" s="4"/>
      <c r="D124" s="4"/>
      <c r="E124" s="4"/>
      <c r="F124" s="4"/>
      <c r="G124" s="4"/>
      <c r="H124" s="4"/>
      <c r="I124" s="4"/>
      <c r="J124" s="4"/>
      <c r="K124" s="4"/>
      <c r="L124" s="6"/>
    </row>
    <row r="128" spans="1:12" s="2" customFormat="1" ht="11.25" x14ac:dyDescent="0.2">
      <c r="A128" s="4"/>
      <c r="B128" s="58"/>
      <c r="C128" s="4"/>
      <c r="D128" s="4"/>
      <c r="E128" s="4"/>
      <c r="F128" s="4"/>
      <c r="G128" s="4"/>
      <c r="H128" s="4"/>
      <c r="I128" s="4"/>
      <c r="J128" s="4"/>
      <c r="K128" s="4"/>
      <c r="L128" s="6"/>
    </row>
  </sheetData>
  <autoFilter ref="A8:M8"/>
  <mergeCells count="16">
    <mergeCell ref="F4:F7"/>
    <mergeCell ref="M4:M7"/>
    <mergeCell ref="A1:M1"/>
    <mergeCell ref="A2:M2"/>
    <mergeCell ref="A3:M3"/>
    <mergeCell ref="A4:A7"/>
    <mergeCell ref="H4:H7"/>
    <mergeCell ref="I4:L4"/>
    <mergeCell ref="I5:I7"/>
    <mergeCell ref="J5:J7"/>
    <mergeCell ref="K5:K7"/>
    <mergeCell ref="L5:L7"/>
    <mergeCell ref="B4:B7"/>
    <mergeCell ref="G4:G7"/>
    <mergeCell ref="D4:D7"/>
    <mergeCell ref="E4:E7"/>
  </mergeCells>
  <dataValidations count="3">
    <dataValidation type="list" allowBlank="1" showInputMessage="1" showErrorMessage="1" sqref="K46 K8 K27 J39:K39 K54 J69:K69 J76:K76 J89:K89 J99:K99">
      <formula1>"0,5"</formula1>
    </dataValidation>
    <dataValidation type="list" allowBlank="1" showInputMessage="1" showErrorMessage="1" sqref="D8:G8 C8:C101">
      <formula1>$C$5:$C$7</formula1>
    </dataValidation>
    <dataValidation type="list" allowBlank="1" showInputMessage="1" showErrorMessage="1" sqref="J9:K26 J28:K38 J40:K45 J47:K53 J55:K68 J70:K75 J77:K88 J90:K98 J100:K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M30" r:id="rId1"/>
    <hyperlink ref="M32" r:id="rId2"/>
    <hyperlink ref="M40" r:id="rId3"/>
    <hyperlink ref="M48" r:id="rId4"/>
    <hyperlink ref="M51" r:id="rId5"/>
    <hyperlink ref="M53" r:id="rId6"/>
    <hyperlink ref="M55" r:id="rId7"/>
    <hyperlink ref="M56" r:id="rId8" display="http://mari-el.gov.ru/minfin/Pages/Budjprojekt.aspx"/>
    <hyperlink ref="M57" r:id="rId9"/>
    <hyperlink ref="M58" r:id="rId10"/>
    <hyperlink ref="M60" r:id="rId11"/>
    <hyperlink ref="M64" r:id="rId12" display="http://www.zaksob.ru/pages.aspx?id=208&amp;m=68"/>
    <hyperlink ref="M65" r:id="rId13" display="http://www.zspo.ru/legislative/budget/27862/"/>
    <hyperlink ref="M93" r:id="rId14"/>
    <hyperlink ref="M91" r:id="rId15"/>
    <hyperlink ref="M80" r:id="rId16"/>
    <hyperlink ref="M73" r:id="rId17"/>
    <hyperlink ref="M70" r:id="rId18"/>
    <hyperlink ref="M94" r:id="rId19"/>
    <hyperlink ref="M75" r:id="rId20" display="http://www.yamalfin.ru/index.php?option=com_content&amp;view=category&amp;layout=blog&amp;id=37&amp;Itemid=45"/>
    <hyperlink ref="M82" r:id="rId21" display="http://www.zaksobr-chita.ru/documents/byudjet/2015"/>
    <hyperlink ref="M85" r:id="rId22" display="http://www.sndko.ru/proekty_zakonov_ko/"/>
    <hyperlink ref="M86" r:id="rId23" display="http://zsnso.ru/579/"/>
    <hyperlink ref="M100" r:id="rId24"/>
    <hyperlink ref="M101" r:id="rId25"/>
    <hyperlink ref="M18" r:id="rId26"/>
    <hyperlink ref="M81" r:id="rId27"/>
  </hyperlinks>
  <pageMargins left="0.70866141732283472" right="0.70866141732283472" top="0.74803149606299213" bottom="0.74803149606299213" header="0.31496062992125984" footer="0.31496062992125984"/>
  <pageSetup paperSize="9" scale="57" fitToHeight="3" orientation="landscape" r:id="rId28"/>
  <headerFooter>
    <oddFooter>&amp;C&amp;"Times New Roman,обычный"&amp;8&amp;P</oddFooter>
  </headerFooter>
  <legacyDrawing r:id="rId2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zoomScaleNormal="100" workbookViewId="0">
      <pane ySplit="8" topLeftCell="A9" activePane="bottomLeft" state="frozen"/>
      <selection pane="bottomLeft" activeCell="K6" sqref="K6:K8"/>
    </sheetView>
  </sheetViews>
  <sheetFormatPr defaultRowHeight="15" x14ac:dyDescent="0.25"/>
  <cols>
    <col min="1" max="1" width="33.42578125" style="3" customWidth="1"/>
    <col min="2" max="2" width="14.7109375" style="57" customWidth="1"/>
    <col min="3" max="3" width="39.140625" style="3" customWidth="1"/>
    <col min="4" max="4" width="20.7109375" style="3" customWidth="1"/>
    <col min="5" max="6" width="12.7109375" style="3" customWidth="1"/>
    <col min="7" max="7" width="14" style="3" customWidth="1"/>
    <col min="8" max="8" width="16.85546875" style="3" customWidth="1"/>
    <col min="9" max="9" width="6.7109375" style="3" customWidth="1"/>
    <col min="10" max="10" width="9.7109375" style="3" customWidth="1"/>
    <col min="11" max="11" width="10.7109375" style="3" customWidth="1"/>
    <col min="12" max="12" width="6.7109375" style="5" customWidth="1"/>
    <col min="13" max="13" width="35.7109375" style="2" customWidth="1"/>
  </cols>
  <sheetData>
    <row r="1" spans="1:13" s="1" customFormat="1" ht="29.25" customHeight="1" x14ac:dyDescent="0.2">
      <c r="A1" s="174" t="s">
        <v>243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1" customFormat="1" ht="15.95" customHeight="1" x14ac:dyDescent="0.2">
      <c r="A2" s="177" t="s">
        <v>419</v>
      </c>
      <c r="B2" s="177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s="1" customFormat="1" ht="15.95" customHeight="1" x14ac:dyDescent="0.2">
      <c r="A3" s="179" t="str">
        <f>'Методика (раздел 13)'!B43</f>
        <v xml:space="preserve">В целях оценки показателя учитываются сведения, представленные в разрезе всех государственных программ субъекта РФ, предусмотренных к финансированию проектом закона о бюджете. </v>
      </c>
      <c r="B3" s="179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s="1" customFormat="1" ht="15.95" customHeight="1" x14ac:dyDescent="0.2">
      <c r="A4" s="179" t="str">
        <f>'Методика (раздел 13)'!B44</f>
        <v xml:space="preserve">При составлении проекта бюджета на 2016 год и плановый период 2017 и 2018 годов оценивается представление данных на 2016 год и плановый период 2017 и 2018 годов; при составлении проекта бюджета на 2016 год оценивается представление данных на 2016 год. </v>
      </c>
      <c r="B4" s="179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72" customHeight="1" x14ac:dyDescent="0.25">
      <c r="A5" s="175" t="s">
        <v>106</v>
      </c>
      <c r="B5" s="184" t="s">
        <v>523</v>
      </c>
      <c r="C5" s="148" t="s">
        <v>244</v>
      </c>
      <c r="D5" s="184" t="s">
        <v>246</v>
      </c>
      <c r="E5" s="184" t="s">
        <v>238</v>
      </c>
      <c r="F5" s="184" t="s">
        <v>239</v>
      </c>
      <c r="G5" s="184" t="s">
        <v>512</v>
      </c>
      <c r="H5" s="175" t="s">
        <v>107</v>
      </c>
      <c r="I5" s="175" t="s">
        <v>245</v>
      </c>
      <c r="J5" s="175"/>
      <c r="K5" s="176"/>
      <c r="L5" s="176"/>
      <c r="M5" s="175" t="s">
        <v>95</v>
      </c>
    </row>
    <row r="6" spans="1:13" ht="15.95" customHeight="1" x14ac:dyDescent="0.25">
      <c r="A6" s="176"/>
      <c r="B6" s="185"/>
      <c r="C6" s="137" t="s">
        <v>127</v>
      </c>
      <c r="D6" s="185"/>
      <c r="E6" s="185"/>
      <c r="F6" s="185"/>
      <c r="G6" s="185"/>
      <c r="H6" s="175"/>
      <c r="I6" s="176" t="s">
        <v>111</v>
      </c>
      <c r="J6" s="176" t="s">
        <v>108</v>
      </c>
      <c r="K6" s="212" t="s">
        <v>109</v>
      </c>
      <c r="L6" s="199" t="s">
        <v>110</v>
      </c>
      <c r="M6" s="198"/>
    </row>
    <row r="7" spans="1:13" ht="15.95" customHeight="1" x14ac:dyDescent="0.25">
      <c r="A7" s="176"/>
      <c r="B7" s="185"/>
      <c r="C7" s="137" t="s">
        <v>120</v>
      </c>
      <c r="D7" s="185"/>
      <c r="E7" s="185"/>
      <c r="F7" s="185"/>
      <c r="G7" s="185"/>
      <c r="H7" s="175"/>
      <c r="I7" s="176"/>
      <c r="J7" s="176"/>
      <c r="K7" s="187"/>
      <c r="L7" s="199"/>
      <c r="M7" s="198"/>
    </row>
    <row r="8" spans="1:13" ht="15.95" customHeight="1" x14ac:dyDescent="0.25">
      <c r="A8" s="176"/>
      <c r="B8" s="186"/>
      <c r="C8" s="137" t="s">
        <v>128</v>
      </c>
      <c r="D8" s="186"/>
      <c r="E8" s="186"/>
      <c r="F8" s="186"/>
      <c r="G8" s="186"/>
      <c r="H8" s="175"/>
      <c r="I8" s="176"/>
      <c r="J8" s="176"/>
      <c r="K8" s="188"/>
      <c r="L8" s="199"/>
      <c r="M8" s="198"/>
    </row>
    <row r="9" spans="1:13" s="13" customFormat="1" ht="15.95" customHeight="1" x14ac:dyDescent="0.25">
      <c r="A9" s="67" t="s">
        <v>0</v>
      </c>
      <c r="B9" s="67"/>
      <c r="C9" s="32"/>
      <c r="D9" s="32"/>
      <c r="E9" s="32"/>
      <c r="F9" s="32"/>
      <c r="G9" s="32"/>
      <c r="H9" s="67"/>
      <c r="I9" s="67"/>
      <c r="J9" s="67"/>
      <c r="K9" s="67"/>
      <c r="L9" s="10"/>
      <c r="M9" s="9"/>
    </row>
    <row r="10" spans="1:13" s="7" customFormat="1" ht="15.95" customHeight="1" x14ac:dyDescent="0.25">
      <c r="A10" s="68" t="s">
        <v>1</v>
      </c>
      <c r="B10" s="79" t="str">
        <f>'13.1 '!B9</f>
        <v>На 2016 год</v>
      </c>
      <c r="C10" s="76" t="s">
        <v>127</v>
      </c>
      <c r="D10" s="76" t="s">
        <v>118</v>
      </c>
      <c r="E10" s="76" t="s">
        <v>118</v>
      </c>
      <c r="F10" s="76" t="s">
        <v>118</v>
      </c>
      <c r="G10" s="79" t="s">
        <v>329</v>
      </c>
      <c r="H10" s="76"/>
      <c r="I10" s="76">
        <f>IF(C10="Да, опубликованы",2,0)</f>
        <v>2</v>
      </c>
      <c r="J10" s="76"/>
      <c r="K10" s="76"/>
      <c r="L10" s="72">
        <f>I10*(1-J10)*(1-K10)</f>
        <v>2</v>
      </c>
      <c r="M10" s="11" t="s">
        <v>297</v>
      </c>
    </row>
    <row r="11" spans="1:13" ht="15.95" customHeight="1" x14ac:dyDescent="0.25">
      <c r="A11" s="68" t="s">
        <v>2</v>
      </c>
      <c r="B11" s="79" t="str">
        <f>'13.1 '!B10</f>
        <v>На 2016 год</v>
      </c>
      <c r="C11" s="76" t="s">
        <v>120</v>
      </c>
      <c r="D11" s="76" t="s">
        <v>118</v>
      </c>
      <c r="E11" s="76" t="s">
        <v>119</v>
      </c>
      <c r="F11" s="76" t="s">
        <v>118</v>
      </c>
      <c r="G11" s="79" t="s">
        <v>329</v>
      </c>
      <c r="H11" s="79" t="s">
        <v>506</v>
      </c>
      <c r="I11" s="76">
        <f t="shared" ref="I11:I27" si="0">IF(C11="Да, опубликованы",2,0)</f>
        <v>0</v>
      </c>
      <c r="J11" s="76"/>
      <c r="K11" s="76"/>
      <c r="L11" s="72">
        <f t="shared" ref="L11:L27" si="1">I11*(1-J11)*(1-K11)</f>
        <v>0</v>
      </c>
      <c r="M11" s="70" t="s">
        <v>298</v>
      </c>
    </row>
    <row r="12" spans="1:13" ht="15.95" customHeight="1" x14ac:dyDescent="0.25">
      <c r="A12" s="68" t="s">
        <v>3</v>
      </c>
      <c r="B12" s="79" t="str">
        <f>'13.1 '!B11</f>
        <v>На 2016 год и плановый период</v>
      </c>
      <c r="C12" s="76" t="s">
        <v>127</v>
      </c>
      <c r="D12" s="76" t="s">
        <v>118</v>
      </c>
      <c r="E12" s="76" t="s">
        <v>118</v>
      </c>
      <c r="F12" s="76" t="s">
        <v>118</v>
      </c>
      <c r="G12" s="79" t="s">
        <v>328</v>
      </c>
      <c r="H12" s="76"/>
      <c r="I12" s="76">
        <f t="shared" si="0"/>
        <v>2</v>
      </c>
      <c r="J12" s="76"/>
      <c r="K12" s="76"/>
      <c r="L12" s="72">
        <f t="shared" si="1"/>
        <v>2</v>
      </c>
      <c r="M12" s="70" t="s">
        <v>488</v>
      </c>
    </row>
    <row r="13" spans="1:13" s="7" customFormat="1" ht="15.95" customHeight="1" x14ac:dyDescent="0.25">
      <c r="A13" s="68" t="s">
        <v>4</v>
      </c>
      <c r="B13" s="79" t="str">
        <f>'13.1 '!B12</f>
        <v>На 2016 год</v>
      </c>
      <c r="C13" s="76" t="s">
        <v>127</v>
      </c>
      <c r="D13" s="76" t="s">
        <v>118</v>
      </c>
      <c r="E13" s="76" t="s">
        <v>118</v>
      </c>
      <c r="F13" s="76" t="s">
        <v>118</v>
      </c>
      <c r="G13" s="79" t="s">
        <v>329</v>
      </c>
      <c r="H13" s="76"/>
      <c r="I13" s="76">
        <f t="shared" si="0"/>
        <v>2</v>
      </c>
      <c r="J13" s="76"/>
      <c r="K13" s="76"/>
      <c r="L13" s="72">
        <f t="shared" si="1"/>
        <v>2</v>
      </c>
      <c r="M13" s="70" t="s">
        <v>565</v>
      </c>
    </row>
    <row r="14" spans="1:13" s="8" customFormat="1" ht="15.95" customHeight="1" x14ac:dyDescent="0.25">
      <c r="A14" s="68" t="s">
        <v>5</v>
      </c>
      <c r="B14" s="79" t="str">
        <f>'13.1 '!B13</f>
        <v>На 2016 год</v>
      </c>
      <c r="C14" s="76" t="s">
        <v>128</v>
      </c>
      <c r="D14" s="76"/>
      <c r="E14" s="76"/>
      <c r="F14" s="76"/>
      <c r="G14" s="79"/>
      <c r="H14" s="76"/>
      <c r="I14" s="76">
        <f t="shared" si="0"/>
        <v>0</v>
      </c>
      <c r="J14" s="76"/>
      <c r="K14" s="76"/>
      <c r="L14" s="72">
        <f t="shared" si="1"/>
        <v>0</v>
      </c>
      <c r="M14" s="70" t="s">
        <v>301</v>
      </c>
    </row>
    <row r="15" spans="1:13" ht="15.95" customHeight="1" x14ac:dyDescent="0.25">
      <c r="A15" s="68" t="s">
        <v>304</v>
      </c>
      <c r="B15" s="79" t="str">
        <f>'13.1 '!B14</f>
        <v>На 2016 год</v>
      </c>
      <c r="C15" s="76" t="s">
        <v>128</v>
      </c>
      <c r="D15" s="76"/>
      <c r="E15" s="76"/>
      <c r="F15" s="76"/>
      <c r="G15" s="79"/>
      <c r="H15" s="76"/>
      <c r="I15" s="76">
        <f t="shared" si="0"/>
        <v>0</v>
      </c>
      <c r="J15" s="76"/>
      <c r="K15" s="76"/>
      <c r="L15" s="72">
        <f t="shared" si="1"/>
        <v>0</v>
      </c>
      <c r="M15" s="70" t="s">
        <v>302</v>
      </c>
    </row>
    <row r="16" spans="1:13" s="7" customFormat="1" ht="15.95" customHeight="1" x14ac:dyDescent="0.25">
      <c r="A16" s="68" t="s">
        <v>7</v>
      </c>
      <c r="B16" s="79" t="str">
        <f>'13.1 '!B15</f>
        <v>На 2016 год</v>
      </c>
      <c r="C16" s="76" t="s">
        <v>128</v>
      </c>
      <c r="D16" s="76"/>
      <c r="E16" s="76"/>
      <c r="F16" s="76"/>
      <c r="G16" s="79"/>
      <c r="H16" s="76"/>
      <c r="I16" s="76">
        <f t="shared" si="0"/>
        <v>0</v>
      </c>
      <c r="J16" s="76"/>
      <c r="K16" s="76"/>
      <c r="L16" s="72">
        <f t="shared" si="1"/>
        <v>0</v>
      </c>
      <c r="M16" s="131" t="s">
        <v>628</v>
      </c>
    </row>
    <row r="17" spans="1:13" s="8" customFormat="1" ht="15.95" customHeight="1" x14ac:dyDescent="0.25">
      <c r="A17" s="68" t="s">
        <v>8</v>
      </c>
      <c r="B17" s="79" t="str">
        <f>'13.1 '!B16</f>
        <v>На 2016 год</v>
      </c>
      <c r="C17" s="76" t="s">
        <v>127</v>
      </c>
      <c r="D17" s="76" t="s">
        <v>118</v>
      </c>
      <c r="E17" s="76" t="s">
        <v>118</v>
      </c>
      <c r="F17" s="76" t="s">
        <v>118</v>
      </c>
      <c r="G17" s="79" t="s">
        <v>329</v>
      </c>
      <c r="H17" s="76"/>
      <c r="I17" s="76">
        <f t="shared" si="0"/>
        <v>2</v>
      </c>
      <c r="J17" s="76"/>
      <c r="K17" s="76"/>
      <c r="L17" s="72">
        <f t="shared" si="1"/>
        <v>2</v>
      </c>
      <c r="M17" s="70" t="s">
        <v>305</v>
      </c>
    </row>
    <row r="18" spans="1:13" s="8" customFormat="1" ht="15.95" customHeight="1" x14ac:dyDescent="0.25">
      <c r="A18" s="68" t="s">
        <v>9</v>
      </c>
      <c r="B18" s="79" t="str">
        <f>'13.1 '!B17</f>
        <v>На 2016 год</v>
      </c>
      <c r="C18" s="76" t="s">
        <v>128</v>
      </c>
      <c r="D18" s="76"/>
      <c r="E18" s="76"/>
      <c r="F18" s="76"/>
      <c r="G18" s="79"/>
      <c r="H18" s="76"/>
      <c r="I18" s="76">
        <f t="shared" si="0"/>
        <v>0</v>
      </c>
      <c r="J18" s="76"/>
      <c r="K18" s="76"/>
      <c r="L18" s="72">
        <f t="shared" si="1"/>
        <v>0</v>
      </c>
      <c r="M18" s="70" t="s">
        <v>291</v>
      </c>
    </row>
    <row r="19" spans="1:13" ht="15.95" customHeight="1" x14ac:dyDescent="0.25">
      <c r="A19" s="68" t="s">
        <v>10</v>
      </c>
      <c r="B19" s="79" t="str">
        <f>'13.1 '!B18</f>
        <v>На 2016 год и плановый период</v>
      </c>
      <c r="C19" s="76" t="s">
        <v>127</v>
      </c>
      <c r="D19" s="76" t="s">
        <v>118</v>
      </c>
      <c r="E19" s="76" t="s">
        <v>118</v>
      </c>
      <c r="F19" s="76" t="s">
        <v>118</v>
      </c>
      <c r="G19" s="79" t="s">
        <v>328</v>
      </c>
      <c r="H19" s="76"/>
      <c r="I19" s="76">
        <f t="shared" si="0"/>
        <v>2</v>
      </c>
      <c r="J19" s="76"/>
      <c r="K19" s="76"/>
      <c r="L19" s="72">
        <f t="shared" si="1"/>
        <v>2</v>
      </c>
      <c r="M19" s="131" t="s">
        <v>432</v>
      </c>
    </row>
    <row r="20" spans="1:13" s="7" customFormat="1" ht="15.95" customHeight="1" x14ac:dyDescent="0.25">
      <c r="A20" s="68" t="s">
        <v>11</v>
      </c>
      <c r="B20" s="79" t="str">
        <f>'13.1 '!B19</f>
        <v>На 2016 год</v>
      </c>
      <c r="C20" s="76" t="s">
        <v>128</v>
      </c>
      <c r="D20" s="76"/>
      <c r="E20" s="76"/>
      <c r="F20" s="76"/>
      <c r="G20" s="79"/>
      <c r="H20" s="76"/>
      <c r="I20" s="76">
        <f t="shared" si="0"/>
        <v>0</v>
      </c>
      <c r="J20" s="76"/>
      <c r="K20" s="76"/>
      <c r="L20" s="72">
        <f t="shared" si="1"/>
        <v>0</v>
      </c>
      <c r="M20" s="70" t="s">
        <v>333</v>
      </c>
    </row>
    <row r="21" spans="1:13" s="7" customFormat="1" ht="15.95" customHeight="1" x14ac:dyDescent="0.25">
      <c r="A21" s="68" t="s">
        <v>12</v>
      </c>
      <c r="B21" s="79" t="str">
        <f>'13.1 '!B20</f>
        <v>На 2016 год</v>
      </c>
      <c r="C21" s="76" t="s">
        <v>120</v>
      </c>
      <c r="D21" s="76" t="s">
        <v>118</v>
      </c>
      <c r="E21" s="76" t="s">
        <v>119</v>
      </c>
      <c r="F21" s="76" t="s">
        <v>118</v>
      </c>
      <c r="G21" s="79" t="s">
        <v>329</v>
      </c>
      <c r="H21" s="76"/>
      <c r="I21" s="76">
        <f t="shared" si="0"/>
        <v>0</v>
      </c>
      <c r="J21" s="76"/>
      <c r="K21" s="76"/>
      <c r="L21" s="72">
        <f t="shared" si="1"/>
        <v>0</v>
      </c>
      <c r="M21" s="70" t="s">
        <v>433</v>
      </c>
    </row>
    <row r="22" spans="1:13" s="7" customFormat="1" ht="15.95" customHeight="1" x14ac:dyDescent="0.25">
      <c r="A22" s="68" t="s">
        <v>13</v>
      </c>
      <c r="B22" s="79" t="str">
        <f>'13.1 '!B21</f>
        <v>На 2016 год</v>
      </c>
      <c r="C22" s="76" t="s">
        <v>128</v>
      </c>
      <c r="D22" s="76"/>
      <c r="E22" s="76"/>
      <c r="F22" s="76"/>
      <c r="G22" s="79"/>
      <c r="H22" s="76"/>
      <c r="I22" s="76">
        <f t="shared" si="0"/>
        <v>0</v>
      </c>
      <c r="J22" s="76"/>
      <c r="K22" s="76"/>
      <c r="L22" s="72">
        <f t="shared" si="1"/>
        <v>0</v>
      </c>
      <c r="M22" s="95" t="s">
        <v>562</v>
      </c>
    </row>
    <row r="23" spans="1:13" s="8" customFormat="1" ht="15.95" customHeight="1" x14ac:dyDescent="0.25">
      <c r="A23" s="68" t="s">
        <v>14</v>
      </c>
      <c r="B23" s="79" t="str">
        <f>'13.1 '!B22</f>
        <v>На 2016 год</v>
      </c>
      <c r="C23" s="76" t="s">
        <v>127</v>
      </c>
      <c r="D23" s="76" t="s">
        <v>118</v>
      </c>
      <c r="E23" s="76" t="s">
        <v>118</v>
      </c>
      <c r="F23" s="76" t="s">
        <v>118</v>
      </c>
      <c r="G23" s="79" t="s">
        <v>329</v>
      </c>
      <c r="H23" s="76"/>
      <c r="I23" s="76">
        <f t="shared" si="0"/>
        <v>2</v>
      </c>
      <c r="J23" s="76">
        <v>0.5</v>
      </c>
      <c r="K23" s="76">
        <v>0.5</v>
      </c>
      <c r="L23" s="72">
        <f t="shared" si="1"/>
        <v>0.5</v>
      </c>
      <c r="M23" s="70" t="s">
        <v>627</v>
      </c>
    </row>
    <row r="24" spans="1:13" s="8" customFormat="1" ht="15.95" customHeight="1" x14ac:dyDescent="0.25">
      <c r="A24" s="68" t="s">
        <v>15</v>
      </c>
      <c r="B24" s="79" t="str">
        <f>'13.1 '!B23</f>
        <v>На 2016 год</v>
      </c>
      <c r="C24" s="76" t="s">
        <v>128</v>
      </c>
      <c r="D24" s="76"/>
      <c r="E24" s="76"/>
      <c r="F24" s="76"/>
      <c r="G24" s="79"/>
      <c r="H24" s="76"/>
      <c r="I24" s="76">
        <f t="shared" si="0"/>
        <v>0</v>
      </c>
      <c r="J24" s="76"/>
      <c r="K24" s="76"/>
      <c r="L24" s="72">
        <f t="shared" si="1"/>
        <v>0</v>
      </c>
      <c r="M24" s="70" t="s">
        <v>336</v>
      </c>
    </row>
    <row r="25" spans="1:13" s="7" customFormat="1" ht="15.95" customHeight="1" x14ac:dyDescent="0.25">
      <c r="A25" s="68" t="s">
        <v>16</v>
      </c>
      <c r="B25" s="79" t="str">
        <f>'13.1 '!B24</f>
        <v>На 2016 год и плановый период</v>
      </c>
      <c r="C25" s="76" t="s">
        <v>127</v>
      </c>
      <c r="D25" s="76" t="s">
        <v>118</v>
      </c>
      <c r="E25" s="76" t="s">
        <v>118</v>
      </c>
      <c r="F25" s="76" t="s">
        <v>118</v>
      </c>
      <c r="G25" s="79" t="s">
        <v>328</v>
      </c>
      <c r="H25" s="79"/>
      <c r="I25" s="76">
        <f t="shared" si="0"/>
        <v>2</v>
      </c>
      <c r="J25" s="76"/>
      <c r="K25" s="76"/>
      <c r="L25" s="72">
        <f t="shared" si="1"/>
        <v>2</v>
      </c>
      <c r="M25" s="70" t="s">
        <v>603</v>
      </c>
    </row>
    <row r="26" spans="1:13" ht="15.95" customHeight="1" x14ac:dyDescent="0.25">
      <c r="A26" s="68" t="s">
        <v>17</v>
      </c>
      <c r="B26" s="79" t="str">
        <f>'13.1 '!B25</f>
        <v>На 2016 год и плановый период</v>
      </c>
      <c r="C26" s="76" t="s">
        <v>120</v>
      </c>
      <c r="D26" s="76" t="s">
        <v>118</v>
      </c>
      <c r="E26" s="76" t="s">
        <v>119</v>
      </c>
      <c r="F26" s="76" t="s">
        <v>119</v>
      </c>
      <c r="G26" s="79" t="s">
        <v>329</v>
      </c>
      <c r="H26" s="79" t="s">
        <v>482</v>
      </c>
      <c r="I26" s="76">
        <f t="shared" si="0"/>
        <v>0</v>
      </c>
      <c r="J26" s="76"/>
      <c r="K26" s="76"/>
      <c r="L26" s="72">
        <f t="shared" si="1"/>
        <v>0</v>
      </c>
      <c r="M26" s="70" t="s">
        <v>338</v>
      </c>
    </row>
    <row r="27" spans="1:13" ht="15.95" customHeight="1" x14ac:dyDescent="0.25">
      <c r="A27" s="68" t="s">
        <v>18</v>
      </c>
      <c r="B27" s="79" t="str">
        <f>'13.1 '!B26</f>
        <v>На 2016 год и плановый период</v>
      </c>
      <c r="C27" s="76" t="s">
        <v>127</v>
      </c>
      <c r="D27" s="76" t="s">
        <v>118</v>
      </c>
      <c r="E27" s="76" t="s">
        <v>118</v>
      </c>
      <c r="F27" s="76" t="s">
        <v>118</v>
      </c>
      <c r="G27" s="79" t="s">
        <v>328</v>
      </c>
      <c r="H27" s="79"/>
      <c r="I27" s="76">
        <f t="shared" si="0"/>
        <v>2</v>
      </c>
      <c r="J27" s="76"/>
      <c r="K27" s="76"/>
      <c r="L27" s="72">
        <f t="shared" si="1"/>
        <v>2</v>
      </c>
      <c r="M27" s="70" t="s">
        <v>636</v>
      </c>
    </row>
    <row r="28" spans="1:13" s="13" customFormat="1" ht="15.95" customHeight="1" x14ac:dyDescent="0.25">
      <c r="A28" s="67" t="s">
        <v>19</v>
      </c>
      <c r="B28" s="9"/>
      <c r="C28" s="77"/>
      <c r="D28" s="77"/>
      <c r="E28" s="77"/>
      <c r="F28" s="77"/>
      <c r="G28" s="80"/>
      <c r="H28" s="77"/>
      <c r="I28" s="77"/>
      <c r="J28" s="78"/>
      <c r="K28" s="78"/>
      <c r="L28" s="73"/>
      <c r="M28" s="71"/>
    </row>
    <row r="29" spans="1:13" s="7" customFormat="1" ht="15.95" customHeight="1" x14ac:dyDescent="0.25">
      <c r="A29" s="68" t="s">
        <v>20</v>
      </c>
      <c r="B29" s="79" t="str">
        <f>'13.1 '!B28</f>
        <v>На 2016 год</v>
      </c>
      <c r="C29" s="76" t="s">
        <v>128</v>
      </c>
      <c r="D29" s="76"/>
      <c r="E29" s="76"/>
      <c r="F29" s="76"/>
      <c r="G29" s="79"/>
      <c r="H29" s="76"/>
      <c r="I29" s="76">
        <f t="shared" ref="I29:I39" si="2">IF(C29="Да, опубликованы",2,0)</f>
        <v>0</v>
      </c>
      <c r="J29" s="76"/>
      <c r="K29" s="76"/>
      <c r="L29" s="72">
        <f t="shared" ref="L29:L39" si="3">I29*(1-J29)*(1-K29)</f>
        <v>0</v>
      </c>
      <c r="M29" s="70" t="s">
        <v>535</v>
      </c>
    </row>
    <row r="30" spans="1:13" ht="15.95" customHeight="1" x14ac:dyDescent="0.25">
      <c r="A30" s="68" t="s">
        <v>21</v>
      </c>
      <c r="B30" s="79" t="str">
        <f>'13.1 '!B29</f>
        <v>На 2016 год и плановый период</v>
      </c>
      <c r="C30" s="76" t="s">
        <v>128</v>
      </c>
      <c r="D30" s="76"/>
      <c r="E30" s="76"/>
      <c r="F30" s="76"/>
      <c r="G30" s="79"/>
      <c r="H30" s="76"/>
      <c r="I30" s="76">
        <f t="shared" si="2"/>
        <v>0</v>
      </c>
      <c r="J30" s="76"/>
      <c r="K30" s="76"/>
      <c r="L30" s="72">
        <f t="shared" si="3"/>
        <v>0</v>
      </c>
      <c r="M30" s="70" t="s">
        <v>293</v>
      </c>
    </row>
    <row r="31" spans="1:13" ht="15.95" customHeight="1" x14ac:dyDescent="0.25">
      <c r="A31" s="68" t="s">
        <v>22</v>
      </c>
      <c r="B31" s="79" t="str">
        <f>'13.1 '!B30</f>
        <v>На 2016 год</v>
      </c>
      <c r="C31" s="76" t="s">
        <v>127</v>
      </c>
      <c r="D31" s="76" t="s">
        <v>118</v>
      </c>
      <c r="E31" s="76" t="s">
        <v>118</v>
      </c>
      <c r="F31" s="76" t="s">
        <v>118</v>
      </c>
      <c r="G31" s="79" t="s">
        <v>524</v>
      </c>
      <c r="H31" s="76"/>
      <c r="I31" s="76">
        <f t="shared" si="2"/>
        <v>2</v>
      </c>
      <c r="J31" s="76"/>
      <c r="K31" s="76"/>
      <c r="L31" s="72">
        <f t="shared" si="3"/>
        <v>2</v>
      </c>
      <c r="M31" s="70" t="s">
        <v>294</v>
      </c>
    </row>
    <row r="32" spans="1:13" ht="15.95" customHeight="1" x14ac:dyDescent="0.25">
      <c r="A32" s="68" t="s">
        <v>23</v>
      </c>
      <c r="B32" s="79" t="str">
        <f>'13.1 '!B31</f>
        <v>На 2016 год</v>
      </c>
      <c r="C32" s="76" t="s">
        <v>127</v>
      </c>
      <c r="D32" s="76" t="s">
        <v>118</v>
      </c>
      <c r="E32" s="76" t="s">
        <v>118</v>
      </c>
      <c r="F32" s="76" t="s">
        <v>118</v>
      </c>
      <c r="G32" s="79" t="s">
        <v>329</v>
      </c>
      <c r="H32" s="76"/>
      <c r="I32" s="76">
        <f t="shared" si="2"/>
        <v>2</v>
      </c>
      <c r="J32" s="76"/>
      <c r="K32" s="76"/>
      <c r="L32" s="72">
        <f t="shared" si="3"/>
        <v>2</v>
      </c>
      <c r="M32" s="63" t="s">
        <v>295</v>
      </c>
    </row>
    <row r="33" spans="1:13" ht="15.95" customHeight="1" x14ac:dyDescent="0.25">
      <c r="A33" s="68" t="s">
        <v>24</v>
      </c>
      <c r="B33" s="79" t="str">
        <f>'13.1 '!B32</f>
        <v>На 2016 год</v>
      </c>
      <c r="C33" s="76" t="s">
        <v>128</v>
      </c>
      <c r="D33" s="76"/>
      <c r="E33" s="76"/>
      <c r="F33" s="76"/>
      <c r="G33" s="79"/>
      <c r="H33" s="79"/>
      <c r="I33" s="76">
        <f t="shared" si="2"/>
        <v>0</v>
      </c>
      <c r="J33" s="76"/>
      <c r="K33" s="76"/>
      <c r="L33" s="72">
        <f t="shared" si="3"/>
        <v>0</v>
      </c>
      <c r="M33" s="70" t="s">
        <v>363</v>
      </c>
    </row>
    <row r="34" spans="1:13" s="7" customFormat="1" ht="15.95" customHeight="1" x14ac:dyDescent="0.25">
      <c r="A34" s="68" t="s">
        <v>25</v>
      </c>
      <c r="B34" s="79" t="str">
        <f>'13.1 '!B33</f>
        <v>На 2016 год и плановый период</v>
      </c>
      <c r="C34" s="76" t="s">
        <v>127</v>
      </c>
      <c r="D34" s="76" t="s">
        <v>118</v>
      </c>
      <c r="E34" s="76" t="s">
        <v>118</v>
      </c>
      <c r="F34" s="76" t="s">
        <v>118</v>
      </c>
      <c r="G34" s="79" t="s">
        <v>328</v>
      </c>
      <c r="H34" s="79" t="s">
        <v>617</v>
      </c>
      <c r="I34" s="76">
        <f t="shared" si="2"/>
        <v>2</v>
      </c>
      <c r="J34" s="76"/>
      <c r="K34" s="76">
        <v>0.5</v>
      </c>
      <c r="L34" s="72">
        <f t="shared" si="3"/>
        <v>1</v>
      </c>
      <c r="M34" s="70" t="s">
        <v>365</v>
      </c>
    </row>
    <row r="35" spans="1:13" ht="15.95" customHeight="1" x14ac:dyDescent="0.25">
      <c r="A35" s="68" t="s">
        <v>26</v>
      </c>
      <c r="B35" s="79" t="str">
        <f>'13.1 '!B34</f>
        <v>На 2016 год</v>
      </c>
      <c r="C35" s="76" t="s">
        <v>127</v>
      </c>
      <c r="D35" s="76" t="s">
        <v>118</v>
      </c>
      <c r="E35" s="76" t="s">
        <v>118</v>
      </c>
      <c r="F35" s="76" t="s">
        <v>118</v>
      </c>
      <c r="G35" s="79" t="s">
        <v>329</v>
      </c>
      <c r="H35" s="125"/>
      <c r="I35" s="76">
        <f t="shared" si="2"/>
        <v>2</v>
      </c>
      <c r="J35" s="76"/>
      <c r="K35" s="76"/>
      <c r="L35" s="72">
        <f t="shared" si="3"/>
        <v>2</v>
      </c>
      <c r="M35" s="70" t="s">
        <v>366</v>
      </c>
    </row>
    <row r="36" spans="1:13" ht="15.95" customHeight="1" x14ac:dyDescent="0.25">
      <c r="A36" s="68" t="s">
        <v>27</v>
      </c>
      <c r="B36" s="79" t="str">
        <f>'13.1 '!B35</f>
        <v>На 2016 год</v>
      </c>
      <c r="C36" s="76" t="s">
        <v>128</v>
      </c>
      <c r="D36" s="76"/>
      <c r="E36" s="76"/>
      <c r="F36" s="76"/>
      <c r="G36" s="79"/>
      <c r="H36" s="76"/>
      <c r="I36" s="76">
        <f t="shared" si="2"/>
        <v>0</v>
      </c>
      <c r="J36" s="76"/>
      <c r="K36" s="76"/>
      <c r="L36" s="72">
        <f t="shared" si="3"/>
        <v>0</v>
      </c>
      <c r="M36" s="70" t="s">
        <v>368</v>
      </c>
    </row>
    <row r="37" spans="1:13" ht="15.95" customHeight="1" x14ac:dyDescent="0.25">
      <c r="A37" s="68" t="s">
        <v>28</v>
      </c>
      <c r="B37" s="79" t="str">
        <f>'13.1 '!B36</f>
        <v>На 2016 год</v>
      </c>
      <c r="C37" s="76" t="s">
        <v>120</v>
      </c>
      <c r="D37" s="76" t="s">
        <v>118</v>
      </c>
      <c r="E37" s="76" t="s">
        <v>119</v>
      </c>
      <c r="F37" s="76" t="s">
        <v>118</v>
      </c>
      <c r="G37" s="79" t="s">
        <v>329</v>
      </c>
      <c r="H37" s="79"/>
      <c r="I37" s="76">
        <f t="shared" si="2"/>
        <v>0</v>
      </c>
      <c r="J37" s="76">
        <v>0.5</v>
      </c>
      <c r="K37" s="76"/>
      <c r="L37" s="72">
        <f t="shared" si="3"/>
        <v>0</v>
      </c>
      <c r="M37" s="70" t="s">
        <v>640</v>
      </c>
    </row>
    <row r="38" spans="1:13" ht="15.95" customHeight="1" x14ac:dyDescent="0.25">
      <c r="A38" s="68" t="s">
        <v>29</v>
      </c>
      <c r="B38" s="79" t="str">
        <f>'13.1 '!B37</f>
        <v>На 2016 год и плановый период</v>
      </c>
      <c r="C38" s="76" t="s">
        <v>127</v>
      </c>
      <c r="D38" s="76" t="s">
        <v>118</v>
      </c>
      <c r="E38" s="76" t="s">
        <v>118</v>
      </c>
      <c r="F38" s="76" t="s">
        <v>118</v>
      </c>
      <c r="G38" s="79" t="s">
        <v>328</v>
      </c>
      <c r="H38" s="76"/>
      <c r="I38" s="76">
        <f t="shared" si="2"/>
        <v>2</v>
      </c>
      <c r="J38" s="76"/>
      <c r="K38" s="76"/>
      <c r="L38" s="72">
        <f t="shared" si="3"/>
        <v>2</v>
      </c>
      <c r="M38" s="70" t="s">
        <v>533</v>
      </c>
    </row>
    <row r="39" spans="1:13" ht="15.95" customHeight="1" x14ac:dyDescent="0.25">
      <c r="A39" s="68" t="s">
        <v>30</v>
      </c>
      <c r="B39" s="79" t="str">
        <f>'13.1 '!B38</f>
        <v>На 2016 год</v>
      </c>
      <c r="C39" s="76" t="s">
        <v>127</v>
      </c>
      <c r="D39" s="76" t="s">
        <v>118</v>
      </c>
      <c r="E39" s="76" t="s">
        <v>118</v>
      </c>
      <c r="F39" s="76" t="s">
        <v>118</v>
      </c>
      <c r="G39" s="79" t="s">
        <v>329</v>
      </c>
      <c r="H39" s="79"/>
      <c r="I39" s="76">
        <f t="shared" si="2"/>
        <v>2</v>
      </c>
      <c r="J39" s="76"/>
      <c r="K39" s="76"/>
      <c r="L39" s="72">
        <f t="shared" si="3"/>
        <v>2</v>
      </c>
      <c r="M39" s="70" t="s">
        <v>596</v>
      </c>
    </row>
    <row r="40" spans="1:13" s="13" customFormat="1" ht="15.95" customHeight="1" x14ac:dyDescent="0.25">
      <c r="A40" s="67" t="s">
        <v>31</v>
      </c>
      <c r="B40" s="9"/>
      <c r="C40" s="77"/>
      <c r="D40" s="77"/>
      <c r="E40" s="77"/>
      <c r="F40" s="77"/>
      <c r="G40" s="80"/>
      <c r="H40" s="77"/>
      <c r="I40" s="77"/>
      <c r="J40" s="78"/>
      <c r="K40" s="78"/>
      <c r="L40" s="73"/>
      <c r="M40" s="71"/>
    </row>
    <row r="41" spans="1:13" s="8" customFormat="1" ht="15.95" customHeight="1" x14ac:dyDescent="0.25">
      <c r="A41" s="68" t="s">
        <v>32</v>
      </c>
      <c r="B41" s="79" t="str">
        <f>'13.1 '!B40</f>
        <v>На 2016 год</v>
      </c>
      <c r="C41" s="76" t="s">
        <v>127</v>
      </c>
      <c r="D41" s="76" t="s">
        <v>118</v>
      </c>
      <c r="E41" s="76" t="s">
        <v>118</v>
      </c>
      <c r="F41" s="76" t="s">
        <v>118</v>
      </c>
      <c r="G41" s="79" t="s">
        <v>329</v>
      </c>
      <c r="H41" s="79"/>
      <c r="I41" s="76">
        <f t="shared" ref="I41:I46" si="4">IF(C41="Да, опубликованы",2,0)</f>
        <v>2</v>
      </c>
      <c r="J41" s="76"/>
      <c r="K41" s="76"/>
      <c r="L41" s="72">
        <f t="shared" ref="L41:L46" si="5">I41*(1-J41)*(1-K41)</f>
        <v>2</v>
      </c>
      <c r="M41" s="70" t="s">
        <v>370</v>
      </c>
    </row>
    <row r="42" spans="1:13" s="8" customFormat="1" ht="15.95" customHeight="1" x14ac:dyDescent="0.25">
      <c r="A42" s="68" t="s">
        <v>33</v>
      </c>
      <c r="B42" s="79" t="str">
        <f>'13.1 '!B41</f>
        <v>На 2016 год</v>
      </c>
      <c r="C42" s="76" t="s">
        <v>127</v>
      </c>
      <c r="D42" s="76" t="s">
        <v>118</v>
      </c>
      <c r="E42" s="76" t="s">
        <v>118</v>
      </c>
      <c r="F42" s="76" t="s">
        <v>118</v>
      </c>
      <c r="G42" s="79" t="s">
        <v>329</v>
      </c>
      <c r="H42" s="76"/>
      <c r="I42" s="76">
        <f t="shared" si="4"/>
        <v>2</v>
      </c>
      <c r="J42" s="76"/>
      <c r="K42" s="76"/>
      <c r="L42" s="72">
        <f t="shared" si="5"/>
        <v>2</v>
      </c>
      <c r="M42" s="70" t="s">
        <v>371</v>
      </c>
    </row>
    <row r="43" spans="1:13" ht="15.95" customHeight="1" x14ac:dyDescent="0.25">
      <c r="A43" s="68" t="s">
        <v>34</v>
      </c>
      <c r="B43" s="79" t="str">
        <f>'13.1 '!B42</f>
        <v>На 2016 год</v>
      </c>
      <c r="C43" s="76" t="s">
        <v>127</v>
      </c>
      <c r="D43" s="76" t="s">
        <v>118</v>
      </c>
      <c r="E43" s="76" t="s">
        <v>118</v>
      </c>
      <c r="F43" s="76" t="s">
        <v>118</v>
      </c>
      <c r="G43" s="79" t="s">
        <v>329</v>
      </c>
      <c r="H43" s="79"/>
      <c r="I43" s="76">
        <f t="shared" si="4"/>
        <v>2</v>
      </c>
      <c r="J43" s="76"/>
      <c r="K43" s="76"/>
      <c r="L43" s="72">
        <f t="shared" si="5"/>
        <v>2</v>
      </c>
      <c r="M43" s="70" t="s">
        <v>568</v>
      </c>
    </row>
    <row r="44" spans="1:13" s="7" customFormat="1" ht="15.95" customHeight="1" x14ac:dyDescent="0.25">
      <c r="A44" s="68" t="s">
        <v>35</v>
      </c>
      <c r="B44" s="79" t="str">
        <f>'13.1 '!B43</f>
        <v>На 2016 год</v>
      </c>
      <c r="C44" s="76" t="s">
        <v>128</v>
      </c>
      <c r="D44" s="76"/>
      <c r="E44" s="76"/>
      <c r="F44" s="76"/>
      <c r="G44" s="79"/>
      <c r="H44" s="79"/>
      <c r="I44" s="76">
        <f t="shared" si="4"/>
        <v>0</v>
      </c>
      <c r="J44" s="76"/>
      <c r="K44" s="76"/>
      <c r="L44" s="72">
        <f t="shared" si="5"/>
        <v>0</v>
      </c>
      <c r="M44" s="70" t="s">
        <v>373</v>
      </c>
    </row>
    <row r="45" spans="1:13" s="8" customFormat="1" ht="15.95" customHeight="1" x14ac:dyDescent="0.25">
      <c r="A45" s="68" t="s">
        <v>36</v>
      </c>
      <c r="B45" s="79" t="str">
        <f>'13.1 '!B44</f>
        <v>На 2016 год и плановый период</v>
      </c>
      <c r="C45" s="76" t="s">
        <v>127</v>
      </c>
      <c r="D45" s="76" t="s">
        <v>118</v>
      </c>
      <c r="E45" s="76" t="s">
        <v>118</v>
      </c>
      <c r="F45" s="76" t="s">
        <v>118</v>
      </c>
      <c r="G45" s="79" t="s">
        <v>328</v>
      </c>
      <c r="H45" s="79"/>
      <c r="I45" s="76">
        <f t="shared" si="4"/>
        <v>2</v>
      </c>
      <c r="J45" s="76">
        <v>0.5</v>
      </c>
      <c r="K45" s="76"/>
      <c r="L45" s="72">
        <f t="shared" si="5"/>
        <v>1</v>
      </c>
      <c r="M45" s="95" t="s">
        <v>582</v>
      </c>
    </row>
    <row r="46" spans="1:13" s="8" customFormat="1" ht="15.95" customHeight="1" x14ac:dyDescent="0.25">
      <c r="A46" s="68" t="s">
        <v>37</v>
      </c>
      <c r="B46" s="79" t="str">
        <f>'13.1 '!B45</f>
        <v>На 2016 год</v>
      </c>
      <c r="C46" s="76" t="s">
        <v>128</v>
      </c>
      <c r="D46" s="76"/>
      <c r="E46" s="76"/>
      <c r="F46" s="76"/>
      <c r="G46" s="79"/>
      <c r="H46" s="81"/>
      <c r="I46" s="76">
        <f t="shared" si="4"/>
        <v>0</v>
      </c>
      <c r="J46" s="76"/>
      <c r="K46" s="76"/>
      <c r="L46" s="72">
        <f t="shared" si="5"/>
        <v>0</v>
      </c>
      <c r="M46" s="96" t="s">
        <v>378</v>
      </c>
    </row>
    <row r="47" spans="1:13" s="13" customFormat="1" ht="15.95" customHeight="1" x14ac:dyDescent="0.25">
      <c r="A47" s="67" t="s">
        <v>38</v>
      </c>
      <c r="B47" s="9"/>
      <c r="C47" s="77"/>
      <c r="D47" s="77"/>
      <c r="E47" s="77"/>
      <c r="F47" s="77"/>
      <c r="G47" s="80"/>
      <c r="H47" s="77"/>
      <c r="I47" s="77"/>
      <c r="J47" s="78"/>
      <c r="K47" s="78"/>
      <c r="L47" s="73"/>
      <c r="M47" s="71"/>
    </row>
    <row r="48" spans="1:13" s="8" customFormat="1" ht="15.95" customHeight="1" x14ac:dyDescent="0.25">
      <c r="A48" s="68" t="s">
        <v>39</v>
      </c>
      <c r="B48" s="79" t="str">
        <f>'13.1 '!B47</f>
        <v>На 2016 год</v>
      </c>
      <c r="C48" s="76" t="s">
        <v>128</v>
      </c>
      <c r="D48" s="76"/>
      <c r="E48" s="76"/>
      <c r="F48" s="76"/>
      <c r="G48" s="79"/>
      <c r="H48" s="76"/>
      <c r="I48" s="76">
        <f t="shared" ref="I48:I54" si="6">IF(C48="Да, опубликованы",2,0)</f>
        <v>0</v>
      </c>
      <c r="J48" s="76"/>
      <c r="K48" s="76"/>
      <c r="L48" s="72">
        <f t="shared" ref="L48:L54" si="7">I48*(1-J48)*(1-K48)</f>
        <v>0</v>
      </c>
      <c r="M48" s="70" t="s">
        <v>379</v>
      </c>
    </row>
    <row r="49" spans="1:13" s="8" customFormat="1" ht="15.95" customHeight="1" x14ac:dyDescent="0.25">
      <c r="A49" s="68" t="s">
        <v>40</v>
      </c>
      <c r="B49" s="79" t="str">
        <f>'13.1 '!B48</f>
        <v>На 2016 год</v>
      </c>
      <c r="C49" s="76" t="s">
        <v>128</v>
      </c>
      <c r="D49" s="76"/>
      <c r="E49" s="76"/>
      <c r="F49" s="76"/>
      <c r="G49" s="79"/>
      <c r="H49" s="76"/>
      <c r="I49" s="76">
        <f t="shared" si="6"/>
        <v>0</v>
      </c>
      <c r="J49" s="76"/>
      <c r="K49" s="76"/>
      <c r="L49" s="72">
        <f t="shared" si="7"/>
        <v>0</v>
      </c>
      <c r="M49" s="70" t="s">
        <v>340</v>
      </c>
    </row>
    <row r="50" spans="1:13" ht="15.95" customHeight="1" x14ac:dyDescent="0.25">
      <c r="A50" s="68" t="s">
        <v>41</v>
      </c>
      <c r="B50" s="79" t="str">
        <f>'13.1 '!B49</f>
        <v>На 2016 год и плановый период</v>
      </c>
      <c r="C50" s="76" t="s">
        <v>127</v>
      </c>
      <c r="D50" s="76" t="s">
        <v>118</v>
      </c>
      <c r="E50" s="76" t="s">
        <v>118</v>
      </c>
      <c r="F50" s="76" t="s">
        <v>118</v>
      </c>
      <c r="G50" s="79" t="s">
        <v>328</v>
      </c>
      <c r="H50" s="79"/>
      <c r="I50" s="76">
        <f t="shared" si="6"/>
        <v>2</v>
      </c>
      <c r="J50" s="76"/>
      <c r="K50" s="76"/>
      <c r="L50" s="72">
        <f t="shared" si="7"/>
        <v>2</v>
      </c>
      <c r="M50" s="70" t="s">
        <v>470</v>
      </c>
    </row>
    <row r="51" spans="1:13" ht="15.95" customHeight="1" x14ac:dyDescent="0.25">
      <c r="A51" s="68" t="s">
        <v>42</v>
      </c>
      <c r="B51" s="79" t="str">
        <f>'13.1 '!B50</f>
        <v>На 2016 год</v>
      </c>
      <c r="C51" s="76" t="s">
        <v>127</v>
      </c>
      <c r="D51" s="76" t="s">
        <v>118</v>
      </c>
      <c r="E51" s="76" t="s">
        <v>118</v>
      </c>
      <c r="F51" s="76" t="s">
        <v>118</v>
      </c>
      <c r="G51" s="79" t="s">
        <v>329</v>
      </c>
      <c r="H51" s="76"/>
      <c r="I51" s="76">
        <f t="shared" si="6"/>
        <v>2</v>
      </c>
      <c r="J51" s="76"/>
      <c r="K51" s="76"/>
      <c r="L51" s="72">
        <f t="shared" si="7"/>
        <v>2</v>
      </c>
      <c r="M51" s="70" t="s">
        <v>446</v>
      </c>
    </row>
    <row r="52" spans="1:13" s="8" customFormat="1" ht="15.95" customHeight="1" x14ac:dyDescent="0.25">
      <c r="A52" s="68" t="s">
        <v>92</v>
      </c>
      <c r="B52" s="79" t="str">
        <f>'13.1 '!B51</f>
        <v>На 2016 год</v>
      </c>
      <c r="C52" s="76" t="s">
        <v>128</v>
      </c>
      <c r="D52" s="76"/>
      <c r="E52" s="76"/>
      <c r="F52" s="76"/>
      <c r="G52" s="79"/>
      <c r="H52" s="76"/>
      <c r="I52" s="76">
        <f t="shared" si="6"/>
        <v>0</v>
      </c>
      <c r="J52" s="76"/>
      <c r="K52" s="76"/>
      <c r="L52" s="72">
        <f t="shared" si="7"/>
        <v>0</v>
      </c>
      <c r="M52" s="70" t="s">
        <v>380</v>
      </c>
    </row>
    <row r="53" spans="1:13" ht="15.95" customHeight="1" x14ac:dyDescent="0.25">
      <c r="A53" s="68" t="s">
        <v>43</v>
      </c>
      <c r="B53" s="79" t="str">
        <f>'13.1 '!B52</f>
        <v>На 2016 год</v>
      </c>
      <c r="C53" s="76" t="s">
        <v>128</v>
      </c>
      <c r="D53" s="76"/>
      <c r="E53" s="76"/>
      <c r="F53" s="76"/>
      <c r="G53" s="79"/>
      <c r="H53" s="76"/>
      <c r="I53" s="76">
        <f t="shared" si="6"/>
        <v>0</v>
      </c>
      <c r="J53" s="76"/>
      <c r="K53" s="76"/>
      <c r="L53" s="72">
        <f t="shared" si="7"/>
        <v>0</v>
      </c>
      <c r="M53" s="69" t="s">
        <v>381</v>
      </c>
    </row>
    <row r="54" spans="1:13" ht="15.95" customHeight="1" x14ac:dyDescent="0.25">
      <c r="A54" s="68" t="s">
        <v>44</v>
      </c>
      <c r="B54" s="79" t="str">
        <f>'13.1 '!B53</f>
        <v>На 2016 год</v>
      </c>
      <c r="C54" s="76" t="s">
        <v>127</v>
      </c>
      <c r="D54" s="76" t="s">
        <v>118</v>
      </c>
      <c r="E54" s="76" t="s">
        <v>118</v>
      </c>
      <c r="F54" s="76" t="s">
        <v>118</v>
      </c>
      <c r="G54" s="79" t="s">
        <v>329</v>
      </c>
      <c r="H54" s="76"/>
      <c r="I54" s="76">
        <f t="shared" si="6"/>
        <v>2</v>
      </c>
      <c r="J54" s="76"/>
      <c r="K54" s="76"/>
      <c r="L54" s="72">
        <f t="shared" si="7"/>
        <v>2</v>
      </c>
      <c r="M54" s="70" t="s">
        <v>342</v>
      </c>
    </row>
    <row r="55" spans="1:13" s="13" customFormat="1" ht="15.95" customHeight="1" x14ac:dyDescent="0.25">
      <c r="A55" s="67" t="s">
        <v>45</v>
      </c>
      <c r="B55" s="9"/>
      <c r="C55" s="77"/>
      <c r="D55" s="77"/>
      <c r="E55" s="77"/>
      <c r="F55" s="77"/>
      <c r="G55" s="80"/>
      <c r="H55" s="77"/>
      <c r="I55" s="77"/>
      <c r="J55" s="78"/>
      <c r="K55" s="78"/>
      <c r="L55" s="73"/>
      <c r="M55" s="71"/>
    </row>
    <row r="56" spans="1:13" s="8" customFormat="1" ht="15.95" customHeight="1" x14ac:dyDescent="0.25">
      <c r="A56" s="68" t="s">
        <v>46</v>
      </c>
      <c r="B56" s="79" t="str">
        <f>'13.1 '!B55</f>
        <v>На 2016 год и плановый период</v>
      </c>
      <c r="C56" s="76" t="s">
        <v>127</v>
      </c>
      <c r="D56" s="76" t="s">
        <v>118</v>
      </c>
      <c r="E56" s="76" t="s">
        <v>118</v>
      </c>
      <c r="F56" s="76" t="s">
        <v>118</v>
      </c>
      <c r="G56" s="79" t="s">
        <v>328</v>
      </c>
      <c r="H56" s="76"/>
      <c r="I56" s="76">
        <f t="shared" ref="I56:I69" si="8">IF(C56="Да, опубликованы",2,0)</f>
        <v>2</v>
      </c>
      <c r="J56" s="76"/>
      <c r="K56" s="76"/>
      <c r="L56" s="72">
        <f t="shared" ref="L56:L69" si="9">I56*(1-J56)*(1-K56)</f>
        <v>2</v>
      </c>
      <c r="M56" s="70" t="s">
        <v>343</v>
      </c>
    </row>
    <row r="57" spans="1:13" s="8" customFormat="1" ht="15.95" customHeight="1" x14ac:dyDescent="0.25">
      <c r="A57" s="68" t="s">
        <v>47</v>
      </c>
      <c r="B57" s="79" t="str">
        <f>'13.1 '!B56</f>
        <v>На 2016 год</v>
      </c>
      <c r="C57" s="76" t="s">
        <v>128</v>
      </c>
      <c r="D57" s="76"/>
      <c r="E57" s="76"/>
      <c r="F57" s="76"/>
      <c r="G57" s="79"/>
      <c r="H57" s="76"/>
      <c r="I57" s="76">
        <f t="shared" si="8"/>
        <v>0</v>
      </c>
      <c r="J57" s="76"/>
      <c r="K57" s="76"/>
      <c r="L57" s="72">
        <f t="shared" si="9"/>
        <v>0</v>
      </c>
      <c r="M57" s="70" t="s">
        <v>487</v>
      </c>
    </row>
    <row r="58" spans="1:13" s="8" customFormat="1" ht="15.95" customHeight="1" x14ac:dyDescent="0.25">
      <c r="A58" s="68" t="s">
        <v>48</v>
      </c>
      <c r="B58" s="79" t="str">
        <f>'13.1 '!B57</f>
        <v>На 2016 год</v>
      </c>
      <c r="C58" s="76" t="s">
        <v>120</v>
      </c>
      <c r="D58" s="76" t="s">
        <v>118</v>
      </c>
      <c r="E58" s="76" t="s">
        <v>119</v>
      </c>
      <c r="F58" s="76" t="s">
        <v>119</v>
      </c>
      <c r="G58" s="79" t="s">
        <v>329</v>
      </c>
      <c r="H58" s="76"/>
      <c r="I58" s="76">
        <f t="shared" si="8"/>
        <v>0</v>
      </c>
      <c r="J58" s="76"/>
      <c r="K58" s="76"/>
      <c r="L58" s="72">
        <f t="shared" si="9"/>
        <v>0</v>
      </c>
      <c r="M58" s="70" t="s">
        <v>345</v>
      </c>
    </row>
    <row r="59" spans="1:13" s="8" customFormat="1" ht="15.95" customHeight="1" x14ac:dyDescent="0.25">
      <c r="A59" s="68" t="s">
        <v>49</v>
      </c>
      <c r="B59" s="79" t="str">
        <f>'13.1 '!B58</f>
        <v>На 2016 год</v>
      </c>
      <c r="C59" s="76" t="s">
        <v>128</v>
      </c>
      <c r="D59" s="76"/>
      <c r="E59" s="76"/>
      <c r="F59" s="76"/>
      <c r="G59" s="79"/>
      <c r="H59" s="76"/>
      <c r="I59" s="76">
        <f t="shared" si="8"/>
        <v>0</v>
      </c>
      <c r="J59" s="76"/>
      <c r="K59" s="76"/>
      <c r="L59" s="72">
        <f t="shared" si="9"/>
        <v>0</v>
      </c>
      <c r="M59" s="70" t="s">
        <v>382</v>
      </c>
    </row>
    <row r="60" spans="1:13" ht="15.95" customHeight="1" x14ac:dyDescent="0.25">
      <c r="A60" s="68" t="s">
        <v>50</v>
      </c>
      <c r="B60" s="79" t="str">
        <f>'13.1 '!B59</f>
        <v>На 2016 год</v>
      </c>
      <c r="C60" s="76" t="s">
        <v>127</v>
      </c>
      <c r="D60" s="76" t="s">
        <v>118</v>
      </c>
      <c r="E60" s="76" t="s">
        <v>118</v>
      </c>
      <c r="F60" s="76" t="s">
        <v>118</v>
      </c>
      <c r="G60" s="79" t="s">
        <v>329</v>
      </c>
      <c r="H60" s="79"/>
      <c r="I60" s="76">
        <f t="shared" si="8"/>
        <v>2</v>
      </c>
      <c r="J60" s="76"/>
      <c r="K60" s="76"/>
      <c r="L60" s="72">
        <f t="shared" si="9"/>
        <v>2</v>
      </c>
      <c r="M60" s="70" t="s">
        <v>633</v>
      </c>
    </row>
    <row r="61" spans="1:13" s="8" customFormat="1" ht="15.95" customHeight="1" x14ac:dyDescent="0.25">
      <c r="A61" s="68" t="s">
        <v>51</v>
      </c>
      <c r="B61" s="79" t="str">
        <f>'13.1 '!B60</f>
        <v>На 2016 год</v>
      </c>
      <c r="C61" s="76" t="s">
        <v>128</v>
      </c>
      <c r="D61" s="76"/>
      <c r="E61" s="76"/>
      <c r="F61" s="76"/>
      <c r="G61" s="79"/>
      <c r="H61" s="76"/>
      <c r="I61" s="76">
        <f t="shared" si="8"/>
        <v>0</v>
      </c>
      <c r="J61" s="76"/>
      <c r="K61" s="76"/>
      <c r="L61" s="72">
        <f t="shared" si="9"/>
        <v>0</v>
      </c>
      <c r="M61" s="70" t="s">
        <v>387</v>
      </c>
    </row>
    <row r="62" spans="1:13" s="8" customFormat="1" ht="15.95" customHeight="1" x14ac:dyDescent="0.25">
      <c r="A62" s="68" t="s">
        <v>52</v>
      </c>
      <c r="B62" s="79" t="str">
        <f>'13.1 '!B61</f>
        <v>На 2016 год и плановый период</v>
      </c>
      <c r="C62" s="76" t="s">
        <v>127</v>
      </c>
      <c r="D62" s="76" t="s">
        <v>118</v>
      </c>
      <c r="E62" s="76" t="s">
        <v>118</v>
      </c>
      <c r="F62" s="76" t="s">
        <v>118</v>
      </c>
      <c r="G62" s="79" t="s">
        <v>328</v>
      </c>
      <c r="H62" s="76"/>
      <c r="I62" s="76">
        <f t="shared" si="8"/>
        <v>2</v>
      </c>
      <c r="J62" s="76"/>
      <c r="K62" s="76"/>
      <c r="L62" s="72">
        <f t="shared" si="9"/>
        <v>2</v>
      </c>
      <c r="M62" s="70" t="s">
        <v>389</v>
      </c>
    </row>
    <row r="63" spans="1:13" s="8" customFormat="1" ht="15.95" customHeight="1" x14ac:dyDescent="0.25">
      <c r="A63" s="68" t="s">
        <v>53</v>
      </c>
      <c r="B63" s="79" t="str">
        <f>'13.1 '!B62</f>
        <v>На 2016 год</v>
      </c>
      <c r="C63" s="76" t="s">
        <v>127</v>
      </c>
      <c r="D63" s="76" t="s">
        <v>118</v>
      </c>
      <c r="E63" s="76" t="s">
        <v>118</v>
      </c>
      <c r="F63" s="76" t="s">
        <v>118</v>
      </c>
      <c r="G63" s="79" t="s">
        <v>329</v>
      </c>
      <c r="H63" s="76"/>
      <c r="I63" s="76">
        <f t="shared" si="8"/>
        <v>2</v>
      </c>
      <c r="J63" s="76"/>
      <c r="K63" s="76"/>
      <c r="L63" s="72">
        <f t="shared" si="9"/>
        <v>2</v>
      </c>
      <c r="M63" s="97" t="s">
        <v>601</v>
      </c>
    </row>
    <row r="64" spans="1:13" s="8" customFormat="1" ht="15.95" customHeight="1" x14ac:dyDescent="0.25">
      <c r="A64" s="68" t="s">
        <v>54</v>
      </c>
      <c r="B64" s="79" t="str">
        <f>'13.1 '!B63</f>
        <v>На 2016 год</v>
      </c>
      <c r="C64" s="76" t="s">
        <v>120</v>
      </c>
      <c r="D64" s="76" t="s">
        <v>118</v>
      </c>
      <c r="E64" s="76" t="s">
        <v>119</v>
      </c>
      <c r="F64" s="76" t="s">
        <v>118</v>
      </c>
      <c r="G64" s="79" t="s">
        <v>329</v>
      </c>
      <c r="H64" s="76"/>
      <c r="I64" s="76">
        <f t="shared" si="8"/>
        <v>0</v>
      </c>
      <c r="J64" s="76"/>
      <c r="K64" s="76"/>
      <c r="L64" s="72">
        <f t="shared" si="9"/>
        <v>0</v>
      </c>
      <c r="M64" s="82" t="s">
        <v>484</v>
      </c>
    </row>
    <row r="65" spans="1:13" s="8" customFormat="1" ht="15.95" customHeight="1" x14ac:dyDescent="0.25">
      <c r="A65" s="68" t="s">
        <v>55</v>
      </c>
      <c r="B65" s="79" t="str">
        <f>'13.1 '!B64</f>
        <v>На 2016 год</v>
      </c>
      <c r="C65" s="76" t="s">
        <v>127</v>
      </c>
      <c r="D65" s="76" t="s">
        <v>118</v>
      </c>
      <c r="E65" s="76" t="s">
        <v>118</v>
      </c>
      <c r="F65" s="76" t="s">
        <v>118</v>
      </c>
      <c r="G65" s="79" t="s">
        <v>328</v>
      </c>
      <c r="H65" s="76"/>
      <c r="I65" s="76">
        <f t="shared" si="8"/>
        <v>2</v>
      </c>
      <c r="J65" s="76"/>
      <c r="K65" s="76"/>
      <c r="L65" s="72">
        <f t="shared" si="9"/>
        <v>2</v>
      </c>
      <c r="M65" s="70" t="s">
        <v>478</v>
      </c>
    </row>
    <row r="66" spans="1:13" ht="15.95" customHeight="1" x14ac:dyDescent="0.25">
      <c r="A66" s="68" t="s">
        <v>56</v>
      </c>
      <c r="B66" s="79" t="str">
        <f>'13.1 '!B65</f>
        <v>На 2016 год</v>
      </c>
      <c r="C66" s="76" t="s">
        <v>127</v>
      </c>
      <c r="D66" s="76" t="s">
        <v>118</v>
      </c>
      <c r="E66" s="76" t="s">
        <v>118</v>
      </c>
      <c r="F66" s="76" t="s">
        <v>118</v>
      </c>
      <c r="G66" s="79" t="s">
        <v>329</v>
      </c>
      <c r="H66" s="76"/>
      <c r="I66" s="76">
        <f t="shared" si="8"/>
        <v>2</v>
      </c>
      <c r="J66" s="76"/>
      <c r="K66" s="76"/>
      <c r="L66" s="72">
        <f t="shared" si="9"/>
        <v>2</v>
      </c>
      <c r="M66" s="70" t="s">
        <v>408</v>
      </c>
    </row>
    <row r="67" spans="1:13" s="8" customFormat="1" ht="15.95" customHeight="1" x14ac:dyDescent="0.25">
      <c r="A67" s="68" t="s">
        <v>57</v>
      </c>
      <c r="B67" s="79" t="str">
        <f>'13.1 '!B66</f>
        <v>На 2016 год и плановый период</v>
      </c>
      <c r="C67" s="76" t="s">
        <v>128</v>
      </c>
      <c r="D67" s="76"/>
      <c r="E67" s="76"/>
      <c r="F67" s="76"/>
      <c r="G67" s="79"/>
      <c r="H67" s="76"/>
      <c r="I67" s="76">
        <f t="shared" si="8"/>
        <v>0</v>
      </c>
      <c r="J67" s="76"/>
      <c r="K67" s="76"/>
      <c r="L67" s="72">
        <f t="shared" si="9"/>
        <v>0</v>
      </c>
      <c r="M67" s="70" t="s">
        <v>390</v>
      </c>
    </row>
    <row r="68" spans="1:13" s="8" customFormat="1" ht="15.95" customHeight="1" x14ac:dyDescent="0.25">
      <c r="A68" s="68" t="s">
        <v>58</v>
      </c>
      <c r="B68" s="79" t="str">
        <f>'13.1 '!B67</f>
        <v>На 2016 год</v>
      </c>
      <c r="C68" s="76" t="s">
        <v>120</v>
      </c>
      <c r="D68" s="76" t="s">
        <v>118</v>
      </c>
      <c r="E68" s="76" t="s">
        <v>119</v>
      </c>
      <c r="F68" s="76" t="s">
        <v>119</v>
      </c>
      <c r="G68" s="79" t="s">
        <v>329</v>
      </c>
      <c r="H68" s="76"/>
      <c r="I68" s="76">
        <f t="shared" si="8"/>
        <v>0</v>
      </c>
      <c r="J68" s="76"/>
      <c r="K68" s="76"/>
      <c r="L68" s="72">
        <f t="shared" si="9"/>
        <v>0</v>
      </c>
      <c r="M68" s="70" t="s">
        <v>481</v>
      </c>
    </row>
    <row r="69" spans="1:13" ht="15.95" customHeight="1" x14ac:dyDescent="0.25">
      <c r="A69" s="68" t="s">
        <v>59</v>
      </c>
      <c r="B69" s="79" t="str">
        <f>'13.1 '!B68</f>
        <v>На 2016 год</v>
      </c>
      <c r="C69" s="76" t="s">
        <v>120</v>
      </c>
      <c r="D69" s="76" t="s">
        <v>118</v>
      </c>
      <c r="E69" s="79" t="s">
        <v>606</v>
      </c>
      <c r="F69" s="76" t="s">
        <v>496</v>
      </c>
      <c r="G69" s="79" t="s">
        <v>329</v>
      </c>
      <c r="H69" s="76"/>
      <c r="I69" s="76">
        <f t="shared" si="8"/>
        <v>0</v>
      </c>
      <c r="J69" s="76"/>
      <c r="K69" s="76">
        <v>0.5</v>
      </c>
      <c r="L69" s="72">
        <f t="shared" si="9"/>
        <v>0</v>
      </c>
      <c r="M69" s="70" t="s">
        <v>604</v>
      </c>
    </row>
    <row r="70" spans="1:13" s="13" customFormat="1" ht="15.95" customHeight="1" x14ac:dyDescent="0.25">
      <c r="A70" s="67" t="s">
        <v>60</v>
      </c>
      <c r="B70" s="9"/>
      <c r="C70" s="77"/>
      <c r="D70" s="77"/>
      <c r="E70" s="77"/>
      <c r="F70" s="77"/>
      <c r="G70" s="80"/>
      <c r="H70" s="77"/>
      <c r="I70" s="77"/>
      <c r="J70" s="78"/>
      <c r="K70" s="78"/>
      <c r="L70" s="73"/>
      <c r="M70" s="71"/>
    </row>
    <row r="71" spans="1:13" s="8" customFormat="1" ht="15.95" customHeight="1" x14ac:dyDescent="0.25">
      <c r="A71" s="68" t="s">
        <v>61</v>
      </c>
      <c r="B71" s="79" t="str">
        <f>'13.1 '!B70</f>
        <v>На 2016 год</v>
      </c>
      <c r="C71" s="76" t="s">
        <v>120</v>
      </c>
      <c r="D71" s="76" t="s">
        <v>118</v>
      </c>
      <c r="E71" s="76" t="s">
        <v>119</v>
      </c>
      <c r="F71" s="76" t="s">
        <v>118</v>
      </c>
      <c r="G71" s="79" t="s">
        <v>329</v>
      </c>
      <c r="H71" s="76"/>
      <c r="I71" s="76">
        <f t="shared" ref="I71:I76" si="10">IF(C71="Да, опубликованы",2,0)</f>
        <v>0</v>
      </c>
      <c r="J71" s="76"/>
      <c r="K71" s="76"/>
      <c r="L71" s="72">
        <f t="shared" ref="L71:L76" si="11">I71*(1-J71)*(1-K71)</f>
        <v>0</v>
      </c>
      <c r="M71" s="70" t="s">
        <v>347</v>
      </c>
    </row>
    <row r="72" spans="1:13" ht="15.95" customHeight="1" x14ac:dyDescent="0.25">
      <c r="A72" s="68" t="s">
        <v>62</v>
      </c>
      <c r="B72" s="79" t="str">
        <f>'13.1 '!B71</f>
        <v>На 2016 год</v>
      </c>
      <c r="C72" s="76" t="s">
        <v>127</v>
      </c>
      <c r="D72" s="76" t="s">
        <v>118</v>
      </c>
      <c r="E72" s="76" t="s">
        <v>118</v>
      </c>
      <c r="F72" s="76" t="s">
        <v>118</v>
      </c>
      <c r="G72" s="79" t="s">
        <v>329</v>
      </c>
      <c r="H72" s="76"/>
      <c r="I72" s="76">
        <f t="shared" si="10"/>
        <v>2</v>
      </c>
      <c r="J72" s="76"/>
      <c r="K72" s="76"/>
      <c r="L72" s="72">
        <f t="shared" si="11"/>
        <v>2</v>
      </c>
      <c r="M72" s="11" t="s">
        <v>393</v>
      </c>
    </row>
    <row r="73" spans="1:13" ht="15.95" customHeight="1" x14ac:dyDescent="0.25">
      <c r="A73" s="68" t="s">
        <v>63</v>
      </c>
      <c r="B73" s="79" t="str">
        <f>'13.1 '!B72</f>
        <v>На 2016 год и плановый период</v>
      </c>
      <c r="C73" s="76" t="s">
        <v>128</v>
      </c>
      <c r="D73" s="76"/>
      <c r="E73" s="76"/>
      <c r="F73" s="76"/>
      <c r="G73" s="79"/>
      <c r="H73" s="76"/>
      <c r="I73" s="76">
        <f t="shared" si="10"/>
        <v>0</v>
      </c>
      <c r="J73" s="76"/>
      <c r="K73" s="76"/>
      <c r="L73" s="72">
        <f t="shared" si="11"/>
        <v>0</v>
      </c>
      <c r="M73" s="125" t="s">
        <v>394</v>
      </c>
    </row>
    <row r="74" spans="1:13" s="8" customFormat="1" ht="15.95" customHeight="1" x14ac:dyDescent="0.25">
      <c r="A74" s="68" t="s">
        <v>64</v>
      </c>
      <c r="B74" s="79" t="str">
        <f>'13.1 '!B73</f>
        <v>На 2016 год</v>
      </c>
      <c r="C74" s="76" t="s">
        <v>128</v>
      </c>
      <c r="D74" s="76"/>
      <c r="E74" s="76"/>
      <c r="F74" s="76"/>
      <c r="G74" s="79"/>
      <c r="H74" s="76"/>
      <c r="I74" s="76">
        <f t="shared" si="10"/>
        <v>0</v>
      </c>
      <c r="J74" s="76"/>
      <c r="K74" s="76"/>
      <c r="L74" s="72">
        <f t="shared" si="11"/>
        <v>0</v>
      </c>
      <c r="M74" s="70" t="s">
        <v>348</v>
      </c>
    </row>
    <row r="75" spans="1:13" s="8" customFormat="1" ht="15.95" customHeight="1" x14ac:dyDescent="0.25">
      <c r="A75" s="68" t="s">
        <v>65</v>
      </c>
      <c r="B75" s="79" t="str">
        <f>'13.1 '!B74</f>
        <v>На 2016 год</v>
      </c>
      <c r="C75" s="76" t="s">
        <v>127</v>
      </c>
      <c r="D75" s="76" t="s">
        <v>118</v>
      </c>
      <c r="E75" s="76" t="s">
        <v>118</v>
      </c>
      <c r="F75" s="76" t="s">
        <v>118</v>
      </c>
      <c r="G75" s="79" t="s">
        <v>329</v>
      </c>
      <c r="H75" s="76"/>
      <c r="I75" s="76">
        <f t="shared" si="10"/>
        <v>2</v>
      </c>
      <c r="J75" s="76"/>
      <c r="K75" s="76"/>
      <c r="L75" s="72">
        <f t="shared" si="11"/>
        <v>2</v>
      </c>
      <c r="M75" s="70" t="s">
        <v>396</v>
      </c>
    </row>
    <row r="76" spans="1:13" s="8" customFormat="1" ht="15.95" customHeight="1" x14ac:dyDescent="0.25">
      <c r="A76" s="68" t="s">
        <v>66</v>
      </c>
      <c r="B76" s="79" t="str">
        <f>'13.1 '!B75</f>
        <v>На 2016 год</v>
      </c>
      <c r="C76" s="76" t="s">
        <v>128</v>
      </c>
      <c r="D76" s="76"/>
      <c r="E76" s="76"/>
      <c r="F76" s="76"/>
      <c r="G76" s="79"/>
      <c r="H76" s="76"/>
      <c r="I76" s="76">
        <f t="shared" si="10"/>
        <v>0</v>
      </c>
      <c r="J76" s="76"/>
      <c r="K76" s="76"/>
      <c r="L76" s="72">
        <f t="shared" si="11"/>
        <v>0</v>
      </c>
      <c r="M76" s="70" t="s">
        <v>409</v>
      </c>
    </row>
    <row r="77" spans="1:13" s="13" customFormat="1" ht="15.95" customHeight="1" x14ac:dyDescent="0.25">
      <c r="A77" s="67" t="s">
        <v>67</v>
      </c>
      <c r="B77" s="9"/>
      <c r="C77" s="77"/>
      <c r="D77" s="77"/>
      <c r="E77" s="77"/>
      <c r="F77" s="77"/>
      <c r="G77" s="80"/>
      <c r="H77" s="77"/>
      <c r="I77" s="77"/>
      <c r="J77" s="78"/>
      <c r="K77" s="78"/>
      <c r="L77" s="73"/>
      <c r="M77" s="71"/>
    </row>
    <row r="78" spans="1:13" s="8" customFormat="1" ht="15.95" customHeight="1" x14ac:dyDescent="0.25">
      <c r="A78" s="68" t="s">
        <v>68</v>
      </c>
      <c r="B78" s="79" t="str">
        <f>'13.1 '!B77</f>
        <v>На 2016 год</v>
      </c>
      <c r="C78" s="76" t="s">
        <v>127</v>
      </c>
      <c r="D78" s="76" t="s">
        <v>118</v>
      </c>
      <c r="E78" s="76" t="s">
        <v>118</v>
      </c>
      <c r="F78" s="76" t="s">
        <v>118</v>
      </c>
      <c r="G78" s="79" t="s">
        <v>329</v>
      </c>
      <c r="H78" s="76"/>
      <c r="I78" s="76">
        <f t="shared" ref="I78:I89" si="12">IF(C78="Да, опубликованы",2,0)</f>
        <v>2</v>
      </c>
      <c r="J78" s="76"/>
      <c r="K78" s="76"/>
      <c r="L78" s="72">
        <f t="shared" ref="L78:L89" si="13">I78*(1-J78)*(1-K78)</f>
        <v>2</v>
      </c>
      <c r="M78" s="70" t="s">
        <v>571</v>
      </c>
    </row>
    <row r="79" spans="1:13" s="8" customFormat="1" ht="15.95" customHeight="1" x14ac:dyDescent="0.25">
      <c r="A79" s="68" t="s">
        <v>69</v>
      </c>
      <c r="B79" s="79" t="str">
        <f>'13.1 '!B78</f>
        <v>На 2016 год</v>
      </c>
      <c r="C79" s="76" t="s">
        <v>128</v>
      </c>
      <c r="D79" s="76"/>
      <c r="E79" s="76"/>
      <c r="F79" s="76"/>
      <c r="G79" s="79"/>
      <c r="H79" s="76"/>
      <c r="I79" s="76">
        <f t="shared" si="12"/>
        <v>0</v>
      </c>
      <c r="J79" s="76"/>
      <c r="K79" s="76"/>
      <c r="L79" s="72">
        <f t="shared" si="13"/>
        <v>0</v>
      </c>
      <c r="M79" s="147" t="s">
        <v>630</v>
      </c>
    </row>
    <row r="80" spans="1:13" s="8" customFormat="1" ht="15.95" customHeight="1" x14ac:dyDescent="0.25">
      <c r="A80" s="68" t="s">
        <v>70</v>
      </c>
      <c r="B80" s="79" t="str">
        <f>'13.1 '!B79</f>
        <v>На 2016 год</v>
      </c>
      <c r="C80" s="76" t="s">
        <v>128</v>
      </c>
      <c r="D80" s="76"/>
      <c r="E80" s="76"/>
      <c r="F80" s="76"/>
      <c r="G80" s="79"/>
      <c r="H80" s="76"/>
      <c r="I80" s="76">
        <f t="shared" si="12"/>
        <v>0</v>
      </c>
      <c r="J80" s="76"/>
      <c r="K80" s="76"/>
      <c r="L80" s="72">
        <f t="shared" si="13"/>
        <v>0</v>
      </c>
      <c r="M80" s="70" t="s">
        <v>384</v>
      </c>
    </row>
    <row r="81" spans="1:13" s="8" customFormat="1" ht="15.95" customHeight="1" x14ac:dyDescent="0.25">
      <c r="A81" s="68" t="s">
        <v>71</v>
      </c>
      <c r="B81" s="79" t="str">
        <f>'13.1 '!B80</f>
        <v>На 2016 год и плановый период</v>
      </c>
      <c r="C81" s="76" t="s">
        <v>128</v>
      </c>
      <c r="D81" s="76"/>
      <c r="E81" s="76"/>
      <c r="F81" s="76"/>
      <c r="G81" s="79"/>
      <c r="H81" s="76"/>
      <c r="I81" s="76">
        <f t="shared" si="12"/>
        <v>0</v>
      </c>
      <c r="J81" s="76"/>
      <c r="K81" s="76"/>
      <c r="L81" s="72">
        <f t="shared" si="13"/>
        <v>0</v>
      </c>
      <c r="M81" s="70" t="s">
        <v>350</v>
      </c>
    </row>
    <row r="82" spans="1:13" ht="15.95" customHeight="1" x14ac:dyDescent="0.25">
      <c r="A82" s="68" t="s">
        <v>72</v>
      </c>
      <c r="B82" s="79" t="str">
        <f>'13.1 '!B81</f>
        <v>На 2016 год</v>
      </c>
      <c r="C82" s="76" t="s">
        <v>120</v>
      </c>
      <c r="D82" s="76" t="s">
        <v>118</v>
      </c>
      <c r="E82" s="76" t="s">
        <v>119</v>
      </c>
      <c r="F82" s="76" t="s">
        <v>119</v>
      </c>
      <c r="G82" s="79" t="s">
        <v>329</v>
      </c>
      <c r="H82" s="81"/>
      <c r="I82" s="76">
        <f t="shared" si="12"/>
        <v>0</v>
      </c>
      <c r="J82" s="76"/>
      <c r="K82" s="76"/>
      <c r="L82" s="72">
        <f t="shared" si="13"/>
        <v>0</v>
      </c>
      <c r="M82" s="98" t="s">
        <v>410</v>
      </c>
    </row>
    <row r="83" spans="1:13" s="8" customFormat="1" ht="15.95" customHeight="1" x14ac:dyDescent="0.25">
      <c r="A83" s="68" t="s">
        <v>73</v>
      </c>
      <c r="B83" s="79" t="str">
        <f>'13.1 '!B82</f>
        <v>На 2016 год</v>
      </c>
      <c r="C83" s="76" t="s">
        <v>128</v>
      </c>
      <c r="D83" s="76"/>
      <c r="E83" s="76"/>
      <c r="F83" s="76"/>
      <c r="G83" s="79"/>
      <c r="H83" s="81"/>
      <c r="I83" s="76">
        <f t="shared" si="12"/>
        <v>0</v>
      </c>
      <c r="J83" s="76"/>
      <c r="K83" s="76"/>
      <c r="L83" s="72">
        <f t="shared" si="13"/>
        <v>0</v>
      </c>
      <c r="M83" s="70" t="s">
        <v>411</v>
      </c>
    </row>
    <row r="84" spans="1:13" ht="15.95" customHeight="1" x14ac:dyDescent="0.25">
      <c r="A84" s="68" t="s">
        <v>74</v>
      </c>
      <c r="B84" s="79" t="str">
        <f>'13.1 '!B83</f>
        <v>На 2016 год и плановый период</v>
      </c>
      <c r="C84" s="76" t="s">
        <v>127</v>
      </c>
      <c r="D84" s="76" t="s">
        <v>118</v>
      </c>
      <c r="E84" s="76" t="s">
        <v>118</v>
      </c>
      <c r="F84" s="76" t="s">
        <v>118</v>
      </c>
      <c r="G84" s="79" t="s">
        <v>328</v>
      </c>
      <c r="H84" s="76"/>
      <c r="I84" s="76">
        <f t="shared" si="12"/>
        <v>2</v>
      </c>
      <c r="J84" s="76"/>
      <c r="K84" s="76"/>
      <c r="L84" s="72">
        <f t="shared" si="13"/>
        <v>2</v>
      </c>
      <c r="M84" s="70" t="s">
        <v>518</v>
      </c>
    </row>
    <row r="85" spans="1:13" s="7" customFormat="1" ht="15.95" customHeight="1" x14ac:dyDescent="0.25">
      <c r="A85" s="68" t="s">
        <v>75</v>
      </c>
      <c r="B85" s="79" t="str">
        <f>'13.1 '!B84</f>
        <v>На 2016 год</v>
      </c>
      <c r="C85" s="76" t="s">
        <v>127</v>
      </c>
      <c r="D85" s="76" t="s">
        <v>118</v>
      </c>
      <c r="E85" s="76" t="s">
        <v>119</v>
      </c>
      <c r="F85" s="76" t="s">
        <v>119</v>
      </c>
      <c r="G85" s="79" t="s">
        <v>329</v>
      </c>
      <c r="H85" s="79"/>
      <c r="I85" s="76">
        <f t="shared" si="12"/>
        <v>2</v>
      </c>
      <c r="J85" s="76"/>
      <c r="K85" s="76"/>
      <c r="L85" s="72">
        <f t="shared" si="13"/>
        <v>2</v>
      </c>
      <c r="M85" s="70" t="s">
        <v>353</v>
      </c>
    </row>
    <row r="86" spans="1:13" s="8" customFormat="1" ht="15.95" customHeight="1" x14ac:dyDescent="0.25">
      <c r="A86" s="68" t="s">
        <v>76</v>
      </c>
      <c r="B86" s="79" t="str">
        <f>'13.1 '!B85</f>
        <v>На 2016 год</v>
      </c>
      <c r="C86" s="76" t="s">
        <v>128</v>
      </c>
      <c r="D86" s="76"/>
      <c r="E86" s="76"/>
      <c r="F86" s="76"/>
      <c r="G86" s="79"/>
      <c r="H86" s="76"/>
      <c r="I86" s="76">
        <f t="shared" si="12"/>
        <v>0</v>
      </c>
      <c r="J86" s="76"/>
      <c r="K86" s="76"/>
      <c r="L86" s="72">
        <f t="shared" si="13"/>
        <v>0</v>
      </c>
      <c r="M86" s="70" t="s">
        <v>412</v>
      </c>
    </row>
    <row r="87" spans="1:13" ht="15.95" customHeight="1" x14ac:dyDescent="0.25">
      <c r="A87" s="68" t="s">
        <v>77</v>
      </c>
      <c r="B87" s="79" t="str">
        <f>'13.1 '!B86</f>
        <v>На 2016 год и плановый период</v>
      </c>
      <c r="C87" s="76" t="s">
        <v>128</v>
      </c>
      <c r="D87" s="76"/>
      <c r="E87" s="76"/>
      <c r="F87" s="76"/>
      <c r="G87" s="79"/>
      <c r="H87" s="76"/>
      <c r="I87" s="76">
        <f t="shared" si="12"/>
        <v>0</v>
      </c>
      <c r="J87" s="76"/>
      <c r="K87" s="76"/>
      <c r="L87" s="72">
        <f t="shared" si="13"/>
        <v>0</v>
      </c>
      <c r="M87" s="98" t="s">
        <v>413</v>
      </c>
    </row>
    <row r="88" spans="1:13" s="8" customFormat="1" ht="15.95" customHeight="1" x14ac:dyDescent="0.25">
      <c r="A88" s="68" t="s">
        <v>78</v>
      </c>
      <c r="B88" s="79" t="str">
        <f>'13.1 '!B87</f>
        <v>На 2016 год</v>
      </c>
      <c r="C88" s="76" t="s">
        <v>127</v>
      </c>
      <c r="D88" s="76" t="s">
        <v>118</v>
      </c>
      <c r="E88" s="76" t="s">
        <v>118</v>
      </c>
      <c r="F88" s="76" t="s">
        <v>118</v>
      </c>
      <c r="G88" s="79" t="s">
        <v>329</v>
      </c>
      <c r="H88" s="79"/>
      <c r="I88" s="76">
        <f t="shared" si="12"/>
        <v>2</v>
      </c>
      <c r="J88" s="76"/>
      <c r="K88" s="76"/>
      <c r="L88" s="72">
        <f t="shared" si="13"/>
        <v>2</v>
      </c>
      <c r="M88" s="70" t="s">
        <v>516</v>
      </c>
    </row>
    <row r="89" spans="1:13" s="8" customFormat="1" ht="15.95" customHeight="1" x14ac:dyDescent="0.25">
      <c r="A89" s="68" t="s">
        <v>79</v>
      </c>
      <c r="B89" s="79" t="str">
        <f>'13.1 '!B88</f>
        <v>На 2016 год и плановый период</v>
      </c>
      <c r="C89" s="76" t="s">
        <v>120</v>
      </c>
      <c r="D89" s="76" t="s">
        <v>118</v>
      </c>
      <c r="E89" s="76" t="s">
        <v>119</v>
      </c>
      <c r="F89" s="76" t="s">
        <v>119</v>
      </c>
      <c r="G89" s="79" t="s">
        <v>328</v>
      </c>
      <c r="H89" s="76"/>
      <c r="I89" s="76">
        <f t="shared" si="12"/>
        <v>0</v>
      </c>
      <c r="J89" s="76"/>
      <c r="K89" s="76"/>
      <c r="L89" s="72">
        <f t="shared" si="13"/>
        <v>0</v>
      </c>
      <c r="M89" s="70" t="s">
        <v>399</v>
      </c>
    </row>
    <row r="90" spans="1:13" s="13" customFormat="1" ht="15.95" customHeight="1" x14ac:dyDescent="0.25">
      <c r="A90" s="67" t="s">
        <v>80</v>
      </c>
      <c r="B90" s="9"/>
      <c r="C90" s="77"/>
      <c r="D90" s="77"/>
      <c r="E90" s="77"/>
      <c r="F90" s="77"/>
      <c r="G90" s="80"/>
      <c r="H90" s="77"/>
      <c r="I90" s="77"/>
      <c r="J90" s="77"/>
      <c r="K90" s="78"/>
      <c r="L90" s="73"/>
      <c r="M90" s="71"/>
    </row>
    <row r="91" spans="1:13" s="8" customFormat="1" ht="15.95" customHeight="1" x14ac:dyDescent="0.25">
      <c r="A91" s="68" t="s">
        <v>81</v>
      </c>
      <c r="B91" s="79" t="str">
        <f>'13.1 '!B90</f>
        <v>На 2016 год</v>
      </c>
      <c r="C91" s="76" t="s">
        <v>128</v>
      </c>
      <c r="D91" s="76"/>
      <c r="E91" s="76"/>
      <c r="F91" s="76"/>
      <c r="G91" s="79"/>
      <c r="H91" s="76"/>
      <c r="I91" s="76">
        <f t="shared" ref="I91:I99" si="14">IF(C91="Да, опубликованы",2,0)</f>
        <v>0</v>
      </c>
      <c r="J91" s="76"/>
      <c r="K91" s="76"/>
      <c r="L91" s="72">
        <f t="shared" ref="L91:L99" si="15">I91*(1-J91)*(1-K91)</f>
        <v>0</v>
      </c>
      <c r="M91" s="70" t="s">
        <v>579</v>
      </c>
    </row>
    <row r="92" spans="1:13" s="8" customFormat="1" ht="15.95" customHeight="1" x14ac:dyDescent="0.25">
      <c r="A92" s="68" t="s">
        <v>82</v>
      </c>
      <c r="B92" s="79" t="str">
        <f>'13.1 '!B91</f>
        <v>На 2016 год</v>
      </c>
      <c r="C92" s="76" t="s">
        <v>128</v>
      </c>
      <c r="D92" s="76"/>
      <c r="E92" s="76"/>
      <c r="F92" s="76"/>
      <c r="G92" s="79"/>
      <c r="H92" s="76"/>
      <c r="I92" s="76">
        <f t="shared" si="14"/>
        <v>0</v>
      </c>
      <c r="J92" s="76"/>
      <c r="K92" s="76"/>
      <c r="L92" s="72">
        <f t="shared" si="15"/>
        <v>0</v>
      </c>
      <c r="M92" s="70" t="s">
        <v>356</v>
      </c>
    </row>
    <row r="93" spans="1:13" ht="15.95" customHeight="1" x14ac:dyDescent="0.25">
      <c r="A93" s="68" t="s">
        <v>83</v>
      </c>
      <c r="B93" s="79" t="str">
        <f>'13.1 '!B92</f>
        <v>На 2016 год</v>
      </c>
      <c r="C93" s="76" t="s">
        <v>127</v>
      </c>
      <c r="D93" s="76" t="s">
        <v>118</v>
      </c>
      <c r="E93" s="76" t="s">
        <v>118</v>
      </c>
      <c r="F93" s="76" t="s">
        <v>118</v>
      </c>
      <c r="G93" s="79" t="s">
        <v>329</v>
      </c>
      <c r="H93" s="76"/>
      <c r="I93" s="76">
        <f t="shared" si="14"/>
        <v>2</v>
      </c>
      <c r="J93" s="76"/>
      <c r="K93" s="76"/>
      <c r="L93" s="72">
        <f t="shared" si="15"/>
        <v>2</v>
      </c>
      <c r="M93" s="70" t="s">
        <v>611</v>
      </c>
    </row>
    <row r="94" spans="1:13" ht="15.95" customHeight="1" x14ac:dyDescent="0.25">
      <c r="A94" s="68" t="s">
        <v>84</v>
      </c>
      <c r="B94" s="79" t="str">
        <f>'13.1 '!B93</f>
        <v>На 2016 год</v>
      </c>
      <c r="C94" s="76" t="s">
        <v>127</v>
      </c>
      <c r="D94" s="76" t="s">
        <v>118</v>
      </c>
      <c r="E94" s="76" t="s">
        <v>118</v>
      </c>
      <c r="F94" s="76" t="s">
        <v>118</v>
      </c>
      <c r="G94" s="79" t="s">
        <v>329</v>
      </c>
      <c r="H94" s="76"/>
      <c r="I94" s="76">
        <f t="shared" si="14"/>
        <v>2</v>
      </c>
      <c r="J94" s="76"/>
      <c r="K94" s="76"/>
      <c r="L94" s="72">
        <f t="shared" si="15"/>
        <v>2</v>
      </c>
      <c r="M94" s="70" t="s">
        <v>357</v>
      </c>
    </row>
    <row r="95" spans="1:13" ht="15.95" customHeight="1" x14ac:dyDescent="0.25">
      <c r="A95" s="68" t="s">
        <v>85</v>
      </c>
      <c r="B95" s="79" t="str">
        <f>'13.1 '!B94</f>
        <v>На 2016 год</v>
      </c>
      <c r="C95" s="76" t="s">
        <v>127</v>
      </c>
      <c r="D95" s="76" t="s">
        <v>118</v>
      </c>
      <c r="E95" s="76" t="s">
        <v>118</v>
      </c>
      <c r="F95" s="76" t="s">
        <v>118</v>
      </c>
      <c r="G95" s="79" t="s">
        <v>329</v>
      </c>
      <c r="H95" s="79"/>
      <c r="I95" s="76">
        <f t="shared" si="14"/>
        <v>2</v>
      </c>
      <c r="J95" s="76"/>
      <c r="K95" s="76"/>
      <c r="L95" s="72">
        <f t="shared" si="15"/>
        <v>2</v>
      </c>
      <c r="M95" s="70" t="s">
        <v>392</v>
      </c>
    </row>
    <row r="96" spans="1:13" s="8" customFormat="1" ht="15.95" customHeight="1" x14ac:dyDescent="0.25">
      <c r="A96" s="68" t="s">
        <v>86</v>
      </c>
      <c r="B96" s="79" t="str">
        <f>'13.1 '!B95</f>
        <v>На 2016 год</v>
      </c>
      <c r="C96" s="76" t="s">
        <v>128</v>
      </c>
      <c r="D96" s="76"/>
      <c r="E96" s="76"/>
      <c r="F96" s="76"/>
      <c r="G96" s="79"/>
      <c r="H96" s="76"/>
      <c r="I96" s="76">
        <f t="shared" si="14"/>
        <v>0</v>
      </c>
      <c r="J96" s="76"/>
      <c r="K96" s="76"/>
      <c r="L96" s="72">
        <f t="shared" si="15"/>
        <v>0</v>
      </c>
      <c r="M96" s="70" t="s">
        <v>590</v>
      </c>
    </row>
    <row r="97" spans="1:13" s="8" customFormat="1" ht="15.95" customHeight="1" x14ac:dyDescent="0.25">
      <c r="A97" s="68" t="s">
        <v>87</v>
      </c>
      <c r="B97" s="79" t="str">
        <f>'13.1 '!B96</f>
        <v>На 2016 год</v>
      </c>
      <c r="C97" s="76" t="s">
        <v>128</v>
      </c>
      <c r="D97" s="76"/>
      <c r="E97" s="76"/>
      <c r="F97" s="76"/>
      <c r="G97" s="79"/>
      <c r="H97" s="76"/>
      <c r="I97" s="76">
        <f t="shared" si="14"/>
        <v>0</v>
      </c>
      <c r="J97" s="76"/>
      <c r="K97" s="76"/>
      <c r="L97" s="72">
        <f t="shared" si="15"/>
        <v>0</v>
      </c>
      <c r="M97" s="70" t="s">
        <v>400</v>
      </c>
    </row>
    <row r="98" spans="1:13" s="8" customFormat="1" ht="15.95" customHeight="1" x14ac:dyDescent="0.25">
      <c r="A98" s="68" t="s">
        <v>88</v>
      </c>
      <c r="B98" s="79" t="str">
        <f>'13.1 '!B97</f>
        <v>На 2016 год</v>
      </c>
      <c r="C98" s="76" t="s">
        <v>128</v>
      </c>
      <c r="D98" s="76"/>
      <c r="E98" s="76"/>
      <c r="F98" s="76"/>
      <c r="G98" s="79"/>
      <c r="H98" s="76"/>
      <c r="I98" s="76">
        <f t="shared" si="14"/>
        <v>0</v>
      </c>
      <c r="J98" s="76"/>
      <c r="K98" s="76"/>
      <c r="L98" s="72">
        <f t="shared" si="15"/>
        <v>0</v>
      </c>
      <c r="M98" s="69" t="s">
        <v>391</v>
      </c>
    </row>
    <row r="99" spans="1:13" s="8" customFormat="1" ht="15.95" customHeight="1" x14ac:dyDescent="0.25">
      <c r="A99" s="68" t="s">
        <v>89</v>
      </c>
      <c r="B99" s="79" t="str">
        <f>'13.1 '!B98</f>
        <v>На 2016 год</v>
      </c>
      <c r="C99" s="76" t="s">
        <v>128</v>
      </c>
      <c r="D99" s="76"/>
      <c r="E99" s="76"/>
      <c r="F99" s="76"/>
      <c r="G99" s="79"/>
      <c r="H99" s="76"/>
      <c r="I99" s="76">
        <f t="shared" si="14"/>
        <v>0</v>
      </c>
      <c r="J99" s="76"/>
      <c r="K99" s="76"/>
      <c r="L99" s="72">
        <f t="shared" si="15"/>
        <v>0</v>
      </c>
      <c r="M99" s="70" t="s">
        <v>403</v>
      </c>
    </row>
    <row r="100" spans="1:13" s="13" customFormat="1" ht="15.95" customHeight="1" x14ac:dyDescent="0.25">
      <c r="A100" s="67" t="s">
        <v>103</v>
      </c>
      <c r="B100" s="9"/>
      <c r="C100" s="100"/>
      <c r="D100" s="100"/>
      <c r="E100" s="100"/>
      <c r="F100" s="100"/>
      <c r="G100" s="99"/>
      <c r="H100" s="101"/>
      <c r="I100" s="101"/>
      <c r="J100" s="78"/>
      <c r="K100" s="101"/>
      <c r="L100" s="73"/>
      <c r="M100" s="101"/>
    </row>
    <row r="101" spans="1:13" ht="15.95" customHeight="1" x14ac:dyDescent="0.25">
      <c r="A101" s="68" t="s">
        <v>104</v>
      </c>
      <c r="B101" s="79" t="str">
        <f>'13.1 '!B100</f>
        <v>На 2016 год</v>
      </c>
      <c r="C101" s="103" t="s">
        <v>128</v>
      </c>
      <c r="D101" s="103"/>
      <c r="E101" s="103"/>
      <c r="F101" s="103"/>
      <c r="G101" s="102"/>
      <c r="H101" s="104"/>
      <c r="I101" s="76">
        <f>IF(C101="Да, опубликованы",2,0)</f>
        <v>0</v>
      </c>
      <c r="J101" s="76"/>
      <c r="K101" s="76"/>
      <c r="L101" s="72">
        <f>I101*(1-J101)*(1-K101)</f>
        <v>0</v>
      </c>
      <c r="M101" s="105" t="s">
        <v>385</v>
      </c>
    </row>
    <row r="102" spans="1:13" ht="15.95" customHeight="1" x14ac:dyDescent="0.25">
      <c r="A102" s="68" t="s">
        <v>105</v>
      </c>
      <c r="B102" s="79" t="str">
        <f>'13.1 '!B101</f>
        <v>На 2016 год</v>
      </c>
      <c r="C102" s="103" t="s">
        <v>128</v>
      </c>
      <c r="D102" s="103"/>
      <c r="E102" s="103"/>
      <c r="F102" s="103"/>
      <c r="G102" s="102"/>
      <c r="H102" s="104"/>
      <c r="I102" s="76">
        <f>IF(C102="Да, опубликованы",2,0)</f>
        <v>0</v>
      </c>
      <c r="J102" s="76"/>
      <c r="K102" s="76"/>
      <c r="L102" s="72">
        <f>I102*(1-J102)*(1-K102)</f>
        <v>0</v>
      </c>
      <c r="M102" s="105" t="s">
        <v>386</v>
      </c>
    </row>
    <row r="103" spans="1:13" x14ac:dyDescent="0.25">
      <c r="C103" s="3" t="s">
        <v>96</v>
      </c>
    </row>
    <row r="104" spans="1:13" x14ac:dyDescent="0.25">
      <c r="A104" s="4"/>
      <c r="B104" s="58"/>
      <c r="C104" s="4"/>
      <c r="D104" s="4"/>
      <c r="E104" s="4"/>
      <c r="F104" s="4"/>
      <c r="G104" s="4"/>
      <c r="H104" s="4"/>
      <c r="I104" s="4"/>
      <c r="J104" s="4"/>
      <c r="K104" s="4"/>
      <c r="L104" s="6"/>
    </row>
    <row r="111" spans="1:13" x14ac:dyDescent="0.25">
      <c r="A111" s="4"/>
      <c r="B111" s="58"/>
      <c r="C111" s="4"/>
      <c r="D111" s="4"/>
      <c r="E111" s="4"/>
      <c r="F111" s="4"/>
      <c r="G111" s="4"/>
      <c r="H111" s="4"/>
      <c r="I111" s="4"/>
      <c r="J111" s="4"/>
      <c r="K111" s="4"/>
      <c r="L111" s="6"/>
    </row>
    <row r="115" spans="1:12" s="2" customFormat="1" ht="11.25" x14ac:dyDescent="0.2">
      <c r="A115" s="4"/>
      <c r="B115" s="58"/>
      <c r="C115" s="4"/>
      <c r="D115" s="4"/>
      <c r="E115" s="4"/>
      <c r="F115" s="4"/>
      <c r="G115" s="4"/>
      <c r="H115" s="4"/>
      <c r="I115" s="4"/>
      <c r="J115" s="4"/>
      <c r="K115" s="4"/>
      <c r="L115" s="6"/>
    </row>
    <row r="118" spans="1:12" s="2" customFormat="1" ht="11.25" x14ac:dyDescent="0.2">
      <c r="A118" s="4"/>
      <c r="B118" s="58"/>
      <c r="C118" s="4"/>
      <c r="D118" s="4"/>
      <c r="E118" s="4"/>
      <c r="F118" s="4"/>
      <c r="G118" s="4"/>
      <c r="H118" s="4"/>
      <c r="I118" s="4"/>
      <c r="J118" s="4"/>
      <c r="K118" s="4"/>
      <c r="L118" s="6"/>
    </row>
    <row r="122" spans="1:12" s="2" customFormat="1" ht="11.25" x14ac:dyDescent="0.2">
      <c r="A122" s="4"/>
      <c r="B122" s="58"/>
      <c r="C122" s="4"/>
      <c r="D122" s="4"/>
      <c r="E122" s="4"/>
      <c r="F122" s="4"/>
      <c r="G122" s="4"/>
      <c r="H122" s="4"/>
      <c r="I122" s="4"/>
      <c r="J122" s="4"/>
      <c r="K122" s="4"/>
      <c r="L122" s="6"/>
    </row>
    <row r="125" spans="1:12" s="2" customFormat="1" ht="11.25" x14ac:dyDescent="0.2">
      <c r="A125" s="4"/>
      <c r="B125" s="58"/>
      <c r="C125" s="4"/>
      <c r="D125" s="4"/>
      <c r="E125" s="4"/>
      <c r="F125" s="4"/>
      <c r="G125" s="4"/>
      <c r="H125" s="4"/>
      <c r="I125" s="4"/>
      <c r="J125" s="4"/>
      <c r="K125" s="4"/>
      <c r="L125" s="6"/>
    </row>
    <row r="129" spans="1:12" s="2" customFormat="1" ht="11.25" x14ac:dyDescent="0.2">
      <c r="A129" s="4"/>
      <c r="B129" s="58"/>
      <c r="C129" s="4"/>
      <c r="D129" s="4"/>
      <c r="E129" s="4"/>
      <c r="F129" s="4"/>
      <c r="G129" s="4"/>
      <c r="H129" s="4"/>
      <c r="I129" s="4"/>
      <c r="J129" s="4"/>
      <c r="K129" s="4"/>
      <c r="L129" s="6"/>
    </row>
  </sheetData>
  <autoFilter ref="A9:M9"/>
  <mergeCells count="17">
    <mergeCell ref="K6:K8"/>
    <mergeCell ref="L6:L8"/>
    <mergeCell ref="A2:M2"/>
    <mergeCell ref="A1:M1"/>
    <mergeCell ref="A3:M3"/>
    <mergeCell ref="A5:A8"/>
    <mergeCell ref="H5:H8"/>
    <mergeCell ref="I5:L5"/>
    <mergeCell ref="M5:M8"/>
    <mergeCell ref="I6:I8"/>
    <mergeCell ref="A4:M4"/>
    <mergeCell ref="B5:B8"/>
    <mergeCell ref="G5:G8"/>
    <mergeCell ref="D5:D8"/>
    <mergeCell ref="E5:E8"/>
    <mergeCell ref="F5:F8"/>
    <mergeCell ref="J6:J8"/>
  </mergeCells>
  <dataValidations count="3">
    <dataValidation type="list" allowBlank="1" showInputMessage="1" showErrorMessage="1" sqref="C9:C102 D9:G9">
      <formula1>$C$6:$C$8</formula1>
    </dataValidation>
    <dataValidation type="list" allowBlank="1" showInputMessage="1" showErrorMessage="1" sqref="J77:K77 K9 J28:K28 J40:K40 J47:K47 J55:K55 J70:K70 K90 J100:K100">
      <formula1>"0,5"</formula1>
    </dataValidation>
    <dataValidation type="list" allowBlank="1" showInputMessage="1" showErrorMessage="1" sqref="J10:K27 J29:K39 J41:K46 J48:K54 J56:K69 J71:K76 J78:K89 J91:K99 J101:K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M31" r:id="rId1"/>
    <hyperlink ref="M33" r:id="rId2"/>
    <hyperlink ref="M41" r:id="rId3"/>
    <hyperlink ref="M49" r:id="rId4"/>
    <hyperlink ref="M52" r:id="rId5"/>
    <hyperlink ref="M56" r:id="rId6"/>
    <hyperlink ref="M57" r:id="rId7" display="http://mari-el.gov.ru/minfin/Pages/Budjprojekt.aspx"/>
    <hyperlink ref="M58" r:id="rId8"/>
    <hyperlink ref="M59" r:id="rId9"/>
    <hyperlink ref="M61" r:id="rId10"/>
    <hyperlink ref="M65" r:id="rId11" display="http://www.zaksob.ru/pages.aspx?id=208&amp;m=68"/>
    <hyperlink ref="M66" r:id="rId12" display="http://www.zspo.ru/legislative/budget/27862/"/>
    <hyperlink ref="M71" r:id="rId13"/>
    <hyperlink ref="M74" r:id="rId14"/>
    <hyperlink ref="M76" r:id="rId15" display="http://www.yamalfin.ru/index.php?option=com_content&amp;view=category&amp;layout=blog&amp;id=37&amp;Itemid=45"/>
    <hyperlink ref="M81" r:id="rId16"/>
    <hyperlink ref="M83" r:id="rId17" display="http://www.zaksobr-chita.ru/documents/byudjet/2015"/>
    <hyperlink ref="M86" r:id="rId18" display="http://www.sndko.ru/proekty_zakonov_ko/"/>
    <hyperlink ref="M87" r:id="rId19" display="http://zsnso.ru/579/"/>
    <hyperlink ref="M92" r:id="rId20"/>
    <hyperlink ref="M95" r:id="rId21"/>
    <hyperlink ref="M101" r:id="rId22"/>
    <hyperlink ref="M102" r:id="rId23"/>
    <hyperlink ref="M54" r:id="rId24"/>
    <hyperlink ref="M19" r:id="rId25"/>
    <hyperlink ref="M35" r:id="rId26"/>
  </hyperlinks>
  <pageMargins left="0.70866141732283472" right="0.70866141732283472" top="0.74803149606299213" bottom="0.74803149606299213" header="0.31496062992125984" footer="0.31496062992125984"/>
  <pageSetup paperSize="9" scale="55" fitToHeight="3" orientation="landscape" r:id="rId27"/>
  <headerFooter>
    <oddFooter>&amp;C&amp;"Times New Roman,обычный"&amp;8&amp;P</oddFooter>
  </headerFooter>
  <legacyDrawing r:id="rId2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zoomScaleNormal="100" workbookViewId="0">
      <pane ySplit="8" topLeftCell="A9" activePane="bottomLeft" state="frozen"/>
      <selection pane="bottomLeft" sqref="A1:L103"/>
    </sheetView>
  </sheetViews>
  <sheetFormatPr defaultRowHeight="15" x14ac:dyDescent="0.25"/>
  <cols>
    <col min="1" max="1" width="33.42578125" style="3" customWidth="1"/>
    <col min="2" max="2" width="14.42578125" style="57" customWidth="1"/>
    <col min="3" max="3" width="39.28515625" style="3" customWidth="1"/>
    <col min="4" max="4" width="13.5703125" style="3" customWidth="1"/>
    <col min="5" max="5" width="20.28515625" style="3" customWidth="1"/>
    <col min="6" max="6" width="29.85546875" style="3" customWidth="1"/>
    <col min="7" max="7" width="16" style="3" customWidth="1"/>
    <col min="8" max="8" width="6.7109375" style="3" customWidth="1"/>
    <col min="9" max="9" width="9.7109375" style="3" customWidth="1"/>
    <col min="10" max="10" width="10.7109375" style="3" customWidth="1"/>
    <col min="11" max="11" width="6.7109375" style="5" customWidth="1"/>
    <col min="12" max="12" width="35.7109375" style="2" customWidth="1"/>
  </cols>
  <sheetData>
    <row r="1" spans="1:12" s="1" customFormat="1" ht="29.25" customHeight="1" x14ac:dyDescent="0.2">
      <c r="A1" s="174" t="s">
        <v>247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1" customFormat="1" ht="15.95" customHeight="1" x14ac:dyDescent="0.2">
      <c r="A2" s="177" t="s">
        <v>419</v>
      </c>
      <c r="B2" s="177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spans="1:12" s="1" customFormat="1" ht="30" customHeight="1" x14ac:dyDescent="0.2">
      <c r="A3" s="179" t="s">
        <v>662</v>
      </c>
      <c r="B3" s="179"/>
      <c r="C3" s="197"/>
      <c r="D3" s="197"/>
      <c r="E3" s="197"/>
      <c r="F3" s="197"/>
      <c r="G3" s="197"/>
      <c r="H3" s="197"/>
      <c r="I3" s="197"/>
      <c r="J3" s="197"/>
      <c r="K3" s="197"/>
      <c r="L3" s="197"/>
    </row>
    <row r="4" spans="1:12" s="1" customFormat="1" ht="17.25" customHeight="1" x14ac:dyDescent="0.2">
      <c r="A4" s="179" t="s">
        <v>309</v>
      </c>
      <c r="B4" s="179"/>
      <c r="C4" s="197"/>
      <c r="D4" s="197"/>
      <c r="E4" s="197"/>
      <c r="F4" s="197"/>
      <c r="G4" s="197"/>
      <c r="H4" s="197"/>
      <c r="I4" s="197"/>
      <c r="J4" s="197"/>
      <c r="K4" s="197"/>
      <c r="L4" s="197"/>
    </row>
    <row r="5" spans="1:12" ht="60" customHeight="1" x14ac:dyDescent="0.25">
      <c r="A5" s="175" t="s">
        <v>106</v>
      </c>
      <c r="B5" s="184" t="s">
        <v>523</v>
      </c>
      <c r="C5" s="148" t="s">
        <v>248</v>
      </c>
      <c r="D5" s="184" t="s">
        <v>512</v>
      </c>
      <c r="E5" s="148" t="s">
        <v>249</v>
      </c>
      <c r="F5" s="148" t="s">
        <v>331</v>
      </c>
      <c r="G5" s="175" t="s">
        <v>107</v>
      </c>
      <c r="H5" s="175" t="s">
        <v>256</v>
      </c>
      <c r="I5" s="175"/>
      <c r="J5" s="176"/>
      <c r="K5" s="176"/>
      <c r="L5" s="175" t="s">
        <v>95</v>
      </c>
    </row>
    <row r="6" spans="1:12" ht="15.95" customHeight="1" x14ac:dyDescent="0.25">
      <c r="A6" s="176"/>
      <c r="B6" s="185"/>
      <c r="C6" s="137" t="s">
        <v>127</v>
      </c>
      <c r="D6" s="185"/>
      <c r="E6" s="137" t="s">
        <v>251</v>
      </c>
      <c r="F6" s="148" t="s">
        <v>250</v>
      </c>
      <c r="G6" s="175"/>
      <c r="H6" s="176" t="s">
        <v>111</v>
      </c>
      <c r="I6" s="176" t="s">
        <v>108</v>
      </c>
      <c r="J6" s="176" t="s">
        <v>109</v>
      </c>
      <c r="K6" s="199" t="s">
        <v>110</v>
      </c>
      <c r="L6" s="198"/>
    </row>
    <row r="7" spans="1:12" ht="15.95" customHeight="1" x14ac:dyDescent="0.25">
      <c r="A7" s="176"/>
      <c r="B7" s="185"/>
      <c r="C7" s="137" t="s">
        <v>120</v>
      </c>
      <c r="D7" s="185"/>
      <c r="E7" s="137" t="s">
        <v>252</v>
      </c>
      <c r="F7" s="137" t="s">
        <v>254</v>
      </c>
      <c r="G7" s="175"/>
      <c r="H7" s="176"/>
      <c r="I7" s="176"/>
      <c r="J7" s="176"/>
      <c r="K7" s="199"/>
      <c r="L7" s="198"/>
    </row>
    <row r="8" spans="1:12" ht="15.95" customHeight="1" x14ac:dyDescent="0.25">
      <c r="A8" s="176"/>
      <c r="B8" s="186"/>
      <c r="C8" s="137" t="s">
        <v>128</v>
      </c>
      <c r="D8" s="186"/>
      <c r="E8" s="137" t="s">
        <v>253</v>
      </c>
      <c r="F8" s="137" t="s">
        <v>255</v>
      </c>
      <c r="G8" s="175"/>
      <c r="H8" s="176"/>
      <c r="I8" s="176"/>
      <c r="J8" s="176"/>
      <c r="K8" s="199"/>
      <c r="L8" s="198"/>
    </row>
    <row r="9" spans="1:12" s="13" customFormat="1" ht="15.95" customHeight="1" x14ac:dyDescent="0.25">
      <c r="A9" s="67" t="s">
        <v>0</v>
      </c>
      <c r="B9" s="67"/>
      <c r="C9" s="32"/>
      <c r="D9" s="32"/>
      <c r="E9" s="32"/>
      <c r="F9" s="32"/>
      <c r="G9" s="67"/>
      <c r="H9" s="67"/>
      <c r="I9" s="67"/>
      <c r="J9" s="67"/>
      <c r="K9" s="10"/>
      <c r="L9" s="9"/>
    </row>
    <row r="10" spans="1:12" s="7" customFormat="1" ht="15.95" customHeight="1" x14ac:dyDescent="0.25">
      <c r="A10" s="68" t="s">
        <v>1</v>
      </c>
      <c r="B10" s="79" t="str">
        <f>'13.1 '!B9</f>
        <v>На 2016 год</v>
      </c>
      <c r="C10" s="76" t="s">
        <v>128</v>
      </c>
      <c r="D10" s="79"/>
      <c r="E10" s="76"/>
      <c r="F10" s="76"/>
      <c r="G10" s="76"/>
      <c r="H10" s="76">
        <f>IF(C10="Да, опубликованы",2,0)</f>
        <v>0</v>
      </c>
      <c r="I10" s="76"/>
      <c r="J10" s="76"/>
      <c r="K10" s="72">
        <f>H10*(1-I10)*(1-J10)</f>
        <v>0</v>
      </c>
      <c r="L10" s="11" t="s">
        <v>492</v>
      </c>
    </row>
    <row r="11" spans="1:12" ht="15.95" customHeight="1" x14ac:dyDescent="0.25">
      <c r="A11" s="68" t="s">
        <v>2</v>
      </c>
      <c r="B11" s="79" t="str">
        <f>'13.1 '!B10</f>
        <v>На 2016 год</v>
      </c>
      <c r="C11" s="76" t="s">
        <v>128</v>
      </c>
      <c r="D11" s="79"/>
      <c r="E11" s="76"/>
      <c r="F11" s="76"/>
      <c r="G11" s="76"/>
      <c r="H11" s="76">
        <f t="shared" ref="H11:H27" si="0">IF(C11="Да, опубликованы",2,0)</f>
        <v>0</v>
      </c>
      <c r="I11" s="76"/>
      <c r="J11" s="76"/>
      <c r="K11" s="72">
        <f t="shared" ref="K11:K27" si="1">H11*(1-I11)*(1-J11)</f>
        <v>0</v>
      </c>
      <c r="L11" s="70" t="s">
        <v>485</v>
      </c>
    </row>
    <row r="12" spans="1:12" ht="15.95" customHeight="1" x14ac:dyDescent="0.25">
      <c r="A12" s="68" t="s">
        <v>3</v>
      </c>
      <c r="B12" s="79" t="str">
        <f>'13.1 '!B11</f>
        <v>На 2016 год и плановый период</v>
      </c>
      <c r="C12" s="76" t="s">
        <v>127</v>
      </c>
      <c r="D12" s="79" t="s">
        <v>328</v>
      </c>
      <c r="E12" s="76" t="s">
        <v>251</v>
      </c>
      <c r="F12" s="76" t="s">
        <v>254</v>
      </c>
      <c r="G12" s="76"/>
      <c r="H12" s="76">
        <f t="shared" si="0"/>
        <v>2</v>
      </c>
      <c r="I12" s="76"/>
      <c r="J12" s="76"/>
      <c r="K12" s="72">
        <f t="shared" si="1"/>
        <v>2</v>
      </c>
      <c r="L12" s="70" t="s">
        <v>488</v>
      </c>
    </row>
    <row r="13" spans="1:12" s="7" customFormat="1" ht="15.95" customHeight="1" x14ac:dyDescent="0.25">
      <c r="A13" s="68" t="s">
        <v>4</v>
      </c>
      <c r="B13" s="79" t="str">
        <f>'13.1 '!B12</f>
        <v>На 2016 год</v>
      </c>
      <c r="C13" s="76" t="s">
        <v>128</v>
      </c>
      <c r="D13" s="79"/>
      <c r="E13" s="76"/>
      <c r="F13" s="76"/>
      <c r="G13" s="76"/>
      <c r="H13" s="76">
        <f t="shared" si="0"/>
        <v>0</v>
      </c>
      <c r="I13" s="76"/>
      <c r="J13" s="76"/>
      <c r="K13" s="72">
        <f t="shared" si="1"/>
        <v>0</v>
      </c>
      <c r="L13" s="70" t="s">
        <v>565</v>
      </c>
    </row>
    <row r="14" spans="1:12" s="8" customFormat="1" ht="15.95" customHeight="1" x14ac:dyDescent="0.25">
      <c r="A14" s="68" t="s">
        <v>5</v>
      </c>
      <c r="B14" s="79" t="str">
        <f>'13.1 '!B13</f>
        <v>На 2016 год</v>
      </c>
      <c r="C14" s="76" t="s">
        <v>128</v>
      </c>
      <c r="D14" s="79"/>
      <c r="E14" s="76"/>
      <c r="F14" s="76"/>
      <c r="G14" s="76"/>
      <c r="H14" s="76">
        <f t="shared" si="0"/>
        <v>0</v>
      </c>
      <c r="I14" s="76"/>
      <c r="J14" s="76"/>
      <c r="K14" s="72">
        <f t="shared" si="1"/>
        <v>0</v>
      </c>
      <c r="L14" s="70" t="s">
        <v>301</v>
      </c>
    </row>
    <row r="15" spans="1:12" ht="15.95" customHeight="1" x14ac:dyDescent="0.25">
      <c r="A15" s="68" t="s">
        <v>6</v>
      </c>
      <c r="B15" s="79" t="str">
        <f>'13.1 '!B14</f>
        <v>На 2016 год</v>
      </c>
      <c r="C15" s="76" t="s">
        <v>128</v>
      </c>
      <c r="D15" s="79"/>
      <c r="E15" s="76"/>
      <c r="F15" s="76"/>
      <c r="G15" s="76"/>
      <c r="H15" s="76">
        <f t="shared" si="0"/>
        <v>0</v>
      </c>
      <c r="I15" s="76"/>
      <c r="J15" s="76"/>
      <c r="K15" s="72">
        <f t="shared" si="1"/>
        <v>0</v>
      </c>
      <c r="L15" s="70" t="s">
        <v>303</v>
      </c>
    </row>
    <row r="16" spans="1:12" s="7" customFormat="1" ht="15.95" customHeight="1" x14ac:dyDescent="0.25">
      <c r="A16" s="68" t="s">
        <v>7</v>
      </c>
      <c r="B16" s="79" t="str">
        <f>'13.1 '!B15</f>
        <v>На 2016 год</v>
      </c>
      <c r="C16" s="76" t="s">
        <v>128</v>
      </c>
      <c r="D16" s="79"/>
      <c r="E16" s="76"/>
      <c r="F16" s="76"/>
      <c r="G16" s="76"/>
      <c r="H16" s="76">
        <f t="shared" si="0"/>
        <v>0</v>
      </c>
      <c r="I16" s="76"/>
      <c r="J16" s="76"/>
      <c r="K16" s="72">
        <f t="shared" si="1"/>
        <v>0</v>
      </c>
      <c r="L16" s="131" t="s">
        <v>628</v>
      </c>
    </row>
    <row r="17" spans="1:12" s="8" customFormat="1" ht="15.95" customHeight="1" x14ac:dyDescent="0.25">
      <c r="A17" s="68" t="s">
        <v>8</v>
      </c>
      <c r="B17" s="79" t="str">
        <f>'13.1 '!B16</f>
        <v>На 2016 год</v>
      </c>
      <c r="C17" s="76" t="s">
        <v>128</v>
      </c>
      <c r="D17" s="79"/>
      <c r="E17" s="76"/>
      <c r="F17" s="76"/>
      <c r="G17" s="76"/>
      <c r="H17" s="76">
        <f t="shared" si="0"/>
        <v>0</v>
      </c>
      <c r="I17" s="76"/>
      <c r="J17" s="76"/>
      <c r="K17" s="72">
        <f t="shared" si="1"/>
        <v>0</v>
      </c>
      <c r="L17" s="70" t="s">
        <v>305</v>
      </c>
    </row>
    <row r="18" spans="1:12" s="8" customFormat="1" ht="15.95" customHeight="1" x14ac:dyDescent="0.25">
      <c r="A18" s="68" t="s">
        <v>9</v>
      </c>
      <c r="B18" s="79" t="str">
        <f>'13.1 '!B17</f>
        <v>На 2016 год</v>
      </c>
      <c r="C18" s="76" t="s">
        <v>128</v>
      </c>
      <c r="D18" s="79"/>
      <c r="E18" s="76"/>
      <c r="F18" s="76"/>
      <c r="G18" s="76"/>
      <c r="H18" s="76">
        <f t="shared" si="0"/>
        <v>0</v>
      </c>
      <c r="I18" s="76"/>
      <c r="J18" s="76"/>
      <c r="K18" s="72">
        <f t="shared" si="1"/>
        <v>0</v>
      </c>
      <c r="L18" s="70" t="s">
        <v>291</v>
      </c>
    </row>
    <row r="19" spans="1:12" ht="15.95" customHeight="1" x14ac:dyDescent="0.25">
      <c r="A19" s="68" t="s">
        <v>10</v>
      </c>
      <c r="B19" s="79" t="str">
        <f>'13.1 '!B18</f>
        <v>На 2016 год и плановый период</v>
      </c>
      <c r="C19" s="76" t="s">
        <v>127</v>
      </c>
      <c r="D19" s="79" t="s">
        <v>328</v>
      </c>
      <c r="E19" s="76" t="s">
        <v>251</v>
      </c>
      <c r="F19" s="76" t="s">
        <v>254</v>
      </c>
      <c r="G19" s="76"/>
      <c r="H19" s="76">
        <f t="shared" si="0"/>
        <v>2</v>
      </c>
      <c r="I19" s="76"/>
      <c r="J19" s="76"/>
      <c r="K19" s="72">
        <f t="shared" si="1"/>
        <v>2</v>
      </c>
      <c r="L19" s="131" t="s">
        <v>432</v>
      </c>
    </row>
    <row r="20" spans="1:12" s="7" customFormat="1" ht="15.95" customHeight="1" x14ac:dyDescent="0.25">
      <c r="A20" s="68" t="s">
        <v>11</v>
      </c>
      <c r="B20" s="79" t="str">
        <f>'13.1 '!B19</f>
        <v>На 2016 год</v>
      </c>
      <c r="C20" s="76" t="s">
        <v>128</v>
      </c>
      <c r="D20" s="79"/>
      <c r="E20" s="76"/>
      <c r="F20" s="76"/>
      <c r="G20" s="76"/>
      <c r="H20" s="76">
        <f t="shared" si="0"/>
        <v>0</v>
      </c>
      <c r="I20" s="76"/>
      <c r="J20" s="76"/>
      <c r="K20" s="72">
        <f t="shared" si="1"/>
        <v>0</v>
      </c>
      <c r="L20" s="70" t="s">
        <v>333</v>
      </c>
    </row>
    <row r="21" spans="1:12" s="7" customFormat="1" ht="15.95" customHeight="1" x14ac:dyDescent="0.25">
      <c r="A21" s="68" t="s">
        <v>12</v>
      </c>
      <c r="B21" s="79" t="str">
        <f>'13.1 '!B20</f>
        <v>На 2016 год</v>
      </c>
      <c r="C21" s="76" t="s">
        <v>128</v>
      </c>
      <c r="D21" s="79"/>
      <c r="E21" s="76"/>
      <c r="F21" s="76"/>
      <c r="G21" s="76"/>
      <c r="H21" s="76">
        <f t="shared" si="0"/>
        <v>0</v>
      </c>
      <c r="I21" s="76"/>
      <c r="J21" s="76"/>
      <c r="K21" s="72">
        <f t="shared" si="1"/>
        <v>0</v>
      </c>
      <c r="L21" s="70" t="s">
        <v>433</v>
      </c>
    </row>
    <row r="22" spans="1:12" s="7" customFormat="1" ht="15.95" customHeight="1" x14ac:dyDescent="0.25">
      <c r="A22" s="68" t="s">
        <v>13</v>
      </c>
      <c r="B22" s="79" t="str">
        <f>'13.1 '!B21</f>
        <v>На 2016 год</v>
      </c>
      <c r="C22" s="76" t="s">
        <v>128</v>
      </c>
      <c r="D22" s="79"/>
      <c r="E22" s="76"/>
      <c r="F22" s="76"/>
      <c r="G22" s="76"/>
      <c r="H22" s="76">
        <f t="shared" si="0"/>
        <v>0</v>
      </c>
      <c r="I22" s="76"/>
      <c r="J22" s="76"/>
      <c r="K22" s="72">
        <f t="shared" si="1"/>
        <v>0</v>
      </c>
      <c r="L22" s="95" t="s">
        <v>562</v>
      </c>
    </row>
    <row r="23" spans="1:12" s="8" customFormat="1" ht="15.95" customHeight="1" x14ac:dyDescent="0.25">
      <c r="A23" s="68" t="s">
        <v>14</v>
      </c>
      <c r="B23" s="79" t="str">
        <f>'13.1 '!B22</f>
        <v>На 2016 год</v>
      </c>
      <c r="C23" s="76" t="s">
        <v>127</v>
      </c>
      <c r="D23" s="79" t="s">
        <v>329</v>
      </c>
      <c r="E23" s="76" t="s">
        <v>500</v>
      </c>
      <c r="F23" s="76" t="s">
        <v>501</v>
      </c>
      <c r="G23" s="79" t="s">
        <v>502</v>
      </c>
      <c r="H23" s="76">
        <f t="shared" si="0"/>
        <v>2</v>
      </c>
      <c r="I23" s="76">
        <v>0.5</v>
      </c>
      <c r="J23" s="76">
        <v>0.5</v>
      </c>
      <c r="K23" s="72">
        <f t="shared" si="1"/>
        <v>0.5</v>
      </c>
      <c r="L23" s="70" t="s">
        <v>335</v>
      </c>
    </row>
    <row r="24" spans="1:12" s="8" customFormat="1" ht="15.95" customHeight="1" x14ac:dyDescent="0.25">
      <c r="A24" s="68" t="s">
        <v>15</v>
      </c>
      <c r="B24" s="79" t="str">
        <f>'13.1 '!B23</f>
        <v>На 2016 год</v>
      </c>
      <c r="C24" s="76" t="s">
        <v>128</v>
      </c>
      <c r="D24" s="79"/>
      <c r="E24" s="76"/>
      <c r="F24" s="76"/>
      <c r="G24" s="76"/>
      <c r="H24" s="76">
        <f t="shared" si="0"/>
        <v>0</v>
      </c>
      <c r="I24" s="76"/>
      <c r="J24" s="76"/>
      <c r="K24" s="72">
        <f t="shared" si="1"/>
        <v>0</v>
      </c>
      <c r="L24" s="70" t="s">
        <v>336</v>
      </c>
    </row>
    <row r="25" spans="1:12" s="7" customFormat="1" ht="15.95" customHeight="1" x14ac:dyDescent="0.25">
      <c r="A25" s="68" t="s">
        <v>16</v>
      </c>
      <c r="B25" s="79" t="str">
        <f>'13.1 '!B24</f>
        <v>На 2016 год и плановый период</v>
      </c>
      <c r="C25" s="76" t="s">
        <v>128</v>
      </c>
      <c r="D25" s="79"/>
      <c r="E25" s="76"/>
      <c r="F25" s="76"/>
      <c r="G25" s="76"/>
      <c r="H25" s="76">
        <f t="shared" si="0"/>
        <v>0</v>
      </c>
      <c r="I25" s="76"/>
      <c r="J25" s="76"/>
      <c r="K25" s="72">
        <f t="shared" si="1"/>
        <v>0</v>
      </c>
      <c r="L25" s="70" t="s">
        <v>603</v>
      </c>
    </row>
    <row r="26" spans="1:12" ht="15.95" customHeight="1" x14ac:dyDescent="0.25">
      <c r="A26" s="68" t="s">
        <v>17</v>
      </c>
      <c r="B26" s="79" t="str">
        <f>'13.1 '!B25</f>
        <v>На 2016 год и плановый период</v>
      </c>
      <c r="C26" s="76" t="s">
        <v>128</v>
      </c>
      <c r="D26" s="79"/>
      <c r="E26" s="76"/>
      <c r="F26" s="76"/>
      <c r="G26" s="76"/>
      <c r="H26" s="76">
        <f t="shared" si="0"/>
        <v>0</v>
      </c>
      <c r="I26" s="76"/>
      <c r="J26" s="76"/>
      <c r="K26" s="72">
        <f t="shared" si="1"/>
        <v>0</v>
      </c>
      <c r="L26" s="70" t="s">
        <v>338</v>
      </c>
    </row>
    <row r="27" spans="1:12" ht="15.95" customHeight="1" x14ac:dyDescent="0.25">
      <c r="A27" s="68" t="s">
        <v>18</v>
      </c>
      <c r="B27" s="79" t="str">
        <f>'13.1 '!B26</f>
        <v>На 2016 год и плановый период</v>
      </c>
      <c r="C27" s="76" t="s">
        <v>128</v>
      </c>
      <c r="D27" s="79"/>
      <c r="E27" s="76"/>
      <c r="F27" s="76"/>
      <c r="G27" s="76"/>
      <c r="H27" s="76">
        <f t="shared" si="0"/>
        <v>0</v>
      </c>
      <c r="I27" s="76"/>
      <c r="J27" s="76"/>
      <c r="K27" s="72">
        <f t="shared" si="1"/>
        <v>0</v>
      </c>
      <c r="L27" s="70" t="s">
        <v>636</v>
      </c>
    </row>
    <row r="28" spans="1:12" s="13" customFormat="1" ht="15.95" customHeight="1" x14ac:dyDescent="0.25">
      <c r="A28" s="67" t="s">
        <v>19</v>
      </c>
      <c r="B28" s="9"/>
      <c r="C28" s="77"/>
      <c r="D28" s="80"/>
      <c r="E28" s="77"/>
      <c r="F28" s="77"/>
      <c r="G28" s="77"/>
      <c r="H28" s="77"/>
      <c r="I28" s="77"/>
      <c r="J28" s="78"/>
      <c r="K28" s="73"/>
      <c r="L28" s="71"/>
    </row>
    <row r="29" spans="1:12" s="7" customFormat="1" ht="15.95" customHeight="1" x14ac:dyDescent="0.25">
      <c r="A29" s="91" t="s">
        <v>20</v>
      </c>
      <c r="B29" s="88" t="str">
        <f>'13.1 '!B28</f>
        <v>На 2016 год</v>
      </c>
      <c r="C29" s="92" t="s">
        <v>127</v>
      </c>
      <c r="D29" s="88" t="s">
        <v>329</v>
      </c>
      <c r="E29" s="92" t="s">
        <v>251</v>
      </c>
      <c r="F29" s="92" t="s">
        <v>254</v>
      </c>
      <c r="G29" s="76"/>
      <c r="H29" s="76">
        <f t="shared" ref="H29:H39" si="2">IF(C29="Да, опубликованы",2,0)</f>
        <v>2</v>
      </c>
      <c r="I29" s="76"/>
      <c r="J29" s="76"/>
      <c r="K29" s="72">
        <f t="shared" ref="K29:K39" si="3">H29*(1-I29)*(1-J29)</f>
        <v>2</v>
      </c>
      <c r="L29" s="70" t="s">
        <v>535</v>
      </c>
    </row>
    <row r="30" spans="1:12" ht="15.95" customHeight="1" x14ac:dyDescent="0.25">
      <c r="A30" s="68" t="s">
        <v>21</v>
      </c>
      <c r="B30" s="79" t="str">
        <f>'13.1 '!B29</f>
        <v>На 2016 год и плановый период</v>
      </c>
      <c r="C30" s="76" t="s">
        <v>128</v>
      </c>
      <c r="D30" s="79"/>
      <c r="E30" s="76"/>
      <c r="F30" s="76"/>
      <c r="G30" s="76"/>
      <c r="H30" s="76">
        <f t="shared" si="2"/>
        <v>0</v>
      </c>
      <c r="I30" s="76"/>
      <c r="J30" s="76"/>
      <c r="K30" s="72">
        <f t="shared" si="3"/>
        <v>0</v>
      </c>
      <c r="L30" s="70" t="s">
        <v>293</v>
      </c>
    </row>
    <row r="31" spans="1:12" ht="15.95" customHeight="1" x14ac:dyDescent="0.25">
      <c r="A31" s="68" t="s">
        <v>22</v>
      </c>
      <c r="B31" s="79" t="str">
        <f>'13.1 '!B30</f>
        <v>На 2016 год</v>
      </c>
      <c r="C31" s="76" t="s">
        <v>127</v>
      </c>
      <c r="D31" s="79" t="s">
        <v>329</v>
      </c>
      <c r="E31" s="76" t="s">
        <v>252</v>
      </c>
      <c r="F31" s="76" t="s">
        <v>254</v>
      </c>
      <c r="G31" s="76"/>
      <c r="H31" s="76">
        <f t="shared" si="2"/>
        <v>2</v>
      </c>
      <c r="I31" s="76">
        <v>0.5</v>
      </c>
      <c r="J31" s="76"/>
      <c r="K31" s="72">
        <f t="shared" si="3"/>
        <v>1</v>
      </c>
      <c r="L31" s="70" t="s">
        <v>294</v>
      </c>
    </row>
    <row r="32" spans="1:12" ht="15.95" customHeight="1" x14ac:dyDescent="0.25">
      <c r="A32" s="68" t="s">
        <v>23</v>
      </c>
      <c r="B32" s="79" t="str">
        <f>'13.1 '!B31</f>
        <v>На 2016 год</v>
      </c>
      <c r="C32" s="76" t="s">
        <v>128</v>
      </c>
      <c r="D32" s="79"/>
      <c r="E32" s="76"/>
      <c r="F32" s="76"/>
      <c r="G32" s="76"/>
      <c r="H32" s="76">
        <f t="shared" si="2"/>
        <v>0</v>
      </c>
      <c r="I32" s="76"/>
      <c r="J32" s="76"/>
      <c r="K32" s="72">
        <f t="shared" si="3"/>
        <v>0</v>
      </c>
      <c r="L32" s="11" t="s">
        <v>362</v>
      </c>
    </row>
    <row r="33" spans="1:12" ht="15.95" customHeight="1" x14ac:dyDescent="0.25">
      <c r="A33" s="68" t="s">
        <v>24</v>
      </c>
      <c r="B33" s="79" t="str">
        <f>'13.1 '!B32</f>
        <v>На 2016 год</v>
      </c>
      <c r="C33" s="76" t="s">
        <v>128</v>
      </c>
      <c r="D33" s="79"/>
      <c r="E33" s="76"/>
      <c r="F33" s="76"/>
      <c r="G33" s="76"/>
      <c r="H33" s="76">
        <f t="shared" si="2"/>
        <v>0</v>
      </c>
      <c r="I33" s="76"/>
      <c r="J33" s="76"/>
      <c r="K33" s="72">
        <f t="shared" si="3"/>
        <v>0</v>
      </c>
      <c r="L33" s="70" t="s">
        <v>363</v>
      </c>
    </row>
    <row r="34" spans="1:12" s="7" customFormat="1" ht="15.95" customHeight="1" x14ac:dyDescent="0.25">
      <c r="A34" s="68" t="s">
        <v>25</v>
      </c>
      <c r="B34" s="79" t="str">
        <f>'13.1 '!B33</f>
        <v>На 2016 год и плановый период</v>
      </c>
      <c r="C34" s="76" t="s">
        <v>128</v>
      </c>
      <c r="D34" s="79"/>
      <c r="E34" s="76"/>
      <c r="F34" s="76"/>
      <c r="G34" s="76"/>
      <c r="H34" s="76">
        <f t="shared" si="2"/>
        <v>0</v>
      </c>
      <c r="I34" s="76"/>
      <c r="J34" s="76"/>
      <c r="K34" s="72">
        <f t="shared" si="3"/>
        <v>0</v>
      </c>
      <c r="L34" s="70" t="s">
        <v>296</v>
      </c>
    </row>
    <row r="35" spans="1:12" ht="15.95" customHeight="1" x14ac:dyDescent="0.25">
      <c r="A35" s="68" t="s">
        <v>26</v>
      </c>
      <c r="B35" s="79" t="str">
        <f>'13.1 '!B34</f>
        <v>На 2016 год</v>
      </c>
      <c r="C35" s="76" t="s">
        <v>127</v>
      </c>
      <c r="D35" s="79" t="s">
        <v>329</v>
      </c>
      <c r="E35" s="76" t="s">
        <v>252</v>
      </c>
      <c r="F35" s="76" t="s">
        <v>254</v>
      </c>
      <c r="G35" s="76"/>
      <c r="H35" s="76">
        <f t="shared" si="2"/>
        <v>2</v>
      </c>
      <c r="I35" s="76"/>
      <c r="J35" s="76"/>
      <c r="K35" s="72">
        <f t="shared" si="3"/>
        <v>2</v>
      </c>
      <c r="L35" s="70" t="s">
        <v>366</v>
      </c>
    </row>
    <row r="36" spans="1:12" ht="15.95" customHeight="1" x14ac:dyDescent="0.25">
      <c r="A36" s="68" t="s">
        <v>27</v>
      </c>
      <c r="B36" s="79" t="str">
        <f>'13.1 '!B35</f>
        <v>На 2016 год</v>
      </c>
      <c r="C36" s="76" t="s">
        <v>128</v>
      </c>
      <c r="D36" s="79"/>
      <c r="E36" s="76"/>
      <c r="F36" s="76"/>
      <c r="G36" s="76"/>
      <c r="H36" s="76">
        <f t="shared" si="2"/>
        <v>0</v>
      </c>
      <c r="I36" s="76"/>
      <c r="J36" s="76"/>
      <c r="K36" s="72">
        <f t="shared" si="3"/>
        <v>0</v>
      </c>
      <c r="L36" s="70" t="s">
        <v>368</v>
      </c>
    </row>
    <row r="37" spans="1:12" ht="15.95" customHeight="1" x14ac:dyDescent="0.25">
      <c r="A37" s="68" t="s">
        <v>28</v>
      </c>
      <c r="B37" s="79" t="str">
        <f>'13.1 '!B36</f>
        <v>На 2016 год</v>
      </c>
      <c r="C37" s="76" t="s">
        <v>128</v>
      </c>
      <c r="D37" s="79"/>
      <c r="E37" s="76"/>
      <c r="F37" s="76"/>
      <c r="G37" s="76"/>
      <c r="H37" s="76">
        <f t="shared" si="2"/>
        <v>0</v>
      </c>
      <c r="I37" s="76"/>
      <c r="J37" s="76"/>
      <c r="K37" s="72">
        <f t="shared" si="3"/>
        <v>0</v>
      </c>
      <c r="L37" s="70" t="s">
        <v>640</v>
      </c>
    </row>
    <row r="38" spans="1:12" ht="15.95" customHeight="1" x14ac:dyDescent="0.25">
      <c r="A38" s="68" t="s">
        <v>29</v>
      </c>
      <c r="B38" s="79" t="str">
        <f>'13.1 '!B37</f>
        <v>На 2016 год и плановый период</v>
      </c>
      <c r="C38" s="76" t="s">
        <v>128</v>
      </c>
      <c r="D38" s="79"/>
      <c r="E38" s="76"/>
      <c r="F38" s="76"/>
      <c r="G38" s="76"/>
      <c r="H38" s="76">
        <f t="shared" si="2"/>
        <v>0</v>
      </c>
      <c r="I38" s="76"/>
      <c r="J38" s="76"/>
      <c r="K38" s="72">
        <f t="shared" si="3"/>
        <v>0</v>
      </c>
      <c r="L38" s="70" t="s">
        <v>533</v>
      </c>
    </row>
    <row r="39" spans="1:12" ht="15.95" customHeight="1" x14ac:dyDescent="0.25">
      <c r="A39" s="68" t="s">
        <v>30</v>
      </c>
      <c r="B39" s="79" t="str">
        <f>'13.1 '!B38</f>
        <v>На 2016 год</v>
      </c>
      <c r="C39" s="76" t="s">
        <v>127</v>
      </c>
      <c r="D39" s="79" t="s">
        <v>329</v>
      </c>
      <c r="E39" s="76" t="s">
        <v>252</v>
      </c>
      <c r="F39" s="76" t="s">
        <v>254</v>
      </c>
      <c r="G39" s="76"/>
      <c r="H39" s="76">
        <f t="shared" si="2"/>
        <v>2</v>
      </c>
      <c r="I39" s="76"/>
      <c r="J39" s="76"/>
      <c r="K39" s="72">
        <f t="shared" si="3"/>
        <v>2</v>
      </c>
      <c r="L39" s="70" t="s">
        <v>596</v>
      </c>
    </row>
    <row r="40" spans="1:12" s="13" customFormat="1" ht="15.95" customHeight="1" x14ac:dyDescent="0.25">
      <c r="A40" s="67" t="s">
        <v>31</v>
      </c>
      <c r="B40" s="9"/>
      <c r="C40" s="77"/>
      <c r="D40" s="80"/>
      <c r="E40" s="77"/>
      <c r="F40" s="77"/>
      <c r="G40" s="77"/>
      <c r="H40" s="77"/>
      <c r="I40" s="77"/>
      <c r="J40" s="78"/>
      <c r="K40" s="73"/>
      <c r="L40" s="71"/>
    </row>
    <row r="41" spans="1:12" s="8" customFormat="1" ht="15.95" customHeight="1" x14ac:dyDescent="0.25">
      <c r="A41" s="68" t="s">
        <v>32</v>
      </c>
      <c r="B41" s="79" t="str">
        <f>'13.1 '!B40</f>
        <v>На 2016 год</v>
      </c>
      <c r="C41" s="76" t="s">
        <v>128</v>
      </c>
      <c r="D41" s="79"/>
      <c r="E41" s="76"/>
      <c r="F41" s="76"/>
      <c r="G41" s="79"/>
      <c r="H41" s="76">
        <f t="shared" ref="H41:H46" si="4">IF(C41="Да, опубликованы",2,0)</f>
        <v>0</v>
      </c>
      <c r="I41" s="76"/>
      <c r="J41" s="76"/>
      <c r="K41" s="72">
        <f t="shared" ref="K41:K46" si="5">H41*(1-I41)*(1-J41)</f>
        <v>0</v>
      </c>
      <c r="L41" s="70" t="s">
        <v>370</v>
      </c>
    </row>
    <row r="42" spans="1:12" s="8" customFormat="1" ht="15.95" customHeight="1" x14ac:dyDescent="0.25">
      <c r="A42" s="68" t="s">
        <v>33</v>
      </c>
      <c r="B42" s="88" t="str">
        <f>'13.1 '!B41</f>
        <v>На 2016 год</v>
      </c>
      <c r="C42" s="92" t="s">
        <v>127</v>
      </c>
      <c r="D42" s="88" t="s">
        <v>329</v>
      </c>
      <c r="E42" s="92" t="s">
        <v>252</v>
      </c>
      <c r="F42" s="92" t="s">
        <v>254</v>
      </c>
      <c r="G42" s="76"/>
      <c r="H42" s="76">
        <f t="shared" si="4"/>
        <v>2</v>
      </c>
      <c r="I42" s="76"/>
      <c r="J42" s="76"/>
      <c r="K42" s="72">
        <f t="shared" si="5"/>
        <v>2</v>
      </c>
      <c r="L42" s="70" t="s">
        <v>371</v>
      </c>
    </row>
    <row r="43" spans="1:12" ht="15.95" customHeight="1" x14ac:dyDescent="0.25">
      <c r="A43" s="68" t="s">
        <v>34</v>
      </c>
      <c r="B43" s="79" t="str">
        <f>'13.1 '!B42</f>
        <v>На 2016 год</v>
      </c>
      <c r="C43" s="76" t="s">
        <v>127</v>
      </c>
      <c r="D43" s="79" t="s">
        <v>329</v>
      </c>
      <c r="E43" s="76" t="s">
        <v>252</v>
      </c>
      <c r="F43" s="76" t="s">
        <v>254</v>
      </c>
      <c r="G43" s="76"/>
      <c r="H43" s="76">
        <f t="shared" si="4"/>
        <v>2</v>
      </c>
      <c r="I43" s="76"/>
      <c r="J43" s="76"/>
      <c r="K43" s="72">
        <f t="shared" si="5"/>
        <v>2</v>
      </c>
      <c r="L43" s="70" t="s">
        <v>569</v>
      </c>
    </row>
    <row r="44" spans="1:12" s="7" customFormat="1" ht="15.95" customHeight="1" x14ac:dyDescent="0.25">
      <c r="A44" s="68" t="s">
        <v>35</v>
      </c>
      <c r="B44" s="79" t="str">
        <f>'13.1 '!B43</f>
        <v>На 2016 год</v>
      </c>
      <c r="C44" s="76" t="s">
        <v>127</v>
      </c>
      <c r="D44" s="79" t="s">
        <v>329</v>
      </c>
      <c r="E44" s="76" t="s">
        <v>252</v>
      </c>
      <c r="F44" s="76" t="s">
        <v>254</v>
      </c>
      <c r="G44" s="79"/>
      <c r="H44" s="76">
        <f t="shared" si="4"/>
        <v>2</v>
      </c>
      <c r="I44" s="76"/>
      <c r="J44" s="76"/>
      <c r="K44" s="72">
        <f t="shared" si="5"/>
        <v>2</v>
      </c>
      <c r="L44" s="70" t="s">
        <v>373</v>
      </c>
    </row>
    <row r="45" spans="1:12" s="8" customFormat="1" ht="15.95" customHeight="1" x14ac:dyDescent="0.25">
      <c r="A45" s="68" t="s">
        <v>36</v>
      </c>
      <c r="B45" s="79" t="str">
        <f>'13.1 '!B44</f>
        <v>На 2016 год и плановый период</v>
      </c>
      <c r="C45" s="76" t="s">
        <v>128</v>
      </c>
      <c r="D45" s="79"/>
      <c r="E45" s="76"/>
      <c r="F45" s="76"/>
      <c r="G45" s="76"/>
      <c r="H45" s="76">
        <f t="shared" si="4"/>
        <v>0</v>
      </c>
      <c r="I45" s="76"/>
      <c r="J45" s="76"/>
      <c r="K45" s="72">
        <f t="shared" si="5"/>
        <v>0</v>
      </c>
      <c r="L45" s="95" t="s">
        <v>582</v>
      </c>
    </row>
    <row r="46" spans="1:12" s="8" customFormat="1" ht="15.95" customHeight="1" x14ac:dyDescent="0.25">
      <c r="A46" s="68" t="s">
        <v>37</v>
      </c>
      <c r="B46" s="79" t="str">
        <f>'13.1 '!B45</f>
        <v>На 2016 год</v>
      </c>
      <c r="C46" s="76" t="s">
        <v>128</v>
      </c>
      <c r="D46" s="79"/>
      <c r="E46" s="76"/>
      <c r="F46" s="76"/>
      <c r="G46" s="81"/>
      <c r="H46" s="76">
        <f t="shared" si="4"/>
        <v>0</v>
      </c>
      <c r="I46" s="76"/>
      <c r="J46" s="76"/>
      <c r="K46" s="72">
        <f t="shared" si="5"/>
        <v>0</v>
      </c>
      <c r="L46" s="96" t="s">
        <v>378</v>
      </c>
    </row>
    <row r="47" spans="1:12" s="13" customFormat="1" ht="15.95" customHeight="1" x14ac:dyDescent="0.25">
      <c r="A47" s="67" t="s">
        <v>38</v>
      </c>
      <c r="B47" s="9"/>
      <c r="C47" s="77"/>
      <c r="D47" s="80"/>
      <c r="E47" s="77"/>
      <c r="F47" s="77"/>
      <c r="G47" s="77"/>
      <c r="H47" s="77"/>
      <c r="I47" s="77"/>
      <c r="J47" s="78"/>
      <c r="K47" s="73"/>
      <c r="L47" s="71"/>
    </row>
    <row r="48" spans="1:12" s="8" customFormat="1" ht="15.95" customHeight="1" x14ac:dyDescent="0.25">
      <c r="A48" s="68" t="s">
        <v>39</v>
      </c>
      <c r="B48" s="79" t="str">
        <f>'13.1 '!B47</f>
        <v>На 2016 год</v>
      </c>
      <c r="C48" s="76" t="s">
        <v>128</v>
      </c>
      <c r="D48" s="79"/>
      <c r="E48" s="76"/>
      <c r="F48" s="76"/>
      <c r="G48" s="76"/>
      <c r="H48" s="76">
        <f t="shared" ref="H48:H54" si="6">IF(C48="Да, опубликованы",2,0)</f>
        <v>0</v>
      </c>
      <c r="I48" s="76"/>
      <c r="J48" s="76"/>
      <c r="K48" s="72">
        <f t="shared" ref="K48:K54" si="7">H48*(1-I48)*(1-J48)</f>
        <v>0</v>
      </c>
      <c r="L48" s="70" t="s">
        <v>379</v>
      </c>
    </row>
    <row r="49" spans="1:12" s="8" customFormat="1" ht="15.95" customHeight="1" x14ac:dyDescent="0.25">
      <c r="A49" s="68" t="s">
        <v>40</v>
      </c>
      <c r="B49" s="79" t="str">
        <f>'13.1 '!B48</f>
        <v>На 2016 год</v>
      </c>
      <c r="C49" s="76" t="s">
        <v>128</v>
      </c>
      <c r="D49" s="79"/>
      <c r="E49" s="76"/>
      <c r="F49" s="76"/>
      <c r="G49" s="76"/>
      <c r="H49" s="76">
        <f t="shared" si="6"/>
        <v>0</v>
      </c>
      <c r="I49" s="76"/>
      <c r="J49" s="76"/>
      <c r="K49" s="72">
        <f t="shared" si="7"/>
        <v>0</v>
      </c>
      <c r="L49" s="70" t="s">
        <v>340</v>
      </c>
    </row>
    <row r="50" spans="1:12" ht="15.95" customHeight="1" x14ac:dyDescent="0.25">
      <c r="A50" s="68" t="s">
        <v>41</v>
      </c>
      <c r="B50" s="79" t="str">
        <f>'13.1 '!B49</f>
        <v>На 2016 год и плановый период</v>
      </c>
      <c r="C50" s="76" t="s">
        <v>128</v>
      </c>
      <c r="D50" s="79"/>
      <c r="E50" s="76"/>
      <c r="F50" s="76"/>
      <c r="G50" s="76"/>
      <c r="H50" s="76">
        <f t="shared" si="6"/>
        <v>0</v>
      </c>
      <c r="I50" s="76"/>
      <c r="J50" s="76"/>
      <c r="K50" s="72">
        <f t="shared" si="7"/>
        <v>0</v>
      </c>
      <c r="L50" s="70" t="s">
        <v>470</v>
      </c>
    </row>
    <row r="51" spans="1:12" ht="15.95" customHeight="1" x14ac:dyDescent="0.25">
      <c r="A51" s="68" t="s">
        <v>42</v>
      </c>
      <c r="B51" s="79" t="str">
        <f>'13.1 '!B50</f>
        <v>На 2016 год</v>
      </c>
      <c r="C51" s="76" t="s">
        <v>128</v>
      </c>
      <c r="D51" s="79"/>
      <c r="E51" s="76"/>
      <c r="F51" s="76"/>
      <c r="G51" s="76"/>
      <c r="H51" s="76">
        <f t="shared" si="6"/>
        <v>0</v>
      </c>
      <c r="I51" s="76"/>
      <c r="J51" s="76"/>
      <c r="K51" s="72">
        <f t="shared" si="7"/>
        <v>0</v>
      </c>
      <c r="L51" s="70" t="s">
        <v>446</v>
      </c>
    </row>
    <row r="52" spans="1:12" s="8" customFormat="1" ht="15.95" customHeight="1" x14ac:dyDescent="0.25">
      <c r="A52" s="68" t="s">
        <v>92</v>
      </c>
      <c r="B52" s="79" t="str">
        <f>'13.1 '!B51</f>
        <v>На 2016 год</v>
      </c>
      <c r="C52" s="76" t="s">
        <v>128</v>
      </c>
      <c r="D52" s="79"/>
      <c r="E52" s="76"/>
      <c r="F52" s="76"/>
      <c r="G52" s="76"/>
      <c r="H52" s="76">
        <f t="shared" si="6"/>
        <v>0</v>
      </c>
      <c r="I52" s="76"/>
      <c r="J52" s="76"/>
      <c r="K52" s="72">
        <f t="shared" si="7"/>
        <v>0</v>
      </c>
      <c r="L52" s="70" t="s">
        <v>380</v>
      </c>
    </row>
    <row r="53" spans="1:12" ht="15.95" customHeight="1" x14ac:dyDescent="0.25">
      <c r="A53" s="68" t="s">
        <v>43</v>
      </c>
      <c r="B53" s="79" t="str">
        <f>'13.1 '!B52</f>
        <v>На 2016 год</v>
      </c>
      <c r="C53" s="76" t="s">
        <v>128</v>
      </c>
      <c r="D53" s="79"/>
      <c r="E53" s="76"/>
      <c r="F53" s="76"/>
      <c r="G53" s="76"/>
      <c r="H53" s="76">
        <f t="shared" si="6"/>
        <v>0</v>
      </c>
      <c r="I53" s="76"/>
      <c r="J53" s="76"/>
      <c r="K53" s="72">
        <f t="shared" si="7"/>
        <v>0</v>
      </c>
      <c r="L53" s="69" t="s">
        <v>381</v>
      </c>
    </row>
    <row r="54" spans="1:12" ht="15.95" customHeight="1" x14ac:dyDescent="0.25">
      <c r="A54" s="68" t="s">
        <v>44</v>
      </c>
      <c r="B54" s="79" t="str">
        <f>'13.1 '!B53</f>
        <v>На 2016 год</v>
      </c>
      <c r="C54" s="76" t="s">
        <v>127</v>
      </c>
      <c r="D54" s="79" t="s">
        <v>599</v>
      </c>
      <c r="E54" s="76" t="s">
        <v>500</v>
      </c>
      <c r="F54" s="76" t="s">
        <v>600</v>
      </c>
      <c r="G54" s="76"/>
      <c r="H54" s="76">
        <f t="shared" si="6"/>
        <v>2</v>
      </c>
      <c r="I54" s="76"/>
      <c r="J54" s="76"/>
      <c r="K54" s="72">
        <f t="shared" si="7"/>
        <v>2</v>
      </c>
      <c r="L54" s="70" t="s">
        <v>342</v>
      </c>
    </row>
    <row r="55" spans="1:12" s="13" customFormat="1" ht="15.95" customHeight="1" x14ac:dyDescent="0.25">
      <c r="A55" s="67" t="s">
        <v>45</v>
      </c>
      <c r="B55" s="9"/>
      <c r="C55" s="77"/>
      <c r="D55" s="80"/>
      <c r="E55" s="77"/>
      <c r="F55" s="77"/>
      <c r="G55" s="77"/>
      <c r="H55" s="77"/>
      <c r="I55" s="77"/>
      <c r="J55" s="78"/>
      <c r="K55" s="73"/>
      <c r="L55" s="71"/>
    </row>
    <row r="56" spans="1:12" s="8" customFormat="1" ht="15.95" customHeight="1" x14ac:dyDescent="0.25">
      <c r="A56" s="68" t="s">
        <v>46</v>
      </c>
      <c r="B56" s="79" t="str">
        <f>'13.1 '!B55</f>
        <v>На 2016 год и плановый период</v>
      </c>
      <c r="C56" s="76" t="s">
        <v>127</v>
      </c>
      <c r="D56" s="79" t="s">
        <v>328</v>
      </c>
      <c r="E56" s="76" t="s">
        <v>252</v>
      </c>
      <c r="F56" s="76" t="s">
        <v>254</v>
      </c>
      <c r="G56" s="76"/>
      <c r="H56" s="76">
        <f t="shared" ref="H56:H69" si="8">IF(C56="Да, опубликованы",2,0)</f>
        <v>2</v>
      </c>
      <c r="I56" s="76"/>
      <c r="J56" s="76"/>
      <c r="K56" s="72">
        <f t="shared" ref="K56:K69" si="9">H56*(1-I56)*(1-J56)</f>
        <v>2</v>
      </c>
      <c r="L56" s="70" t="s">
        <v>343</v>
      </c>
    </row>
    <row r="57" spans="1:12" s="8" customFormat="1" ht="15.95" customHeight="1" x14ac:dyDescent="0.25">
      <c r="A57" s="68" t="s">
        <v>47</v>
      </c>
      <c r="B57" s="79" t="str">
        <f>'13.1 '!B56</f>
        <v>На 2016 год</v>
      </c>
      <c r="C57" s="76" t="s">
        <v>128</v>
      </c>
      <c r="D57" s="79"/>
      <c r="E57" s="76"/>
      <c r="F57" s="76"/>
      <c r="G57" s="76"/>
      <c r="H57" s="76">
        <f t="shared" si="8"/>
        <v>0</v>
      </c>
      <c r="I57" s="76"/>
      <c r="J57" s="76"/>
      <c r="K57" s="72">
        <f t="shared" si="9"/>
        <v>0</v>
      </c>
      <c r="L57" s="70" t="s">
        <v>487</v>
      </c>
    </row>
    <row r="58" spans="1:12" s="8" customFormat="1" ht="15.95" customHeight="1" x14ac:dyDescent="0.25">
      <c r="A58" s="68" t="s">
        <v>48</v>
      </c>
      <c r="B58" s="79" t="str">
        <f>'13.1 '!B57</f>
        <v>На 2016 год</v>
      </c>
      <c r="C58" s="76" t="s">
        <v>128</v>
      </c>
      <c r="D58" s="79"/>
      <c r="E58" s="76"/>
      <c r="F58" s="76"/>
      <c r="G58" s="76"/>
      <c r="H58" s="76">
        <f t="shared" si="8"/>
        <v>0</v>
      </c>
      <c r="I58" s="76"/>
      <c r="J58" s="76"/>
      <c r="K58" s="72">
        <f t="shared" si="9"/>
        <v>0</v>
      </c>
      <c r="L58" s="70" t="s">
        <v>345</v>
      </c>
    </row>
    <row r="59" spans="1:12" s="8" customFormat="1" ht="15.95" customHeight="1" x14ac:dyDescent="0.25">
      <c r="A59" s="68" t="s">
        <v>49</v>
      </c>
      <c r="B59" s="79" t="str">
        <f>'13.1 '!B58</f>
        <v>На 2016 год</v>
      </c>
      <c r="C59" s="76" t="s">
        <v>128</v>
      </c>
      <c r="D59" s="79"/>
      <c r="E59" s="76"/>
      <c r="F59" s="76"/>
      <c r="G59" s="76"/>
      <c r="H59" s="76">
        <f t="shared" si="8"/>
        <v>0</v>
      </c>
      <c r="I59" s="76"/>
      <c r="J59" s="76"/>
      <c r="K59" s="72">
        <f t="shared" si="9"/>
        <v>0</v>
      </c>
      <c r="L59" s="70" t="s">
        <v>382</v>
      </c>
    </row>
    <row r="60" spans="1:12" ht="15.95" customHeight="1" x14ac:dyDescent="0.25">
      <c r="A60" s="68" t="s">
        <v>50</v>
      </c>
      <c r="B60" s="79" t="str">
        <f>'13.1 '!B59</f>
        <v>На 2016 год</v>
      </c>
      <c r="C60" s="76" t="s">
        <v>120</v>
      </c>
      <c r="D60" s="79" t="s">
        <v>329</v>
      </c>
      <c r="E60" s="76" t="s">
        <v>252</v>
      </c>
      <c r="F60" s="92" t="s">
        <v>255</v>
      </c>
      <c r="G60" s="76"/>
      <c r="H60" s="76">
        <f t="shared" si="8"/>
        <v>0</v>
      </c>
      <c r="I60" s="76"/>
      <c r="J60" s="76"/>
      <c r="K60" s="72">
        <f t="shared" si="9"/>
        <v>0</v>
      </c>
      <c r="L60" s="70" t="s">
        <v>387</v>
      </c>
    </row>
    <row r="61" spans="1:12" s="8" customFormat="1" ht="15.95" customHeight="1" x14ac:dyDescent="0.25">
      <c r="A61" s="68" t="s">
        <v>51</v>
      </c>
      <c r="B61" s="79" t="str">
        <f>'13.1 '!B60</f>
        <v>На 2016 год</v>
      </c>
      <c r="C61" s="76" t="s">
        <v>128</v>
      </c>
      <c r="D61" s="79"/>
      <c r="E61" s="76"/>
      <c r="F61" s="76"/>
      <c r="G61" s="76"/>
      <c r="H61" s="76">
        <f t="shared" si="8"/>
        <v>0</v>
      </c>
      <c r="I61" s="76"/>
      <c r="J61" s="76"/>
      <c r="K61" s="72">
        <f t="shared" si="9"/>
        <v>0</v>
      </c>
      <c r="L61" s="70" t="s">
        <v>407</v>
      </c>
    </row>
    <row r="62" spans="1:12" s="8" customFormat="1" ht="15.95" customHeight="1" x14ac:dyDescent="0.25">
      <c r="A62" s="68" t="s">
        <v>52</v>
      </c>
      <c r="B62" s="79" t="str">
        <f>'13.1 '!B61</f>
        <v>На 2016 год и плановый период</v>
      </c>
      <c r="C62" s="76" t="s">
        <v>128</v>
      </c>
      <c r="D62" s="79"/>
      <c r="E62" s="76"/>
      <c r="F62" s="76"/>
      <c r="G62" s="76"/>
      <c r="H62" s="76">
        <f t="shared" si="8"/>
        <v>0</v>
      </c>
      <c r="I62" s="76"/>
      <c r="J62" s="76"/>
      <c r="K62" s="72">
        <f t="shared" si="9"/>
        <v>0</v>
      </c>
      <c r="L62" s="70" t="s">
        <v>346</v>
      </c>
    </row>
    <row r="63" spans="1:12" s="8" customFormat="1" ht="15.95" customHeight="1" x14ac:dyDescent="0.25">
      <c r="A63" s="68" t="s">
        <v>53</v>
      </c>
      <c r="B63" s="79" t="str">
        <f>'13.1 '!B62</f>
        <v>На 2016 год</v>
      </c>
      <c r="C63" s="76" t="s">
        <v>127</v>
      </c>
      <c r="D63" s="79" t="s">
        <v>329</v>
      </c>
      <c r="E63" s="76" t="s">
        <v>252</v>
      </c>
      <c r="F63" s="76" t="s">
        <v>254</v>
      </c>
      <c r="G63" s="76"/>
      <c r="H63" s="76">
        <f t="shared" si="8"/>
        <v>2</v>
      </c>
      <c r="I63" s="76"/>
      <c r="J63" s="76"/>
      <c r="K63" s="72">
        <f t="shared" si="9"/>
        <v>2</v>
      </c>
      <c r="L63" s="97" t="s">
        <v>601</v>
      </c>
    </row>
    <row r="64" spans="1:12" s="8" customFormat="1" ht="15.95" customHeight="1" x14ac:dyDescent="0.25">
      <c r="A64" s="68" t="s">
        <v>54</v>
      </c>
      <c r="B64" s="79" t="str">
        <f>'13.1 '!B63</f>
        <v>На 2016 год</v>
      </c>
      <c r="C64" s="76" t="s">
        <v>127</v>
      </c>
      <c r="D64" s="79" t="s">
        <v>329</v>
      </c>
      <c r="E64" s="76" t="s">
        <v>251</v>
      </c>
      <c r="F64" s="76" t="s">
        <v>254</v>
      </c>
      <c r="G64" s="76"/>
      <c r="H64" s="76">
        <f t="shared" si="8"/>
        <v>2</v>
      </c>
      <c r="I64" s="76"/>
      <c r="J64" s="76"/>
      <c r="K64" s="72">
        <f t="shared" si="9"/>
        <v>2</v>
      </c>
      <c r="L64" s="82" t="s">
        <v>484</v>
      </c>
    </row>
    <row r="65" spans="1:12" s="8" customFormat="1" ht="15.95" customHeight="1" x14ac:dyDescent="0.25">
      <c r="A65" s="68" t="s">
        <v>55</v>
      </c>
      <c r="B65" s="79" t="str">
        <f>'13.1 '!B64</f>
        <v>На 2016 год</v>
      </c>
      <c r="C65" s="76" t="s">
        <v>127</v>
      </c>
      <c r="D65" s="79" t="s">
        <v>329</v>
      </c>
      <c r="E65" s="76" t="s">
        <v>252</v>
      </c>
      <c r="F65" s="76" t="s">
        <v>254</v>
      </c>
      <c r="G65" s="76"/>
      <c r="H65" s="76">
        <f t="shared" si="8"/>
        <v>2</v>
      </c>
      <c r="I65" s="76"/>
      <c r="J65" s="76"/>
      <c r="K65" s="72">
        <f t="shared" si="9"/>
        <v>2</v>
      </c>
      <c r="L65" s="70" t="s">
        <v>478</v>
      </c>
    </row>
    <row r="66" spans="1:12" ht="15.95" customHeight="1" x14ac:dyDescent="0.25">
      <c r="A66" s="68" t="s">
        <v>56</v>
      </c>
      <c r="B66" s="79" t="str">
        <f>'13.1 '!B65</f>
        <v>На 2016 год</v>
      </c>
      <c r="C66" s="76" t="s">
        <v>120</v>
      </c>
      <c r="D66" s="79" t="s">
        <v>329</v>
      </c>
      <c r="E66" s="76" t="s">
        <v>252</v>
      </c>
      <c r="F66" s="92" t="s">
        <v>255</v>
      </c>
      <c r="G66" s="76"/>
      <c r="H66" s="76">
        <f t="shared" si="8"/>
        <v>0</v>
      </c>
      <c r="I66" s="76"/>
      <c r="J66" s="76"/>
      <c r="K66" s="72">
        <f t="shared" si="9"/>
        <v>0</v>
      </c>
      <c r="L66" s="70" t="s">
        <v>408</v>
      </c>
    </row>
    <row r="67" spans="1:12" s="8" customFormat="1" ht="15.95" customHeight="1" x14ac:dyDescent="0.25">
      <c r="A67" s="68" t="s">
        <v>57</v>
      </c>
      <c r="B67" s="79" t="str">
        <f>'13.1 '!B66</f>
        <v>На 2016 год и плановый период</v>
      </c>
      <c r="C67" s="76" t="s">
        <v>128</v>
      </c>
      <c r="D67" s="79"/>
      <c r="E67" s="76"/>
      <c r="F67" s="76"/>
      <c r="G67" s="76"/>
      <c r="H67" s="76">
        <f t="shared" si="8"/>
        <v>0</v>
      </c>
      <c r="I67" s="76"/>
      <c r="J67" s="76"/>
      <c r="K67" s="72">
        <f t="shared" si="9"/>
        <v>0</v>
      </c>
      <c r="L67" s="70" t="s">
        <v>390</v>
      </c>
    </row>
    <row r="68" spans="1:12" s="8" customFormat="1" ht="15.95" customHeight="1" x14ac:dyDescent="0.25">
      <c r="A68" s="68" t="s">
        <v>58</v>
      </c>
      <c r="B68" s="79" t="str">
        <f>'13.1 '!B67</f>
        <v>На 2016 год</v>
      </c>
      <c r="C68" s="76" t="s">
        <v>127</v>
      </c>
      <c r="D68" s="79" t="s">
        <v>329</v>
      </c>
      <c r="E68" s="76" t="s">
        <v>252</v>
      </c>
      <c r="F68" s="76"/>
      <c r="G68" s="76"/>
      <c r="H68" s="76">
        <f t="shared" si="8"/>
        <v>2</v>
      </c>
      <c r="I68" s="76"/>
      <c r="J68" s="76"/>
      <c r="K68" s="72">
        <f t="shared" si="9"/>
        <v>2</v>
      </c>
      <c r="L68" s="70" t="s">
        <v>481</v>
      </c>
    </row>
    <row r="69" spans="1:12" ht="15.95" customHeight="1" x14ac:dyDescent="0.25">
      <c r="A69" s="68" t="s">
        <v>59</v>
      </c>
      <c r="B69" s="79" t="str">
        <f>'13.1 '!B68</f>
        <v>На 2016 год</v>
      </c>
      <c r="C69" s="76" t="s">
        <v>120</v>
      </c>
      <c r="D69" s="79" t="s">
        <v>567</v>
      </c>
      <c r="E69" s="76" t="s">
        <v>252</v>
      </c>
      <c r="F69" s="92" t="s">
        <v>255</v>
      </c>
      <c r="G69" s="76"/>
      <c r="H69" s="76">
        <f t="shared" si="8"/>
        <v>0</v>
      </c>
      <c r="I69" s="76"/>
      <c r="J69" s="76"/>
      <c r="K69" s="72">
        <f t="shared" si="9"/>
        <v>0</v>
      </c>
      <c r="L69" s="70" t="s">
        <v>604</v>
      </c>
    </row>
    <row r="70" spans="1:12" s="13" customFormat="1" ht="15.95" customHeight="1" x14ac:dyDescent="0.25">
      <c r="A70" s="67" t="s">
        <v>60</v>
      </c>
      <c r="B70" s="9"/>
      <c r="C70" s="77"/>
      <c r="D70" s="80"/>
      <c r="E70" s="77"/>
      <c r="F70" s="77"/>
      <c r="G70" s="77"/>
      <c r="H70" s="77"/>
      <c r="I70" s="77"/>
      <c r="J70" s="78"/>
      <c r="K70" s="73"/>
      <c r="L70" s="71"/>
    </row>
    <row r="71" spans="1:12" s="8" customFormat="1" ht="15.95" customHeight="1" x14ac:dyDescent="0.25">
      <c r="A71" s="68" t="s">
        <v>61</v>
      </c>
      <c r="B71" s="79" t="str">
        <f>'13.1 '!B70</f>
        <v>На 2016 год</v>
      </c>
      <c r="C71" s="76" t="s">
        <v>128</v>
      </c>
      <c r="D71" s="79"/>
      <c r="E71" s="76"/>
      <c r="F71" s="76"/>
      <c r="G71" s="76"/>
      <c r="H71" s="76">
        <f t="shared" ref="H71:H76" si="10">IF(C71="Да, опубликованы",2,0)</f>
        <v>0</v>
      </c>
      <c r="I71" s="76"/>
      <c r="J71" s="76"/>
      <c r="K71" s="72">
        <f t="shared" ref="K71:K76" si="11">H71*(1-I71)*(1-J71)</f>
        <v>0</v>
      </c>
      <c r="L71" s="70" t="s">
        <v>347</v>
      </c>
    </row>
    <row r="72" spans="1:12" ht="15.95" customHeight="1" x14ac:dyDescent="0.25">
      <c r="A72" s="68" t="s">
        <v>62</v>
      </c>
      <c r="B72" s="79" t="str">
        <f>'13.1 '!B71</f>
        <v>На 2016 год</v>
      </c>
      <c r="C72" s="76" t="s">
        <v>127</v>
      </c>
      <c r="D72" s="79" t="s">
        <v>328</v>
      </c>
      <c r="E72" s="76" t="s">
        <v>252</v>
      </c>
      <c r="F72" s="76" t="s">
        <v>254</v>
      </c>
      <c r="G72" s="76"/>
      <c r="H72" s="76">
        <f t="shared" si="10"/>
        <v>2</v>
      </c>
      <c r="I72" s="76"/>
      <c r="J72" s="76"/>
      <c r="K72" s="72">
        <f t="shared" si="11"/>
        <v>2</v>
      </c>
      <c r="L72" s="11" t="s">
        <v>393</v>
      </c>
    </row>
    <row r="73" spans="1:12" ht="15.95" customHeight="1" x14ac:dyDescent="0.25">
      <c r="A73" s="68" t="s">
        <v>63</v>
      </c>
      <c r="B73" s="79" t="str">
        <f>'13.1 '!B72</f>
        <v>На 2016 год и плановый период</v>
      </c>
      <c r="C73" s="76" t="s">
        <v>128</v>
      </c>
      <c r="D73" s="79"/>
      <c r="E73" s="76"/>
      <c r="F73" s="76"/>
      <c r="G73" s="76"/>
      <c r="H73" s="76">
        <f t="shared" si="10"/>
        <v>0</v>
      </c>
      <c r="I73" s="76"/>
      <c r="J73" s="76"/>
      <c r="K73" s="72">
        <f t="shared" si="11"/>
        <v>0</v>
      </c>
      <c r="L73" s="125" t="s">
        <v>394</v>
      </c>
    </row>
    <row r="74" spans="1:12" s="8" customFormat="1" ht="15.95" customHeight="1" x14ac:dyDescent="0.25">
      <c r="A74" s="68" t="s">
        <v>64</v>
      </c>
      <c r="B74" s="79" t="str">
        <f>'13.1 '!B73</f>
        <v>На 2016 год</v>
      </c>
      <c r="C74" s="76" t="s">
        <v>120</v>
      </c>
      <c r="D74" s="79" t="s">
        <v>329</v>
      </c>
      <c r="E74" s="76" t="s">
        <v>252</v>
      </c>
      <c r="F74" s="76" t="s">
        <v>255</v>
      </c>
      <c r="G74" s="76"/>
      <c r="H74" s="76">
        <f t="shared" si="10"/>
        <v>0</v>
      </c>
      <c r="I74" s="76"/>
      <c r="J74" s="76"/>
      <c r="K74" s="72">
        <f t="shared" si="11"/>
        <v>0</v>
      </c>
      <c r="L74" s="70" t="s">
        <v>348</v>
      </c>
    </row>
    <row r="75" spans="1:12" s="8" customFormat="1" ht="15.95" customHeight="1" x14ac:dyDescent="0.25">
      <c r="A75" s="68" t="s">
        <v>65</v>
      </c>
      <c r="B75" s="79" t="str">
        <f>'13.1 '!B74</f>
        <v>На 2016 год</v>
      </c>
      <c r="C75" s="76" t="s">
        <v>127</v>
      </c>
      <c r="D75" s="79" t="s">
        <v>329</v>
      </c>
      <c r="E75" s="76" t="s">
        <v>252</v>
      </c>
      <c r="F75" s="76" t="s">
        <v>254</v>
      </c>
      <c r="G75" s="76"/>
      <c r="H75" s="76">
        <f t="shared" si="10"/>
        <v>2</v>
      </c>
      <c r="I75" s="76"/>
      <c r="J75" s="76"/>
      <c r="K75" s="72">
        <f t="shared" si="11"/>
        <v>2</v>
      </c>
      <c r="L75" s="70" t="s">
        <v>396</v>
      </c>
    </row>
    <row r="76" spans="1:12" s="8" customFormat="1" ht="15.95" customHeight="1" x14ac:dyDescent="0.25">
      <c r="A76" s="68" t="s">
        <v>66</v>
      </c>
      <c r="B76" s="79" t="str">
        <f>'13.1 '!B75</f>
        <v>На 2016 год</v>
      </c>
      <c r="C76" s="76" t="s">
        <v>128</v>
      </c>
      <c r="D76" s="79"/>
      <c r="E76" s="76"/>
      <c r="F76" s="76"/>
      <c r="G76" s="76"/>
      <c r="H76" s="76">
        <f t="shared" si="10"/>
        <v>0</v>
      </c>
      <c r="I76" s="76"/>
      <c r="J76" s="76"/>
      <c r="K76" s="72">
        <f t="shared" si="11"/>
        <v>0</v>
      </c>
      <c r="L76" s="70" t="s">
        <v>409</v>
      </c>
    </row>
    <row r="77" spans="1:12" s="13" customFormat="1" ht="15.95" customHeight="1" x14ac:dyDescent="0.25">
      <c r="A77" s="67" t="s">
        <v>67</v>
      </c>
      <c r="B77" s="9"/>
      <c r="C77" s="77"/>
      <c r="D77" s="80"/>
      <c r="E77" s="77"/>
      <c r="F77" s="77"/>
      <c r="G77" s="77"/>
      <c r="H77" s="77"/>
      <c r="I77" s="77"/>
      <c r="J77" s="78"/>
      <c r="K77" s="73"/>
      <c r="L77" s="71"/>
    </row>
    <row r="78" spans="1:12" s="8" customFormat="1" ht="15.95" customHeight="1" x14ac:dyDescent="0.25">
      <c r="A78" s="68" t="s">
        <v>68</v>
      </c>
      <c r="B78" s="79" t="str">
        <f>'13.1 '!B77</f>
        <v>На 2016 год</v>
      </c>
      <c r="C78" s="76" t="s">
        <v>127</v>
      </c>
      <c r="D78" s="79" t="s">
        <v>567</v>
      </c>
      <c r="E78" s="76" t="s">
        <v>251</v>
      </c>
      <c r="F78" s="76" t="s">
        <v>254</v>
      </c>
      <c r="G78" s="76"/>
      <c r="H78" s="76">
        <f t="shared" ref="H78:H89" si="12">IF(C78="Да, опубликованы",2,0)</f>
        <v>2</v>
      </c>
      <c r="I78" s="76"/>
      <c r="J78" s="76"/>
      <c r="K78" s="72">
        <f t="shared" ref="K78:K89" si="13">H78*(1-I78)*(1-J78)</f>
        <v>2</v>
      </c>
      <c r="L78" s="70" t="s">
        <v>571</v>
      </c>
    </row>
    <row r="79" spans="1:12" s="8" customFormat="1" ht="15.95" customHeight="1" x14ac:dyDescent="0.25">
      <c r="A79" s="68" t="s">
        <v>69</v>
      </c>
      <c r="B79" s="79" t="str">
        <f>'13.1 '!B78</f>
        <v>На 2016 год</v>
      </c>
      <c r="C79" s="76" t="s">
        <v>128</v>
      </c>
      <c r="D79" s="79"/>
      <c r="E79" s="76"/>
      <c r="F79" s="76"/>
      <c r="G79" s="76"/>
      <c r="H79" s="76">
        <f t="shared" si="12"/>
        <v>0</v>
      </c>
      <c r="I79" s="76"/>
      <c r="J79" s="76"/>
      <c r="K79" s="72">
        <f t="shared" si="13"/>
        <v>0</v>
      </c>
      <c r="L79" s="125" t="s">
        <v>630</v>
      </c>
    </row>
    <row r="80" spans="1:12" s="8" customFormat="1" ht="15.95" customHeight="1" x14ac:dyDescent="0.25">
      <c r="A80" s="68" t="s">
        <v>70</v>
      </c>
      <c r="B80" s="79" t="str">
        <f>'13.1 '!B79</f>
        <v>На 2016 год</v>
      </c>
      <c r="C80" s="76" t="s">
        <v>128</v>
      </c>
      <c r="D80" s="79"/>
      <c r="E80" s="76"/>
      <c r="F80" s="76"/>
      <c r="G80" s="76"/>
      <c r="H80" s="76">
        <f t="shared" si="12"/>
        <v>0</v>
      </c>
      <c r="I80" s="76"/>
      <c r="J80" s="76"/>
      <c r="K80" s="72">
        <f t="shared" si="13"/>
        <v>0</v>
      </c>
      <c r="L80" s="70" t="s">
        <v>384</v>
      </c>
    </row>
    <row r="81" spans="1:12" s="8" customFormat="1" ht="15.95" customHeight="1" x14ac:dyDescent="0.25">
      <c r="A81" s="68" t="s">
        <v>71</v>
      </c>
      <c r="B81" s="79" t="str">
        <f>'13.1 '!B80</f>
        <v>На 2016 год и плановый период</v>
      </c>
      <c r="C81" s="76" t="s">
        <v>128</v>
      </c>
      <c r="D81" s="79"/>
      <c r="E81" s="76"/>
      <c r="F81" s="76"/>
      <c r="G81" s="76"/>
      <c r="H81" s="76">
        <f t="shared" si="12"/>
        <v>0</v>
      </c>
      <c r="I81" s="76"/>
      <c r="J81" s="76"/>
      <c r="K81" s="72">
        <f t="shared" si="13"/>
        <v>0</v>
      </c>
      <c r="L81" s="70" t="s">
        <v>350</v>
      </c>
    </row>
    <row r="82" spans="1:12" ht="15.95" customHeight="1" x14ac:dyDescent="0.25">
      <c r="A82" s="68" t="s">
        <v>72</v>
      </c>
      <c r="B82" s="79" t="str">
        <f>'13.1 '!B81</f>
        <v>На 2016 год</v>
      </c>
      <c r="C82" s="76" t="s">
        <v>128</v>
      </c>
      <c r="D82" s="79"/>
      <c r="E82" s="76"/>
      <c r="F82" s="76"/>
      <c r="G82" s="81"/>
      <c r="H82" s="76">
        <f t="shared" si="12"/>
        <v>0</v>
      </c>
      <c r="I82" s="76"/>
      <c r="J82" s="76"/>
      <c r="K82" s="72">
        <f t="shared" si="13"/>
        <v>0</v>
      </c>
      <c r="L82" s="98" t="s">
        <v>410</v>
      </c>
    </row>
    <row r="83" spans="1:12" s="8" customFormat="1" ht="15.95" customHeight="1" x14ac:dyDescent="0.25">
      <c r="A83" s="68" t="s">
        <v>73</v>
      </c>
      <c r="B83" s="79" t="str">
        <f>'13.1 '!B82</f>
        <v>На 2016 год</v>
      </c>
      <c r="C83" s="76" t="s">
        <v>128</v>
      </c>
      <c r="D83" s="79"/>
      <c r="E83" s="76"/>
      <c r="F83" s="76"/>
      <c r="G83" s="81"/>
      <c r="H83" s="76">
        <f t="shared" si="12"/>
        <v>0</v>
      </c>
      <c r="I83" s="76"/>
      <c r="J83" s="76"/>
      <c r="K83" s="72">
        <f t="shared" si="13"/>
        <v>0</v>
      </c>
      <c r="L83" s="70" t="s">
        <v>411</v>
      </c>
    </row>
    <row r="84" spans="1:12" ht="15.95" customHeight="1" x14ac:dyDescent="0.25">
      <c r="A84" s="68" t="s">
        <v>74</v>
      </c>
      <c r="B84" s="79" t="str">
        <f>'13.1 '!B83</f>
        <v>На 2016 год и плановый период</v>
      </c>
      <c r="C84" s="76" t="s">
        <v>127</v>
      </c>
      <c r="D84" s="79" t="s">
        <v>328</v>
      </c>
      <c r="E84" s="76" t="s">
        <v>252</v>
      </c>
      <c r="F84" s="76" t="s">
        <v>254</v>
      </c>
      <c r="G84" s="76"/>
      <c r="H84" s="76">
        <f t="shared" si="12"/>
        <v>2</v>
      </c>
      <c r="I84" s="76"/>
      <c r="J84" s="76"/>
      <c r="K84" s="72">
        <f t="shared" si="13"/>
        <v>2</v>
      </c>
      <c r="L84" s="70" t="s">
        <v>518</v>
      </c>
    </row>
    <row r="85" spans="1:12" s="7" customFormat="1" ht="15.95" customHeight="1" x14ac:dyDescent="0.25">
      <c r="A85" s="68" t="s">
        <v>75</v>
      </c>
      <c r="B85" s="79" t="str">
        <f>'13.1 '!B84</f>
        <v>На 2016 год</v>
      </c>
      <c r="C85" s="76" t="s">
        <v>128</v>
      </c>
      <c r="D85" s="79"/>
      <c r="E85" s="76"/>
      <c r="F85" s="76"/>
      <c r="G85" s="79"/>
      <c r="H85" s="76">
        <f t="shared" si="12"/>
        <v>0</v>
      </c>
      <c r="I85" s="76"/>
      <c r="J85" s="76"/>
      <c r="K85" s="72">
        <f t="shared" si="13"/>
        <v>0</v>
      </c>
      <c r="L85" s="70" t="s">
        <v>353</v>
      </c>
    </row>
    <row r="86" spans="1:12" s="8" customFormat="1" ht="15.95" customHeight="1" x14ac:dyDescent="0.25">
      <c r="A86" s="68" t="s">
        <v>76</v>
      </c>
      <c r="B86" s="79" t="str">
        <f>'13.1 '!B85</f>
        <v>На 2016 год</v>
      </c>
      <c r="C86" s="76" t="s">
        <v>128</v>
      </c>
      <c r="D86" s="79"/>
      <c r="E86" s="76"/>
      <c r="F86" s="76"/>
      <c r="G86" s="76"/>
      <c r="H86" s="76">
        <f t="shared" si="12"/>
        <v>0</v>
      </c>
      <c r="I86" s="76"/>
      <c r="J86" s="76"/>
      <c r="K86" s="72">
        <f t="shared" si="13"/>
        <v>0</v>
      </c>
      <c r="L86" s="70" t="s">
        <v>412</v>
      </c>
    </row>
    <row r="87" spans="1:12" ht="15.95" customHeight="1" x14ac:dyDescent="0.25">
      <c r="A87" s="68" t="s">
        <v>77</v>
      </c>
      <c r="B87" s="79" t="str">
        <f>'13.1 '!B86</f>
        <v>На 2016 год и плановый период</v>
      </c>
      <c r="C87" s="76" t="s">
        <v>128</v>
      </c>
      <c r="D87" s="79"/>
      <c r="E87" s="76"/>
      <c r="F87" s="76"/>
      <c r="G87" s="76"/>
      <c r="H87" s="76">
        <f t="shared" si="12"/>
        <v>0</v>
      </c>
      <c r="I87" s="76"/>
      <c r="J87" s="76"/>
      <c r="K87" s="72">
        <f t="shared" si="13"/>
        <v>0</v>
      </c>
      <c r="L87" s="98" t="s">
        <v>413</v>
      </c>
    </row>
    <row r="88" spans="1:12" s="8" customFormat="1" ht="15.95" customHeight="1" x14ac:dyDescent="0.25">
      <c r="A88" s="68" t="s">
        <v>78</v>
      </c>
      <c r="B88" s="79" t="str">
        <f>'13.1 '!B87</f>
        <v>На 2016 год</v>
      </c>
      <c r="C88" s="76" t="s">
        <v>127</v>
      </c>
      <c r="D88" s="79" t="s">
        <v>329</v>
      </c>
      <c r="E88" s="76" t="s">
        <v>252</v>
      </c>
      <c r="F88" s="76" t="s">
        <v>254</v>
      </c>
      <c r="G88" s="79"/>
      <c r="H88" s="76">
        <f t="shared" si="12"/>
        <v>2</v>
      </c>
      <c r="I88" s="76"/>
      <c r="J88" s="76"/>
      <c r="K88" s="72">
        <f t="shared" si="13"/>
        <v>2</v>
      </c>
      <c r="L88" s="70" t="s">
        <v>516</v>
      </c>
    </row>
    <row r="89" spans="1:12" s="8" customFormat="1" ht="15.95" customHeight="1" x14ac:dyDescent="0.25">
      <c r="A89" s="68" t="s">
        <v>79</v>
      </c>
      <c r="B89" s="79" t="str">
        <f>'13.1 '!B88</f>
        <v>На 2016 год и плановый период</v>
      </c>
      <c r="C89" s="76" t="s">
        <v>128</v>
      </c>
      <c r="D89" s="79"/>
      <c r="E89" s="76"/>
      <c r="F89" s="76"/>
      <c r="G89" s="76"/>
      <c r="H89" s="76">
        <f t="shared" si="12"/>
        <v>0</v>
      </c>
      <c r="I89" s="76"/>
      <c r="J89" s="76"/>
      <c r="K89" s="72">
        <f t="shared" si="13"/>
        <v>0</v>
      </c>
      <c r="L89" s="70" t="s">
        <v>399</v>
      </c>
    </row>
    <row r="90" spans="1:12" s="13" customFormat="1" ht="15.95" customHeight="1" x14ac:dyDescent="0.25">
      <c r="A90" s="67" t="s">
        <v>80</v>
      </c>
      <c r="B90" s="9"/>
      <c r="C90" s="77"/>
      <c r="D90" s="80"/>
      <c r="E90" s="77"/>
      <c r="F90" s="77"/>
      <c r="G90" s="77"/>
      <c r="H90" s="77"/>
      <c r="I90" s="77"/>
      <c r="J90" s="78"/>
      <c r="K90" s="73"/>
      <c r="L90" s="71"/>
    </row>
    <row r="91" spans="1:12" s="8" customFormat="1" ht="15.95" customHeight="1" x14ac:dyDescent="0.25">
      <c r="A91" s="68" t="s">
        <v>81</v>
      </c>
      <c r="B91" s="79" t="str">
        <f>'13.1 '!B90</f>
        <v>На 2016 год</v>
      </c>
      <c r="C91" s="76" t="s">
        <v>128</v>
      </c>
      <c r="D91" s="79"/>
      <c r="E91" s="76"/>
      <c r="F91" s="76"/>
      <c r="G91" s="76"/>
      <c r="H91" s="76">
        <f t="shared" ref="H91:H99" si="14">IF(C91="Да, опубликованы",2,0)</f>
        <v>0</v>
      </c>
      <c r="I91" s="76"/>
      <c r="J91" s="76"/>
      <c r="K91" s="72">
        <f t="shared" ref="K91:K99" si="15">H91*(1-I91)*(1-J91)</f>
        <v>0</v>
      </c>
      <c r="L91" s="70" t="s">
        <v>579</v>
      </c>
    </row>
    <row r="92" spans="1:12" s="8" customFormat="1" ht="15.95" customHeight="1" x14ac:dyDescent="0.25">
      <c r="A92" s="68" t="s">
        <v>82</v>
      </c>
      <c r="B92" s="79" t="str">
        <f>'13.1 '!B91</f>
        <v>На 2016 год</v>
      </c>
      <c r="C92" s="76" t="s">
        <v>128</v>
      </c>
      <c r="D92" s="79"/>
      <c r="E92" s="76"/>
      <c r="F92" s="76"/>
      <c r="G92" s="76"/>
      <c r="H92" s="76">
        <f t="shared" si="14"/>
        <v>0</v>
      </c>
      <c r="I92" s="76"/>
      <c r="J92" s="76"/>
      <c r="K92" s="72">
        <f t="shared" si="15"/>
        <v>0</v>
      </c>
      <c r="L92" s="70" t="s">
        <v>356</v>
      </c>
    </row>
    <row r="93" spans="1:12" ht="15.95" customHeight="1" x14ac:dyDescent="0.25">
      <c r="A93" s="68" t="s">
        <v>83</v>
      </c>
      <c r="B93" s="79" t="str">
        <f>'13.1 '!B92</f>
        <v>На 2016 год</v>
      </c>
      <c r="C93" s="76" t="s">
        <v>127</v>
      </c>
      <c r="D93" s="79" t="s">
        <v>329</v>
      </c>
      <c r="E93" s="76" t="s">
        <v>252</v>
      </c>
      <c r="F93" s="76" t="s">
        <v>255</v>
      </c>
      <c r="G93" s="76"/>
      <c r="H93" s="76">
        <f t="shared" si="14"/>
        <v>2</v>
      </c>
      <c r="I93" s="76"/>
      <c r="J93" s="76"/>
      <c r="K93" s="72">
        <f t="shared" si="15"/>
        <v>2</v>
      </c>
      <c r="L93" s="70" t="s">
        <v>611</v>
      </c>
    </row>
    <row r="94" spans="1:12" ht="15.95" customHeight="1" x14ac:dyDescent="0.25">
      <c r="A94" s="68" t="s">
        <v>84</v>
      </c>
      <c r="B94" s="79" t="str">
        <f>'13.1 '!B93</f>
        <v>На 2016 год</v>
      </c>
      <c r="C94" s="76" t="s">
        <v>128</v>
      </c>
      <c r="D94" s="79"/>
      <c r="E94" s="76"/>
      <c r="F94" s="76"/>
      <c r="G94" s="76"/>
      <c r="H94" s="76">
        <f t="shared" si="14"/>
        <v>0</v>
      </c>
      <c r="I94" s="76"/>
      <c r="J94" s="76"/>
      <c r="K94" s="72">
        <f t="shared" si="15"/>
        <v>0</v>
      </c>
      <c r="L94" s="70" t="s">
        <v>357</v>
      </c>
    </row>
    <row r="95" spans="1:12" ht="15.95" customHeight="1" x14ac:dyDescent="0.25">
      <c r="A95" s="68" t="s">
        <v>85</v>
      </c>
      <c r="B95" s="79" t="str">
        <f>'13.1 '!B94</f>
        <v>На 2016 год</v>
      </c>
      <c r="C95" s="76" t="s">
        <v>128</v>
      </c>
      <c r="D95" s="79"/>
      <c r="E95" s="76"/>
      <c r="F95" s="76"/>
      <c r="G95" s="79"/>
      <c r="H95" s="76">
        <f t="shared" si="14"/>
        <v>0</v>
      </c>
      <c r="I95" s="76"/>
      <c r="J95" s="76"/>
      <c r="K95" s="72">
        <f t="shared" si="15"/>
        <v>0</v>
      </c>
      <c r="L95" s="70" t="s">
        <v>358</v>
      </c>
    </row>
    <row r="96" spans="1:12" s="8" customFormat="1" ht="15.95" customHeight="1" x14ac:dyDescent="0.25">
      <c r="A96" s="68" t="s">
        <v>86</v>
      </c>
      <c r="B96" s="79" t="str">
        <f>'13.1 '!B95</f>
        <v>На 2016 год</v>
      </c>
      <c r="C96" s="76" t="s">
        <v>128</v>
      </c>
      <c r="D96" s="79"/>
      <c r="E96" s="76"/>
      <c r="F96" s="76"/>
      <c r="G96" s="76"/>
      <c r="H96" s="76">
        <f t="shared" si="14"/>
        <v>0</v>
      </c>
      <c r="I96" s="76"/>
      <c r="J96" s="76"/>
      <c r="K96" s="72">
        <f t="shared" si="15"/>
        <v>0</v>
      </c>
      <c r="L96" s="70" t="s">
        <v>590</v>
      </c>
    </row>
    <row r="97" spans="1:12" s="8" customFormat="1" ht="15.95" customHeight="1" x14ac:dyDescent="0.25">
      <c r="A97" s="68" t="s">
        <v>87</v>
      </c>
      <c r="B97" s="79" t="str">
        <f>'13.1 '!B96</f>
        <v>На 2016 год</v>
      </c>
      <c r="C97" s="76" t="s">
        <v>128</v>
      </c>
      <c r="D97" s="79"/>
      <c r="E97" s="76"/>
      <c r="F97" s="76"/>
      <c r="G97" s="76"/>
      <c r="H97" s="76">
        <f t="shared" si="14"/>
        <v>0</v>
      </c>
      <c r="I97" s="76"/>
      <c r="J97" s="76"/>
      <c r="K97" s="72">
        <f t="shared" si="15"/>
        <v>0</v>
      </c>
      <c r="L97" s="70" t="s">
        <v>400</v>
      </c>
    </row>
    <row r="98" spans="1:12" s="8" customFormat="1" ht="15.95" customHeight="1" x14ac:dyDescent="0.25">
      <c r="A98" s="68" t="s">
        <v>88</v>
      </c>
      <c r="B98" s="79" t="str">
        <f>'13.1 '!B97</f>
        <v>На 2016 год</v>
      </c>
      <c r="C98" s="76" t="s">
        <v>128</v>
      </c>
      <c r="D98" s="79"/>
      <c r="E98" s="76"/>
      <c r="F98" s="76"/>
      <c r="G98" s="76"/>
      <c r="H98" s="76">
        <f t="shared" si="14"/>
        <v>0</v>
      </c>
      <c r="I98" s="76"/>
      <c r="J98" s="76"/>
      <c r="K98" s="72">
        <f t="shared" si="15"/>
        <v>0</v>
      </c>
      <c r="L98" s="69" t="s">
        <v>391</v>
      </c>
    </row>
    <row r="99" spans="1:12" s="8" customFormat="1" ht="15.95" customHeight="1" x14ac:dyDescent="0.25">
      <c r="A99" s="68" t="s">
        <v>89</v>
      </c>
      <c r="B99" s="79" t="str">
        <f>'13.1 '!B98</f>
        <v>На 2016 год</v>
      </c>
      <c r="C99" s="76" t="s">
        <v>128</v>
      </c>
      <c r="D99" s="79"/>
      <c r="E99" s="76"/>
      <c r="F99" s="76"/>
      <c r="G99" s="76"/>
      <c r="H99" s="76">
        <f t="shared" si="14"/>
        <v>0</v>
      </c>
      <c r="I99" s="76"/>
      <c r="J99" s="76"/>
      <c r="K99" s="72">
        <f t="shared" si="15"/>
        <v>0</v>
      </c>
      <c r="L99" s="70" t="s">
        <v>403</v>
      </c>
    </row>
    <row r="100" spans="1:12" s="13" customFormat="1" ht="15.95" customHeight="1" x14ac:dyDescent="0.25">
      <c r="A100" s="67" t="s">
        <v>103</v>
      </c>
      <c r="B100" s="9"/>
      <c r="C100" s="100"/>
      <c r="D100" s="99"/>
      <c r="E100" s="100"/>
      <c r="F100" s="100"/>
      <c r="G100" s="101"/>
      <c r="H100" s="101"/>
      <c r="I100" s="78"/>
      <c r="J100" s="101"/>
      <c r="K100" s="73"/>
      <c r="L100" s="101"/>
    </row>
    <row r="101" spans="1:12" ht="15.95" customHeight="1" x14ac:dyDescent="0.25">
      <c r="A101" s="68" t="s">
        <v>104</v>
      </c>
      <c r="B101" s="79" t="str">
        <f>'13.1 '!B100</f>
        <v>На 2016 год</v>
      </c>
      <c r="C101" s="103" t="s">
        <v>128</v>
      </c>
      <c r="D101" s="102"/>
      <c r="E101" s="103"/>
      <c r="F101" s="103"/>
      <c r="G101" s="104"/>
      <c r="H101" s="76">
        <f>IF(C101="Да, опубликованы",2,0)</f>
        <v>0</v>
      </c>
      <c r="I101" s="76"/>
      <c r="J101" s="76"/>
      <c r="K101" s="72">
        <f>H101*(1-I101)*(1-J101)</f>
        <v>0</v>
      </c>
      <c r="L101" s="105" t="s">
        <v>385</v>
      </c>
    </row>
    <row r="102" spans="1:12" ht="15.95" customHeight="1" x14ac:dyDescent="0.25">
      <c r="A102" s="68" t="s">
        <v>105</v>
      </c>
      <c r="B102" s="79" t="str">
        <f>'13.1 '!B101</f>
        <v>На 2016 год</v>
      </c>
      <c r="C102" s="103" t="s">
        <v>128</v>
      </c>
      <c r="D102" s="102"/>
      <c r="E102" s="103"/>
      <c r="F102" s="103"/>
      <c r="G102" s="104"/>
      <c r="H102" s="76">
        <f>IF(C102="Да, опубликованы",2,0)</f>
        <v>0</v>
      </c>
      <c r="I102" s="76"/>
      <c r="J102" s="76"/>
      <c r="K102" s="72">
        <f>H102*(1-I102)*(1-J102)</f>
        <v>0</v>
      </c>
      <c r="L102" s="105" t="s">
        <v>386</v>
      </c>
    </row>
    <row r="103" spans="1:12" ht="33.75" customHeight="1" x14ac:dyDescent="0.25">
      <c r="A103" s="219" t="s">
        <v>607</v>
      </c>
      <c r="B103" s="220"/>
      <c r="C103" s="220"/>
      <c r="D103" s="220"/>
      <c r="E103" s="220"/>
      <c r="F103" s="220"/>
      <c r="G103" s="220"/>
      <c r="H103" s="220"/>
      <c r="I103" s="220"/>
      <c r="J103" s="220"/>
      <c r="K103" s="220"/>
      <c r="L103" s="220"/>
    </row>
    <row r="110" spans="1:12" x14ac:dyDescent="0.25">
      <c r="A110" s="4"/>
      <c r="B110" s="58"/>
      <c r="C110" s="4"/>
      <c r="D110" s="4"/>
      <c r="E110" s="4"/>
      <c r="F110" s="4"/>
      <c r="G110" s="4"/>
      <c r="H110" s="4"/>
      <c r="I110" s="4"/>
      <c r="J110" s="4"/>
      <c r="K110" s="6"/>
    </row>
    <row r="114" spans="1:11" s="2" customFormat="1" ht="11.25" x14ac:dyDescent="0.2">
      <c r="A114" s="4"/>
      <c r="B114" s="58"/>
      <c r="C114" s="4"/>
      <c r="D114" s="4"/>
      <c r="E114" s="4"/>
      <c r="F114" s="4"/>
      <c r="G114" s="4"/>
      <c r="H114" s="4"/>
      <c r="I114" s="4"/>
      <c r="J114" s="4"/>
      <c r="K114" s="6"/>
    </row>
    <row r="117" spans="1:11" s="2" customFormat="1" ht="11.25" x14ac:dyDescent="0.2">
      <c r="A117" s="4"/>
      <c r="B117" s="58"/>
      <c r="C117" s="4"/>
      <c r="D117" s="4"/>
      <c r="E117" s="4"/>
      <c r="F117" s="4"/>
      <c r="G117" s="4"/>
      <c r="H117" s="4"/>
      <c r="I117" s="4"/>
      <c r="J117" s="4"/>
      <c r="K117" s="6"/>
    </row>
    <row r="121" spans="1:11" s="2" customFormat="1" ht="11.25" x14ac:dyDescent="0.2">
      <c r="A121" s="4"/>
      <c r="B121" s="58"/>
      <c r="C121" s="4"/>
      <c r="D121" s="4"/>
      <c r="E121" s="4"/>
      <c r="F121" s="4"/>
      <c r="G121" s="4"/>
      <c r="H121" s="4"/>
      <c r="I121" s="4"/>
      <c r="J121" s="4"/>
      <c r="K121" s="6"/>
    </row>
    <row r="124" spans="1:11" s="2" customFormat="1" ht="11.25" x14ac:dyDescent="0.2">
      <c r="A124" s="4"/>
      <c r="B124" s="58"/>
      <c r="C124" s="4"/>
      <c r="D124" s="4"/>
      <c r="E124" s="4"/>
      <c r="F124" s="4"/>
      <c r="G124" s="4"/>
      <c r="H124" s="4"/>
      <c r="I124" s="4"/>
      <c r="J124" s="4"/>
      <c r="K124" s="6"/>
    </row>
    <row r="128" spans="1:11" s="2" customFormat="1" ht="11.25" x14ac:dyDescent="0.2">
      <c r="A128" s="4"/>
      <c r="B128" s="58"/>
      <c r="C128" s="4"/>
      <c r="D128" s="4"/>
      <c r="E128" s="4"/>
      <c r="F128" s="4"/>
      <c r="G128" s="4"/>
      <c r="H128" s="4"/>
      <c r="I128" s="4"/>
      <c r="J128" s="4"/>
      <c r="K128" s="6"/>
    </row>
  </sheetData>
  <mergeCells count="15">
    <mergeCell ref="A103:L103"/>
    <mergeCell ref="H6:H8"/>
    <mergeCell ref="I6:I8"/>
    <mergeCell ref="J6:J8"/>
    <mergeCell ref="K6:K8"/>
    <mergeCell ref="A1:L1"/>
    <mergeCell ref="A2:L2"/>
    <mergeCell ref="A3:L3"/>
    <mergeCell ref="A5:A8"/>
    <mergeCell ref="G5:G8"/>
    <mergeCell ref="H5:K5"/>
    <mergeCell ref="L5:L8"/>
    <mergeCell ref="A4:L4"/>
    <mergeCell ref="B5:B8"/>
    <mergeCell ref="D5:D8"/>
  </mergeCells>
  <dataValidations count="5">
    <dataValidation type="list" allowBlank="1" showInputMessage="1" showErrorMessage="1" sqref="J9 J77 J70 J55 J47 J40 J28 J90 I100:J100">
      <formula1>"0,5"</formula1>
    </dataValidation>
    <dataValidation type="list" allowBlank="1" showInputMessage="1" showErrorMessage="1" sqref="D9:F9 C9:C102">
      <formula1>$C$6:$C$8</formula1>
    </dataValidation>
    <dataValidation type="list" allowBlank="1" showInputMessage="1" showErrorMessage="1" sqref="E10:E22 E24:E53 E55:E102">
      <formula1>$E$6:$E$8</formula1>
    </dataValidation>
    <dataValidation type="list" allowBlank="1" showInputMessage="1" showErrorMessage="1" sqref="F10:F22 F24:F53 F55:F102">
      <formula1>$F$7:$F$8</formula1>
    </dataValidation>
    <dataValidation type="list" allowBlank="1" showInputMessage="1" showErrorMessage="1" sqref="I10:J27 I29:J39 I41:J46 I48:J54 I56:J69 I71:J76 I78:J89 I91:J99 I101:J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L31" r:id="rId1"/>
    <hyperlink ref="L33" r:id="rId2"/>
    <hyperlink ref="L41" r:id="rId3"/>
    <hyperlink ref="L49" r:id="rId4"/>
    <hyperlink ref="L52" r:id="rId5"/>
    <hyperlink ref="L56" r:id="rId6"/>
    <hyperlink ref="L57" r:id="rId7" display="http://mari-el.gov.ru/minfin/Pages/Budjprojekt.aspx"/>
    <hyperlink ref="L58" r:id="rId8"/>
    <hyperlink ref="L59" r:id="rId9"/>
    <hyperlink ref="L60" r:id="rId10"/>
    <hyperlink ref="L61" r:id="rId11" display="http://gov.cap.ru/SiteMap.aspx?gov_id=83&amp;id=1903016"/>
    <hyperlink ref="L62" r:id="rId12"/>
    <hyperlink ref="L65" r:id="rId13" display="http://www.zaksob.ru/pages.aspx?id=208&amp;m=68"/>
    <hyperlink ref="L66" r:id="rId14" display="http://www.zspo.ru/legislative/budget/27862/"/>
    <hyperlink ref="L71" r:id="rId15"/>
    <hyperlink ref="L74" r:id="rId16"/>
    <hyperlink ref="L76" r:id="rId17" display="http://www.yamalfin.ru/index.php?option=com_content&amp;view=category&amp;layout=blog&amp;id=37&amp;Itemid=45"/>
    <hyperlink ref="L81" r:id="rId18"/>
    <hyperlink ref="L83" r:id="rId19" display="http://www.zaksobr-chita.ru/documents/byudjet/2015"/>
    <hyperlink ref="L86" r:id="rId20" display="http://www.sndko.ru/proekty_zakonov_ko/"/>
    <hyperlink ref="L87" r:id="rId21" display="http://zsnso.ru/579/"/>
    <hyperlink ref="L92" r:id="rId22"/>
    <hyperlink ref="L101" r:id="rId23"/>
    <hyperlink ref="L102" r:id="rId24"/>
    <hyperlink ref="L54" r:id="rId25"/>
    <hyperlink ref="L19" r:id="rId26"/>
    <hyperlink ref="L29" r:id="rId27"/>
  </hyperlinks>
  <pageMargins left="0.70866141732283472" right="0.70866141732283472" top="0.74803149606299213" bottom="0.74803149606299213" header="0.31496062992125984" footer="0.31496062992125984"/>
  <pageSetup paperSize="9" scale="55" fitToHeight="3" orientation="landscape" r:id="rId28"/>
  <headerFooter>
    <oddFooter>&amp;C&amp;"Times New Roman,обычный"&amp;8&amp;P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4"/>
  <sheetViews>
    <sheetView zoomScaleNormal="100" workbookViewId="0">
      <pane ySplit="13" topLeftCell="A14" activePane="bottomLeft" state="frozen"/>
      <selection pane="bottomLeft" activeCell="A99" sqref="A99"/>
    </sheetView>
  </sheetViews>
  <sheetFormatPr defaultRowHeight="15" x14ac:dyDescent="0.25"/>
  <cols>
    <col min="1" max="1" width="33.42578125" style="3" customWidth="1"/>
    <col min="2" max="2" width="14.7109375" style="57" customWidth="1"/>
    <col min="3" max="3" width="40.85546875" style="3" customWidth="1"/>
    <col min="4" max="4" width="12.7109375" style="3" customWidth="1"/>
    <col min="5" max="19" width="8.7109375" style="3" hidden="1" customWidth="1"/>
    <col min="20" max="20" width="15.85546875" style="3" customWidth="1"/>
    <col min="21" max="21" width="6.7109375" style="3" customWidth="1"/>
    <col min="22" max="22" width="9.7109375" style="3" customWidth="1"/>
    <col min="23" max="23" width="10.7109375" style="3" customWidth="1"/>
    <col min="24" max="24" width="6.7109375" style="5" customWidth="1"/>
    <col min="25" max="25" width="45.7109375" style="2" customWidth="1"/>
  </cols>
  <sheetData>
    <row r="1" spans="1:25" s="1" customFormat="1" ht="29.25" customHeight="1" x14ac:dyDescent="0.2">
      <c r="A1" s="174" t="s">
        <v>257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</row>
    <row r="2" spans="1:25" s="1" customFormat="1" ht="15.95" customHeight="1" x14ac:dyDescent="0.2">
      <c r="A2" s="177" t="s">
        <v>419</v>
      </c>
      <c r="B2" s="177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1" customFormat="1" ht="27.75" customHeight="1" x14ac:dyDescent="0.2">
      <c r="A3" s="179" t="s">
        <v>151</v>
      </c>
      <c r="B3" s="179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25" s="1" customFormat="1" ht="28.5" customHeight="1" x14ac:dyDescent="0.2">
      <c r="A4" s="179" t="s">
        <v>318</v>
      </c>
      <c r="B4" s="179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</row>
    <row r="5" spans="1:25" s="1" customFormat="1" ht="14.25" customHeight="1" x14ac:dyDescent="0.2">
      <c r="A5" s="179" t="s">
        <v>319</v>
      </c>
      <c r="B5" s="179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</row>
    <row r="6" spans="1:25" s="1" customFormat="1" ht="15.95" customHeight="1" x14ac:dyDescent="0.2">
      <c r="A6" s="179" t="s">
        <v>152</v>
      </c>
      <c r="B6" s="179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</row>
    <row r="7" spans="1:25" s="1" customFormat="1" ht="16.5" customHeight="1" x14ac:dyDescent="0.2">
      <c r="A7" s="179" t="s">
        <v>309</v>
      </c>
      <c r="B7" s="179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</row>
    <row r="8" spans="1:25" ht="23.25" customHeight="1" x14ac:dyDescent="0.25">
      <c r="A8" s="175" t="s">
        <v>106</v>
      </c>
      <c r="B8" s="184" t="s">
        <v>523</v>
      </c>
      <c r="C8" s="184" t="s">
        <v>258</v>
      </c>
      <c r="D8" s="184" t="s">
        <v>512</v>
      </c>
      <c r="E8" s="189" t="s">
        <v>262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3"/>
      <c r="T8" s="175" t="s">
        <v>107</v>
      </c>
      <c r="U8" s="175" t="s">
        <v>259</v>
      </c>
      <c r="V8" s="175"/>
      <c r="W8" s="176"/>
      <c r="X8" s="176"/>
      <c r="Y8" s="175" t="s">
        <v>95</v>
      </c>
    </row>
    <row r="9" spans="1:25" ht="15.95" customHeight="1" x14ac:dyDescent="0.25">
      <c r="A9" s="176"/>
      <c r="B9" s="185"/>
      <c r="C9" s="186"/>
      <c r="D9" s="185"/>
      <c r="E9" s="202" t="s">
        <v>263</v>
      </c>
      <c r="F9" s="222"/>
      <c r="G9" s="223"/>
      <c r="H9" s="202" t="s">
        <v>264</v>
      </c>
      <c r="I9" s="222"/>
      <c r="J9" s="223"/>
      <c r="K9" s="202" t="s">
        <v>265</v>
      </c>
      <c r="L9" s="222"/>
      <c r="M9" s="223"/>
      <c r="N9" s="202" t="s">
        <v>266</v>
      </c>
      <c r="O9" s="222"/>
      <c r="P9" s="223"/>
      <c r="Q9" s="202" t="s">
        <v>267</v>
      </c>
      <c r="R9" s="222"/>
      <c r="S9" s="223"/>
      <c r="T9" s="175"/>
      <c r="U9" s="176" t="s">
        <v>111</v>
      </c>
      <c r="V9" s="176" t="s">
        <v>108</v>
      </c>
      <c r="W9" s="176" t="s">
        <v>109</v>
      </c>
      <c r="X9" s="199" t="s">
        <v>110</v>
      </c>
      <c r="Y9" s="198"/>
    </row>
    <row r="10" spans="1:25" ht="15.95" customHeight="1" x14ac:dyDescent="0.25">
      <c r="A10" s="176"/>
      <c r="B10" s="185"/>
      <c r="C10" s="137" t="s">
        <v>260</v>
      </c>
      <c r="D10" s="185"/>
      <c r="E10" s="224"/>
      <c r="F10" s="225"/>
      <c r="G10" s="226"/>
      <c r="H10" s="224"/>
      <c r="I10" s="225"/>
      <c r="J10" s="226"/>
      <c r="K10" s="224"/>
      <c r="L10" s="225"/>
      <c r="M10" s="226"/>
      <c r="N10" s="224"/>
      <c r="O10" s="225"/>
      <c r="P10" s="226"/>
      <c r="Q10" s="224"/>
      <c r="R10" s="225"/>
      <c r="S10" s="226"/>
      <c r="T10" s="175"/>
      <c r="U10" s="176"/>
      <c r="V10" s="176"/>
      <c r="W10" s="176"/>
      <c r="X10" s="199"/>
      <c r="Y10" s="198"/>
    </row>
    <row r="11" spans="1:25" ht="15.95" customHeight="1" x14ac:dyDescent="0.25">
      <c r="A11" s="176"/>
      <c r="B11" s="185"/>
      <c r="C11" s="137" t="s">
        <v>261</v>
      </c>
      <c r="D11" s="185"/>
      <c r="E11" s="184" t="s">
        <v>270</v>
      </c>
      <c r="F11" s="184" t="s">
        <v>268</v>
      </c>
      <c r="G11" s="184" t="s">
        <v>269</v>
      </c>
      <c r="H11" s="184" t="s">
        <v>270</v>
      </c>
      <c r="I11" s="184" t="s">
        <v>268</v>
      </c>
      <c r="J11" s="184" t="s">
        <v>269</v>
      </c>
      <c r="K11" s="184" t="s">
        <v>270</v>
      </c>
      <c r="L11" s="184" t="s">
        <v>268</v>
      </c>
      <c r="M11" s="184" t="s">
        <v>269</v>
      </c>
      <c r="N11" s="184" t="s">
        <v>270</v>
      </c>
      <c r="O11" s="184" t="s">
        <v>268</v>
      </c>
      <c r="P11" s="184" t="s">
        <v>269</v>
      </c>
      <c r="Q11" s="184" t="s">
        <v>270</v>
      </c>
      <c r="R11" s="184" t="s">
        <v>268</v>
      </c>
      <c r="S11" s="184" t="s">
        <v>269</v>
      </c>
      <c r="T11" s="175"/>
      <c r="U11" s="176"/>
      <c r="V11" s="176"/>
      <c r="W11" s="176"/>
      <c r="X11" s="199"/>
      <c r="Y11" s="198"/>
    </row>
    <row r="12" spans="1:25" ht="15.95" customHeight="1" x14ac:dyDescent="0.25">
      <c r="A12" s="176"/>
      <c r="B12" s="185"/>
      <c r="C12" s="137" t="s">
        <v>120</v>
      </c>
      <c r="D12" s="185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75"/>
      <c r="U12" s="176"/>
      <c r="V12" s="176"/>
      <c r="W12" s="176"/>
      <c r="X12" s="199"/>
      <c r="Y12" s="198"/>
    </row>
    <row r="13" spans="1:25" ht="15.95" customHeight="1" x14ac:dyDescent="0.25">
      <c r="A13" s="176"/>
      <c r="B13" s="186"/>
      <c r="C13" s="137" t="s">
        <v>128</v>
      </c>
      <c r="D13" s="186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175"/>
      <c r="U13" s="176"/>
      <c r="V13" s="176"/>
      <c r="W13" s="176"/>
      <c r="X13" s="199"/>
      <c r="Y13" s="198"/>
    </row>
    <row r="14" spans="1:25" s="13" customFormat="1" ht="15.95" customHeight="1" x14ac:dyDescent="0.25">
      <c r="A14" s="67" t="s">
        <v>0</v>
      </c>
      <c r="B14" s="67"/>
      <c r="C14" s="39"/>
      <c r="D14" s="39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67"/>
      <c r="U14" s="67"/>
      <c r="V14" s="67"/>
      <c r="W14" s="67"/>
      <c r="X14" s="10"/>
      <c r="Y14" s="9"/>
    </row>
    <row r="15" spans="1:25" s="7" customFormat="1" ht="15.95" customHeight="1" x14ac:dyDescent="0.25">
      <c r="A15" s="68" t="s">
        <v>1</v>
      </c>
      <c r="B15" s="79" t="str">
        <f>'13.1 '!B9</f>
        <v>На 2016 год</v>
      </c>
      <c r="C15" s="76" t="s">
        <v>128</v>
      </c>
      <c r="D15" s="79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>
        <f t="shared" ref="U15:U32" si="0">IF(C15="Да, опубликованы по всем указанным отраслям",2,IF(C15="Да, опубликованы по 2, 3 или 4 из указанных отраслей",1,0))</f>
        <v>0</v>
      </c>
      <c r="V15" s="76"/>
      <c r="W15" s="76"/>
      <c r="X15" s="74">
        <f>U15*(1-V15)*(1-W15)</f>
        <v>0</v>
      </c>
      <c r="Y15" s="11" t="s">
        <v>486</v>
      </c>
    </row>
    <row r="16" spans="1:25" ht="15.95" customHeight="1" x14ac:dyDescent="0.25">
      <c r="A16" s="68" t="s">
        <v>2</v>
      </c>
      <c r="B16" s="79" t="str">
        <f>'13.1 '!B10</f>
        <v>На 2016 год</v>
      </c>
      <c r="C16" s="76" t="s">
        <v>128</v>
      </c>
      <c r="D16" s="79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>
        <f t="shared" si="0"/>
        <v>0</v>
      </c>
      <c r="V16" s="76"/>
      <c r="W16" s="76"/>
      <c r="X16" s="74">
        <f t="shared" ref="X16:X32" si="1">U16*(1-V16)*(1-W16)</f>
        <v>0</v>
      </c>
      <c r="Y16" s="70" t="s">
        <v>485</v>
      </c>
    </row>
    <row r="17" spans="1:25" ht="15.95" customHeight="1" x14ac:dyDescent="0.25">
      <c r="A17" s="68" t="s">
        <v>3</v>
      </c>
      <c r="B17" s="79" t="str">
        <f>'13.1 '!B11</f>
        <v>На 2016 год и плановый период</v>
      </c>
      <c r="C17" s="76" t="s">
        <v>128</v>
      </c>
      <c r="D17" s="79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9" t="s">
        <v>525</v>
      </c>
      <c r="U17" s="76">
        <f t="shared" si="0"/>
        <v>0</v>
      </c>
      <c r="V17" s="76"/>
      <c r="W17" s="76"/>
      <c r="X17" s="74">
        <f t="shared" si="1"/>
        <v>0</v>
      </c>
      <c r="Y17" s="70" t="s">
        <v>488</v>
      </c>
    </row>
    <row r="18" spans="1:25" s="7" customFormat="1" ht="15.95" customHeight="1" x14ac:dyDescent="0.25">
      <c r="A18" s="68" t="s">
        <v>4</v>
      </c>
      <c r="B18" s="79" t="str">
        <f>'13.1 '!B12</f>
        <v>На 2016 год</v>
      </c>
      <c r="C18" s="76" t="s">
        <v>120</v>
      </c>
      <c r="D18" s="79" t="s">
        <v>329</v>
      </c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>
        <f t="shared" si="0"/>
        <v>0</v>
      </c>
      <c r="V18" s="76"/>
      <c r="W18" s="76"/>
      <c r="X18" s="74">
        <f t="shared" si="1"/>
        <v>0</v>
      </c>
      <c r="Y18" s="70" t="s">
        <v>565</v>
      </c>
    </row>
    <row r="19" spans="1:25" s="8" customFormat="1" ht="15.95" customHeight="1" x14ac:dyDescent="0.25">
      <c r="A19" s="68" t="s">
        <v>5</v>
      </c>
      <c r="B19" s="79" t="str">
        <f>'13.1 '!B13</f>
        <v>На 2016 год</v>
      </c>
      <c r="C19" s="76" t="s">
        <v>128</v>
      </c>
      <c r="D19" s="79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>
        <f t="shared" si="0"/>
        <v>0</v>
      </c>
      <c r="V19" s="76"/>
      <c r="W19" s="76"/>
      <c r="X19" s="74">
        <f t="shared" si="1"/>
        <v>0</v>
      </c>
      <c r="Y19" s="70" t="s">
        <v>301</v>
      </c>
    </row>
    <row r="20" spans="1:25" ht="15.95" customHeight="1" x14ac:dyDescent="0.25">
      <c r="A20" s="68" t="s">
        <v>6</v>
      </c>
      <c r="B20" s="79" t="str">
        <f>'13.1 '!B14</f>
        <v>На 2016 год</v>
      </c>
      <c r="C20" s="76" t="s">
        <v>128</v>
      </c>
      <c r="D20" s="79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>
        <f t="shared" si="0"/>
        <v>0</v>
      </c>
      <c r="V20" s="76"/>
      <c r="W20" s="76"/>
      <c r="X20" s="74">
        <f t="shared" si="1"/>
        <v>0</v>
      </c>
      <c r="Y20" s="70" t="s">
        <v>303</v>
      </c>
    </row>
    <row r="21" spans="1:25" s="7" customFormat="1" ht="15.95" customHeight="1" x14ac:dyDescent="0.25">
      <c r="A21" s="68" t="s">
        <v>7</v>
      </c>
      <c r="B21" s="79" t="str">
        <f>'13.1 '!B15</f>
        <v>На 2016 год</v>
      </c>
      <c r="C21" s="76" t="s">
        <v>128</v>
      </c>
      <c r="D21" s="79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>
        <f t="shared" si="0"/>
        <v>0</v>
      </c>
      <c r="V21" s="76"/>
      <c r="W21" s="76"/>
      <c r="X21" s="74">
        <f t="shared" si="1"/>
        <v>0</v>
      </c>
      <c r="Y21" s="131" t="s">
        <v>628</v>
      </c>
    </row>
    <row r="22" spans="1:25" s="8" customFormat="1" ht="15.95" customHeight="1" x14ac:dyDescent="0.25">
      <c r="A22" s="68" t="s">
        <v>8</v>
      </c>
      <c r="B22" s="79" t="str">
        <f>'13.1 '!B16</f>
        <v>На 2016 год</v>
      </c>
      <c r="C22" s="76" t="s">
        <v>128</v>
      </c>
      <c r="D22" s="79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>
        <f t="shared" si="0"/>
        <v>0</v>
      </c>
      <c r="V22" s="76"/>
      <c r="W22" s="76"/>
      <c r="X22" s="74">
        <f t="shared" si="1"/>
        <v>0</v>
      </c>
      <c r="Y22" s="70" t="s">
        <v>305</v>
      </c>
    </row>
    <row r="23" spans="1:25" s="8" customFormat="1" ht="15.95" customHeight="1" x14ac:dyDescent="0.25">
      <c r="A23" s="68" t="s">
        <v>9</v>
      </c>
      <c r="B23" s="79" t="str">
        <f>'13.1 '!B17</f>
        <v>На 2016 год</v>
      </c>
      <c r="C23" s="76" t="s">
        <v>128</v>
      </c>
      <c r="D23" s="79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>
        <f t="shared" si="0"/>
        <v>0</v>
      </c>
      <c r="V23" s="76"/>
      <c r="W23" s="76"/>
      <c r="X23" s="74">
        <f t="shared" si="1"/>
        <v>0</v>
      </c>
      <c r="Y23" s="70" t="s">
        <v>291</v>
      </c>
    </row>
    <row r="24" spans="1:25" ht="15.95" customHeight="1" x14ac:dyDescent="0.25">
      <c r="A24" s="68" t="s">
        <v>10</v>
      </c>
      <c r="B24" s="79" t="str">
        <f>'13.1 '!B18</f>
        <v>На 2016 год и плановый период</v>
      </c>
      <c r="C24" s="76" t="s">
        <v>120</v>
      </c>
      <c r="D24" s="79" t="s">
        <v>329</v>
      </c>
      <c r="E24" s="79"/>
      <c r="F24" s="76"/>
      <c r="G24" s="76"/>
      <c r="H24" s="76"/>
      <c r="I24" s="76"/>
      <c r="J24" s="76"/>
      <c r="K24" s="79"/>
      <c r="L24" s="76"/>
      <c r="M24" s="76"/>
      <c r="N24" s="76"/>
      <c r="O24" s="76"/>
      <c r="P24" s="76"/>
      <c r="Q24" s="76"/>
      <c r="R24" s="76"/>
      <c r="S24" s="76"/>
      <c r="T24" s="76"/>
      <c r="U24" s="76">
        <f t="shared" si="0"/>
        <v>0</v>
      </c>
      <c r="V24" s="76"/>
      <c r="W24" s="76"/>
      <c r="X24" s="74">
        <f t="shared" si="1"/>
        <v>0</v>
      </c>
      <c r="Y24" s="131" t="s">
        <v>432</v>
      </c>
    </row>
    <row r="25" spans="1:25" s="7" customFormat="1" ht="15.95" customHeight="1" x14ac:dyDescent="0.25">
      <c r="A25" s="68" t="s">
        <v>11</v>
      </c>
      <c r="B25" s="79" t="str">
        <f>'13.1 '!B19</f>
        <v>На 2016 год</v>
      </c>
      <c r="C25" s="76" t="s">
        <v>128</v>
      </c>
      <c r="D25" s="79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>
        <f t="shared" si="0"/>
        <v>0</v>
      </c>
      <c r="V25" s="76"/>
      <c r="W25" s="76"/>
      <c r="X25" s="74">
        <f t="shared" si="1"/>
        <v>0</v>
      </c>
      <c r="Y25" s="70" t="s">
        <v>333</v>
      </c>
    </row>
    <row r="26" spans="1:25" s="7" customFormat="1" ht="15.95" customHeight="1" x14ac:dyDescent="0.25">
      <c r="A26" s="68" t="s">
        <v>12</v>
      </c>
      <c r="B26" s="79" t="str">
        <f>'13.1 '!B20</f>
        <v>На 2016 год</v>
      </c>
      <c r="C26" s="76" t="s">
        <v>128</v>
      </c>
      <c r="D26" s="79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>
        <f t="shared" si="0"/>
        <v>0</v>
      </c>
      <c r="V26" s="76"/>
      <c r="W26" s="76"/>
      <c r="X26" s="74">
        <f t="shared" si="1"/>
        <v>0</v>
      </c>
      <c r="Y26" s="70" t="s">
        <v>433</v>
      </c>
    </row>
    <row r="27" spans="1:25" s="7" customFormat="1" ht="15.95" customHeight="1" x14ac:dyDescent="0.25">
      <c r="A27" s="68" t="s">
        <v>13</v>
      </c>
      <c r="B27" s="79" t="str">
        <f>'13.1 '!B21</f>
        <v>На 2016 год</v>
      </c>
      <c r="C27" s="76" t="s">
        <v>128</v>
      </c>
      <c r="D27" s="79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>
        <f t="shared" si="0"/>
        <v>0</v>
      </c>
      <c r="V27" s="76"/>
      <c r="W27" s="76"/>
      <c r="X27" s="74">
        <f t="shared" si="1"/>
        <v>0</v>
      </c>
      <c r="Y27" s="95" t="s">
        <v>562</v>
      </c>
    </row>
    <row r="28" spans="1:25" s="8" customFormat="1" ht="15.95" customHeight="1" x14ac:dyDescent="0.25">
      <c r="A28" s="68" t="s">
        <v>14</v>
      </c>
      <c r="B28" s="79" t="str">
        <f>'13.1 '!B22</f>
        <v>На 2016 год</v>
      </c>
      <c r="C28" s="76" t="s">
        <v>120</v>
      </c>
      <c r="D28" s="79" t="s">
        <v>329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>
        <f t="shared" si="0"/>
        <v>0</v>
      </c>
      <c r="V28" s="76"/>
      <c r="W28" s="76"/>
      <c r="X28" s="74">
        <f t="shared" si="1"/>
        <v>0</v>
      </c>
      <c r="Y28" s="70" t="s">
        <v>335</v>
      </c>
    </row>
    <row r="29" spans="1:25" s="8" customFormat="1" ht="15.95" customHeight="1" x14ac:dyDescent="0.25">
      <c r="A29" s="68" t="s">
        <v>15</v>
      </c>
      <c r="B29" s="79" t="str">
        <f>'13.1 '!B23</f>
        <v>На 2016 год</v>
      </c>
      <c r="C29" s="76" t="s">
        <v>128</v>
      </c>
      <c r="D29" s="79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>
        <f t="shared" si="0"/>
        <v>0</v>
      </c>
      <c r="V29" s="76"/>
      <c r="W29" s="76"/>
      <c r="X29" s="74">
        <f t="shared" si="1"/>
        <v>0</v>
      </c>
      <c r="Y29" s="70" t="s">
        <v>336</v>
      </c>
    </row>
    <row r="30" spans="1:25" s="7" customFormat="1" ht="15.95" customHeight="1" x14ac:dyDescent="0.25">
      <c r="A30" s="68" t="s">
        <v>16</v>
      </c>
      <c r="B30" s="79" t="str">
        <f>'13.1 '!B24</f>
        <v>На 2016 год и плановый период</v>
      </c>
      <c r="C30" s="76" t="s">
        <v>128</v>
      </c>
      <c r="D30" s="79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>
        <f t="shared" si="0"/>
        <v>0</v>
      </c>
      <c r="V30" s="76"/>
      <c r="W30" s="76"/>
      <c r="X30" s="74">
        <f t="shared" si="1"/>
        <v>0</v>
      </c>
      <c r="Y30" s="70" t="s">
        <v>603</v>
      </c>
    </row>
    <row r="31" spans="1:25" ht="15.95" customHeight="1" x14ac:dyDescent="0.25">
      <c r="A31" s="68" t="s">
        <v>17</v>
      </c>
      <c r="B31" s="79" t="str">
        <f>'13.1 '!B25</f>
        <v>На 2016 год и плановый период</v>
      </c>
      <c r="C31" s="76" t="s">
        <v>128</v>
      </c>
      <c r="D31" s="79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>
        <f t="shared" si="0"/>
        <v>0</v>
      </c>
      <c r="V31" s="76"/>
      <c r="W31" s="76"/>
      <c r="X31" s="74">
        <f t="shared" si="1"/>
        <v>0</v>
      </c>
      <c r="Y31" s="70" t="s">
        <v>338</v>
      </c>
    </row>
    <row r="32" spans="1:25" ht="15.95" customHeight="1" x14ac:dyDescent="0.25">
      <c r="A32" s="68" t="s">
        <v>18</v>
      </c>
      <c r="B32" s="79" t="str">
        <f>'13.1 '!B26</f>
        <v>На 2016 год и плановый период</v>
      </c>
      <c r="C32" s="76" t="s">
        <v>128</v>
      </c>
      <c r="D32" s="79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>
        <f t="shared" si="0"/>
        <v>0</v>
      </c>
      <c r="V32" s="76"/>
      <c r="W32" s="76"/>
      <c r="X32" s="74">
        <f t="shared" si="1"/>
        <v>0</v>
      </c>
      <c r="Y32" s="70" t="s">
        <v>636</v>
      </c>
    </row>
    <row r="33" spans="1:25" s="13" customFormat="1" ht="15.95" customHeight="1" x14ac:dyDescent="0.25">
      <c r="A33" s="67" t="s">
        <v>19</v>
      </c>
      <c r="B33" s="9"/>
      <c r="C33" s="77"/>
      <c r="D33" s="80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8"/>
      <c r="V33" s="78"/>
      <c r="W33" s="78"/>
      <c r="X33" s="12"/>
      <c r="Y33" s="71"/>
    </row>
    <row r="34" spans="1:25" s="7" customFormat="1" ht="15.95" customHeight="1" x14ac:dyDescent="0.25">
      <c r="A34" s="68" t="s">
        <v>20</v>
      </c>
      <c r="B34" s="79" t="str">
        <f>'13.1 '!B28</f>
        <v>На 2016 год</v>
      </c>
      <c r="C34" s="76" t="s">
        <v>120</v>
      </c>
      <c r="D34" s="79" t="s">
        <v>329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>
        <f t="shared" ref="U34:U44" si="2">IF(C34="Да, опубликованы по всем указанным отраслям",2,IF(C34="Да, опубликованы по 2, 3 или 4 из указанных отраслей",1,0))</f>
        <v>0</v>
      </c>
      <c r="V34" s="76"/>
      <c r="W34" s="76"/>
      <c r="X34" s="74">
        <f t="shared" ref="X34:X44" si="3">U34*(1-V34)*(1-W34)</f>
        <v>0</v>
      </c>
      <c r="Y34" s="70" t="s">
        <v>535</v>
      </c>
    </row>
    <row r="35" spans="1:25" ht="15.95" customHeight="1" x14ac:dyDescent="0.25">
      <c r="A35" s="68" t="s">
        <v>21</v>
      </c>
      <c r="B35" s="79" t="str">
        <f>'13.1 '!B29</f>
        <v>На 2016 год и плановый период</v>
      </c>
      <c r="C35" s="76" t="s">
        <v>128</v>
      </c>
      <c r="D35" s="79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>
        <f t="shared" si="2"/>
        <v>0</v>
      </c>
      <c r="V35" s="76"/>
      <c r="W35" s="76"/>
      <c r="X35" s="74">
        <f t="shared" si="3"/>
        <v>0</v>
      </c>
      <c r="Y35" s="70" t="s">
        <v>293</v>
      </c>
    </row>
    <row r="36" spans="1:25" ht="15.95" customHeight="1" x14ac:dyDescent="0.25">
      <c r="A36" s="68" t="s">
        <v>22</v>
      </c>
      <c r="B36" s="79" t="str">
        <f>'13.1 '!B30</f>
        <v>На 2016 год</v>
      </c>
      <c r="C36" s="76" t="s">
        <v>128</v>
      </c>
      <c r="D36" s="79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>
        <f t="shared" si="2"/>
        <v>0</v>
      </c>
      <c r="V36" s="76"/>
      <c r="W36" s="76"/>
      <c r="X36" s="74">
        <f t="shared" si="3"/>
        <v>0</v>
      </c>
      <c r="Y36" s="70" t="s">
        <v>294</v>
      </c>
    </row>
    <row r="37" spans="1:25" ht="15.95" customHeight="1" x14ac:dyDescent="0.25">
      <c r="A37" s="68" t="s">
        <v>23</v>
      </c>
      <c r="B37" s="79" t="str">
        <f>'13.1 '!B31</f>
        <v>На 2016 год</v>
      </c>
      <c r="C37" s="76" t="s">
        <v>128</v>
      </c>
      <c r="D37" s="79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>
        <f t="shared" si="2"/>
        <v>0</v>
      </c>
      <c r="V37" s="76"/>
      <c r="W37" s="76"/>
      <c r="X37" s="74">
        <f t="shared" si="3"/>
        <v>0</v>
      </c>
      <c r="Y37" s="11" t="s">
        <v>362</v>
      </c>
    </row>
    <row r="38" spans="1:25" ht="15.95" customHeight="1" x14ac:dyDescent="0.25">
      <c r="A38" s="68" t="s">
        <v>24</v>
      </c>
      <c r="B38" s="79" t="str">
        <f>'13.1 '!B32</f>
        <v>На 2016 год</v>
      </c>
      <c r="C38" s="76" t="s">
        <v>128</v>
      </c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>
        <f t="shared" si="2"/>
        <v>0</v>
      </c>
      <c r="V38" s="76"/>
      <c r="W38" s="76"/>
      <c r="X38" s="74">
        <f t="shared" si="3"/>
        <v>0</v>
      </c>
      <c r="Y38" s="70" t="s">
        <v>363</v>
      </c>
    </row>
    <row r="39" spans="1:25" s="7" customFormat="1" ht="15.95" customHeight="1" x14ac:dyDescent="0.25">
      <c r="A39" s="68" t="s">
        <v>25</v>
      </c>
      <c r="B39" s="79" t="str">
        <f>'13.1 '!B33</f>
        <v>На 2016 год и плановый период</v>
      </c>
      <c r="C39" s="76" t="s">
        <v>128</v>
      </c>
      <c r="D39" s="79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>
        <f t="shared" si="2"/>
        <v>0</v>
      </c>
      <c r="V39" s="76"/>
      <c r="W39" s="76"/>
      <c r="X39" s="74">
        <f t="shared" si="3"/>
        <v>0</v>
      </c>
      <c r="Y39" s="70" t="s">
        <v>296</v>
      </c>
    </row>
    <row r="40" spans="1:25" ht="15.95" customHeight="1" x14ac:dyDescent="0.25">
      <c r="A40" s="68" t="s">
        <v>26</v>
      </c>
      <c r="B40" s="79" t="str">
        <f>'13.1 '!B34</f>
        <v>На 2016 год</v>
      </c>
      <c r="C40" s="76" t="s">
        <v>120</v>
      </c>
      <c r="D40" s="79" t="s">
        <v>329</v>
      </c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>
        <f t="shared" si="2"/>
        <v>0</v>
      </c>
      <c r="V40" s="76"/>
      <c r="W40" s="76"/>
      <c r="X40" s="74">
        <f t="shared" si="3"/>
        <v>0</v>
      </c>
      <c r="Y40" s="70" t="s">
        <v>366</v>
      </c>
    </row>
    <row r="41" spans="1:25" ht="15.95" customHeight="1" x14ac:dyDescent="0.25">
      <c r="A41" s="68" t="s">
        <v>27</v>
      </c>
      <c r="B41" s="79" t="str">
        <f>'13.1 '!B35</f>
        <v>На 2016 год</v>
      </c>
      <c r="C41" s="76" t="s">
        <v>128</v>
      </c>
      <c r="D41" s="79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>
        <f t="shared" si="2"/>
        <v>0</v>
      </c>
      <c r="V41" s="76"/>
      <c r="W41" s="76"/>
      <c r="X41" s="74">
        <f t="shared" si="3"/>
        <v>0</v>
      </c>
      <c r="Y41" s="70" t="s">
        <v>368</v>
      </c>
    </row>
    <row r="42" spans="1:25" ht="15.95" customHeight="1" x14ac:dyDescent="0.25">
      <c r="A42" s="68" t="s">
        <v>28</v>
      </c>
      <c r="B42" s="79" t="str">
        <f>'13.1 '!B36</f>
        <v>На 2016 год</v>
      </c>
      <c r="C42" s="76" t="s">
        <v>128</v>
      </c>
      <c r="D42" s="79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>
        <f t="shared" si="2"/>
        <v>0</v>
      </c>
      <c r="V42" s="76"/>
      <c r="W42" s="76"/>
      <c r="X42" s="74">
        <f t="shared" si="3"/>
        <v>0</v>
      </c>
      <c r="Y42" s="70" t="s">
        <v>640</v>
      </c>
    </row>
    <row r="43" spans="1:25" ht="15.95" customHeight="1" x14ac:dyDescent="0.25">
      <c r="A43" s="68" t="s">
        <v>29</v>
      </c>
      <c r="B43" s="79" t="str">
        <f>'13.1 '!B37</f>
        <v>На 2016 год и плановый период</v>
      </c>
      <c r="C43" s="76" t="s">
        <v>128</v>
      </c>
      <c r="D43" s="79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>
        <f t="shared" si="2"/>
        <v>0</v>
      </c>
      <c r="V43" s="76"/>
      <c r="W43" s="76"/>
      <c r="X43" s="74">
        <f t="shared" si="3"/>
        <v>0</v>
      </c>
      <c r="Y43" s="70" t="s">
        <v>533</v>
      </c>
    </row>
    <row r="44" spans="1:25" ht="15.95" customHeight="1" x14ac:dyDescent="0.25">
      <c r="A44" s="68" t="s">
        <v>30</v>
      </c>
      <c r="B44" s="79" t="str">
        <f>'13.1 '!B38</f>
        <v>На 2016 год</v>
      </c>
      <c r="C44" s="76" t="s">
        <v>128</v>
      </c>
      <c r="D44" s="79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>
        <f t="shared" si="2"/>
        <v>0</v>
      </c>
      <c r="V44" s="76"/>
      <c r="W44" s="76"/>
      <c r="X44" s="74">
        <f t="shared" si="3"/>
        <v>0</v>
      </c>
      <c r="Y44" s="70" t="s">
        <v>596</v>
      </c>
    </row>
    <row r="45" spans="1:25" s="13" customFormat="1" ht="15.95" customHeight="1" x14ac:dyDescent="0.25">
      <c r="A45" s="67" t="s">
        <v>31</v>
      </c>
      <c r="B45" s="9"/>
      <c r="C45" s="77"/>
      <c r="D45" s="80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8"/>
      <c r="V45" s="78"/>
      <c r="W45" s="78"/>
      <c r="X45" s="12"/>
      <c r="Y45" s="71"/>
    </row>
    <row r="46" spans="1:25" s="8" customFormat="1" ht="15.95" customHeight="1" x14ac:dyDescent="0.25">
      <c r="A46" s="68" t="s">
        <v>32</v>
      </c>
      <c r="B46" s="79" t="str">
        <f>'13.1 '!B40</f>
        <v>На 2016 год</v>
      </c>
      <c r="C46" s="76" t="s">
        <v>128</v>
      </c>
      <c r="D46" s="79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9"/>
      <c r="U46" s="76">
        <f t="shared" ref="U46:U51" si="4">IF(C46="Да, опубликованы по всем указанным отраслям",2,IF(C46="Да, опубликованы по 2, 3 или 4 из указанных отраслей",1,0))</f>
        <v>0</v>
      </c>
      <c r="V46" s="76"/>
      <c r="W46" s="76"/>
      <c r="X46" s="74">
        <f t="shared" ref="X46:X51" si="5">U46*(1-V46)*(1-W46)</f>
        <v>0</v>
      </c>
      <c r="Y46" s="70" t="s">
        <v>370</v>
      </c>
    </row>
    <row r="47" spans="1:25" s="8" customFormat="1" ht="15.95" customHeight="1" x14ac:dyDescent="0.25">
      <c r="A47" s="68" t="s">
        <v>33</v>
      </c>
      <c r="B47" s="79" t="str">
        <f>'13.1 '!B41</f>
        <v>На 2016 год</v>
      </c>
      <c r="C47" s="76" t="s">
        <v>128</v>
      </c>
      <c r="D47" s="79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>
        <f t="shared" si="4"/>
        <v>0</v>
      </c>
      <c r="V47" s="76"/>
      <c r="W47" s="76"/>
      <c r="X47" s="74">
        <f t="shared" si="5"/>
        <v>0</v>
      </c>
      <c r="Y47" s="70" t="s">
        <v>371</v>
      </c>
    </row>
    <row r="48" spans="1:25" ht="15.95" customHeight="1" x14ac:dyDescent="0.25">
      <c r="A48" s="68" t="s">
        <v>34</v>
      </c>
      <c r="B48" s="79" t="str">
        <f>'13.1 '!B42</f>
        <v>На 2016 год</v>
      </c>
      <c r="C48" s="76" t="s">
        <v>120</v>
      </c>
      <c r="D48" s="79" t="s">
        <v>329</v>
      </c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>
        <f t="shared" si="4"/>
        <v>0</v>
      </c>
      <c r="V48" s="76"/>
      <c r="W48" s="76"/>
      <c r="X48" s="74">
        <f t="shared" si="5"/>
        <v>0</v>
      </c>
      <c r="Y48" s="70" t="s">
        <v>568</v>
      </c>
    </row>
    <row r="49" spans="1:25" s="7" customFormat="1" ht="15.95" customHeight="1" x14ac:dyDescent="0.25">
      <c r="A49" s="68" t="s">
        <v>35</v>
      </c>
      <c r="B49" s="79" t="str">
        <f>'13.1 '!B43</f>
        <v>На 2016 год</v>
      </c>
      <c r="C49" s="76" t="s">
        <v>128</v>
      </c>
      <c r="D49" s="79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9"/>
      <c r="U49" s="76">
        <f t="shared" si="4"/>
        <v>0</v>
      </c>
      <c r="V49" s="76"/>
      <c r="W49" s="76"/>
      <c r="X49" s="74">
        <f t="shared" si="5"/>
        <v>0</v>
      </c>
      <c r="Y49" s="70" t="s">
        <v>373</v>
      </c>
    </row>
    <row r="50" spans="1:25" s="8" customFormat="1" ht="15.95" customHeight="1" x14ac:dyDescent="0.25">
      <c r="A50" s="68" t="s">
        <v>36</v>
      </c>
      <c r="B50" s="79" t="str">
        <f>'13.1 '!B44</f>
        <v>На 2016 год и плановый период</v>
      </c>
      <c r="C50" s="76" t="s">
        <v>128</v>
      </c>
      <c r="D50" s="79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>
        <f t="shared" si="4"/>
        <v>0</v>
      </c>
      <c r="V50" s="76"/>
      <c r="W50" s="76"/>
      <c r="X50" s="74">
        <f t="shared" si="5"/>
        <v>0</v>
      </c>
      <c r="Y50" s="95" t="s">
        <v>582</v>
      </c>
    </row>
    <row r="51" spans="1:25" s="8" customFormat="1" ht="15.95" customHeight="1" x14ac:dyDescent="0.25">
      <c r="A51" s="68" t="s">
        <v>37</v>
      </c>
      <c r="B51" s="79" t="str">
        <f>'13.1 '!B45</f>
        <v>На 2016 год</v>
      </c>
      <c r="C51" s="76" t="s">
        <v>128</v>
      </c>
      <c r="D51" s="79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81"/>
      <c r="U51" s="76">
        <f t="shared" si="4"/>
        <v>0</v>
      </c>
      <c r="V51" s="76"/>
      <c r="W51" s="76"/>
      <c r="X51" s="74">
        <f t="shared" si="5"/>
        <v>0</v>
      </c>
      <c r="Y51" s="96" t="s">
        <v>378</v>
      </c>
    </row>
    <row r="52" spans="1:25" s="13" customFormat="1" ht="15.95" customHeight="1" x14ac:dyDescent="0.25">
      <c r="A52" s="67" t="s">
        <v>38</v>
      </c>
      <c r="B52" s="9"/>
      <c r="C52" s="77"/>
      <c r="D52" s="80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8"/>
      <c r="V52" s="78"/>
      <c r="W52" s="78"/>
      <c r="X52" s="12"/>
      <c r="Y52" s="71"/>
    </row>
    <row r="53" spans="1:25" s="8" customFormat="1" ht="15.95" customHeight="1" x14ac:dyDescent="0.25">
      <c r="A53" s="68" t="s">
        <v>39</v>
      </c>
      <c r="B53" s="79" t="str">
        <f>'13.1 '!B47</f>
        <v>На 2016 год</v>
      </c>
      <c r="C53" s="76" t="s">
        <v>128</v>
      </c>
      <c r="D53" s="79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>
        <f t="shared" ref="U53:U59" si="6">IF(C53="Да, опубликованы по всем указанным отраслям",2,IF(C53="Да, опубликованы по 2, 3 или 4 из указанных отраслей",1,0))</f>
        <v>0</v>
      </c>
      <c r="V53" s="76"/>
      <c r="W53" s="76"/>
      <c r="X53" s="74">
        <f t="shared" ref="X53:X59" si="7">U53*(1-V53)*(1-W53)</f>
        <v>0</v>
      </c>
      <c r="Y53" s="70" t="s">
        <v>379</v>
      </c>
    </row>
    <row r="54" spans="1:25" s="8" customFormat="1" ht="15.95" customHeight="1" x14ac:dyDescent="0.25">
      <c r="A54" s="68" t="s">
        <v>40</v>
      </c>
      <c r="B54" s="79" t="str">
        <f>'13.1 '!B48</f>
        <v>На 2016 год</v>
      </c>
      <c r="C54" s="76" t="s">
        <v>128</v>
      </c>
      <c r="D54" s="79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>
        <f t="shared" si="6"/>
        <v>0</v>
      </c>
      <c r="V54" s="76"/>
      <c r="W54" s="76"/>
      <c r="X54" s="74">
        <f t="shared" si="7"/>
        <v>0</v>
      </c>
      <c r="Y54" s="70" t="s">
        <v>340</v>
      </c>
    </row>
    <row r="55" spans="1:25" ht="15.95" customHeight="1" x14ac:dyDescent="0.25">
      <c r="A55" s="68" t="s">
        <v>41</v>
      </c>
      <c r="B55" s="79" t="str">
        <f>'13.1 '!B49</f>
        <v>На 2016 год и плановый период</v>
      </c>
      <c r="C55" s="76" t="s">
        <v>128</v>
      </c>
      <c r="D55" s="79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>
        <f t="shared" si="6"/>
        <v>0</v>
      </c>
      <c r="V55" s="76"/>
      <c r="W55" s="76"/>
      <c r="X55" s="74">
        <f t="shared" si="7"/>
        <v>0</v>
      </c>
      <c r="Y55" s="70" t="s">
        <v>470</v>
      </c>
    </row>
    <row r="56" spans="1:25" ht="15.95" customHeight="1" x14ac:dyDescent="0.25">
      <c r="A56" s="68" t="s">
        <v>42</v>
      </c>
      <c r="B56" s="79" t="str">
        <f>'13.1 '!B50</f>
        <v>На 2016 год</v>
      </c>
      <c r="C56" s="76" t="s">
        <v>128</v>
      </c>
      <c r="D56" s="79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>
        <f t="shared" si="6"/>
        <v>0</v>
      </c>
      <c r="V56" s="76"/>
      <c r="W56" s="76"/>
      <c r="X56" s="74">
        <f t="shared" si="7"/>
        <v>0</v>
      </c>
      <c r="Y56" s="70" t="s">
        <v>446</v>
      </c>
    </row>
    <row r="57" spans="1:25" s="8" customFormat="1" ht="15.95" customHeight="1" x14ac:dyDescent="0.25">
      <c r="A57" s="68" t="s">
        <v>92</v>
      </c>
      <c r="B57" s="79" t="str">
        <f>'13.1 '!B51</f>
        <v>На 2016 год</v>
      </c>
      <c r="C57" s="76" t="s">
        <v>128</v>
      </c>
      <c r="D57" s="79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>
        <f t="shared" si="6"/>
        <v>0</v>
      </c>
      <c r="V57" s="76"/>
      <c r="W57" s="76"/>
      <c r="X57" s="74">
        <f t="shared" si="7"/>
        <v>0</v>
      </c>
      <c r="Y57" s="70" t="s">
        <v>380</v>
      </c>
    </row>
    <row r="58" spans="1:25" ht="15.95" customHeight="1" x14ac:dyDescent="0.25">
      <c r="A58" s="68" t="s">
        <v>43</v>
      </c>
      <c r="B58" s="79" t="str">
        <f>'13.1 '!B52</f>
        <v>На 2016 год</v>
      </c>
      <c r="C58" s="76" t="s">
        <v>128</v>
      </c>
      <c r="D58" s="79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>
        <f t="shared" si="6"/>
        <v>0</v>
      </c>
      <c r="V58" s="76"/>
      <c r="W58" s="76"/>
      <c r="X58" s="74">
        <f t="shared" si="7"/>
        <v>0</v>
      </c>
      <c r="Y58" s="69" t="s">
        <v>381</v>
      </c>
    </row>
    <row r="59" spans="1:25" ht="15.95" customHeight="1" x14ac:dyDescent="0.25">
      <c r="A59" s="68" t="s">
        <v>44</v>
      </c>
      <c r="B59" s="79" t="str">
        <f>'13.1 '!B53</f>
        <v>На 2016 год</v>
      </c>
      <c r="C59" s="76" t="s">
        <v>128</v>
      </c>
      <c r="D59" s="79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>
        <f t="shared" si="6"/>
        <v>0</v>
      </c>
      <c r="V59" s="76"/>
      <c r="W59" s="76"/>
      <c r="X59" s="74">
        <f t="shared" si="7"/>
        <v>0</v>
      </c>
      <c r="Y59" s="70" t="s">
        <v>342</v>
      </c>
    </row>
    <row r="60" spans="1:25" s="13" customFormat="1" ht="15.95" customHeight="1" x14ac:dyDescent="0.25">
      <c r="A60" s="67" t="s">
        <v>45</v>
      </c>
      <c r="B60" s="9"/>
      <c r="C60" s="77"/>
      <c r="D60" s="80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8"/>
      <c r="V60" s="78"/>
      <c r="W60" s="78"/>
      <c r="X60" s="12"/>
      <c r="Y60" s="71"/>
    </row>
    <row r="61" spans="1:25" s="8" customFormat="1" ht="15.95" customHeight="1" x14ac:dyDescent="0.25">
      <c r="A61" s="68" t="s">
        <v>46</v>
      </c>
      <c r="B61" s="79" t="str">
        <f>'13.1 '!B55</f>
        <v>На 2016 год и плановый период</v>
      </c>
      <c r="C61" s="76" t="s">
        <v>120</v>
      </c>
      <c r="D61" s="79" t="s">
        <v>328</v>
      </c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>
        <f t="shared" ref="U61:U74" si="8">IF(C61="Да, опубликованы по всем указанным отраслям",2,IF(C61="Да, опубликованы по 2, 3 или 4 из указанных отраслей",1,0))</f>
        <v>0</v>
      </c>
      <c r="V61" s="76"/>
      <c r="W61" s="76"/>
      <c r="X61" s="74">
        <f t="shared" ref="X61:X74" si="9">U61*(1-V61)*(1-W61)</f>
        <v>0</v>
      </c>
      <c r="Y61" s="70" t="s">
        <v>343</v>
      </c>
    </row>
    <row r="62" spans="1:25" s="8" customFormat="1" ht="15.95" customHeight="1" x14ac:dyDescent="0.25">
      <c r="A62" s="68" t="s">
        <v>47</v>
      </c>
      <c r="B62" s="79" t="str">
        <f>'13.1 '!B56</f>
        <v>На 2016 год</v>
      </c>
      <c r="C62" s="76" t="s">
        <v>128</v>
      </c>
      <c r="D62" s="79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>
        <f t="shared" si="8"/>
        <v>0</v>
      </c>
      <c r="V62" s="76"/>
      <c r="W62" s="76"/>
      <c r="X62" s="74">
        <f t="shared" si="9"/>
        <v>0</v>
      </c>
      <c r="Y62" s="70" t="s">
        <v>487</v>
      </c>
    </row>
    <row r="63" spans="1:25" s="8" customFormat="1" ht="15.95" customHeight="1" x14ac:dyDescent="0.25">
      <c r="A63" s="68" t="s">
        <v>48</v>
      </c>
      <c r="B63" s="79" t="str">
        <f>'13.1 '!B57</f>
        <v>На 2016 год</v>
      </c>
      <c r="C63" s="76" t="s">
        <v>128</v>
      </c>
      <c r="D63" s="79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>
        <f t="shared" si="8"/>
        <v>0</v>
      </c>
      <c r="V63" s="76"/>
      <c r="W63" s="76"/>
      <c r="X63" s="74">
        <f t="shared" si="9"/>
        <v>0</v>
      </c>
      <c r="Y63" s="70" t="s">
        <v>345</v>
      </c>
    </row>
    <row r="64" spans="1:25" s="8" customFormat="1" ht="15.95" customHeight="1" x14ac:dyDescent="0.25">
      <c r="A64" s="68" t="s">
        <v>49</v>
      </c>
      <c r="B64" s="79" t="str">
        <f>'13.1 '!B58</f>
        <v>На 2016 год</v>
      </c>
      <c r="C64" s="76" t="s">
        <v>128</v>
      </c>
      <c r="D64" s="79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>
        <f t="shared" si="8"/>
        <v>0</v>
      </c>
      <c r="V64" s="76"/>
      <c r="W64" s="76"/>
      <c r="X64" s="74">
        <f t="shared" si="9"/>
        <v>0</v>
      </c>
      <c r="Y64" s="70" t="s">
        <v>382</v>
      </c>
    </row>
    <row r="65" spans="1:25" ht="15.95" customHeight="1" x14ac:dyDescent="0.25">
      <c r="A65" s="68" t="s">
        <v>50</v>
      </c>
      <c r="B65" s="79" t="str">
        <f>'13.1 '!B59</f>
        <v>На 2016 год</v>
      </c>
      <c r="C65" s="76" t="s">
        <v>128</v>
      </c>
      <c r="D65" s="79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>
        <f t="shared" si="8"/>
        <v>0</v>
      </c>
      <c r="V65" s="76"/>
      <c r="W65" s="76"/>
      <c r="X65" s="74">
        <f t="shared" si="9"/>
        <v>0</v>
      </c>
      <c r="Y65" s="70" t="s">
        <v>387</v>
      </c>
    </row>
    <row r="66" spans="1:25" s="8" customFormat="1" ht="15.95" customHeight="1" x14ac:dyDescent="0.25">
      <c r="A66" s="68" t="s">
        <v>51</v>
      </c>
      <c r="B66" s="79" t="str">
        <f>'13.1 '!B60</f>
        <v>На 2016 год</v>
      </c>
      <c r="C66" s="76" t="s">
        <v>128</v>
      </c>
      <c r="D66" s="79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>
        <f t="shared" si="8"/>
        <v>0</v>
      </c>
      <c r="V66" s="76"/>
      <c r="W66" s="76"/>
      <c r="X66" s="74">
        <f t="shared" si="9"/>
        <v>0</v>
      </c>
      <c r="Y66" s="70" t="s">
        <v>407</v>
      </c>
    </row>
    <row r="67" spans="1:25" s="8" customFormat="1" ht="15.95" customHeight="1" x14ac:dyDescent="0.25">
      <c r="A67" s="68" t="s">
        <v>52</v>
      </c>
      <c r="B67" s="79" t="str">
        <f>'13.1 '!B61</f>
        <v>На 2016 год и плановый период</v>
      </c>
      <c r="C67" s="76" t="s">
        <v>128</v>
      </c>
      <c r="D67" s="79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>
        <f t="shared" si="8"/>
        <v>0</v>
      </c>
      <c r="V67" s="76"/>
      <c r="W67" s="76"/>
      <c r="X67" s="74">
        <f t="shared" si="9"/>
        <v>0</v>
      </c>
      <c r="Y67" s="70" t="s">
        <v>346</v>
      </c>
    </row>
    <row r="68" spans="1:25" s="8" customFormat="1" ht="15.95" customHeight="1" x14ac:dyDescent="0.25">
      <c r="A68" s="68" t="s">
        <v>53</v>
      </c>
      <c r="B68" s="79" t="str">
        <f>'13.1 '!B62</f>
        <v>На 2016 год</v>
      </c>
      <c r="C68" s="76" t="s">
        <v>128</v>
      </c>
      <c r="D68" s="79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>
        <f t="shared" si="8"/>
        <v>0</v>
      </c>
      <c r="V68" s="76"/>
      <c r="W68" s="76"/>
      <c r="X68" s="74">
        <f t="shared" si="9"/>
        <v>0</v>
      </c>
      <c r="Y68" s="97" t="s">
        <v>601</v>
      </c>
    </row>
    <row r="69" spans="1:25" s="8" customFormat="1" ht="15.95" customHeight="1" x14ac:dyDescent="0.25">
      <c r="A69" s="68" t="s">
        <v>54</v>
      </c>
      <c r="B69" s="79" t="str">
        <f>'13.1 '!B63</f>
        <v>На 2016 год</v>
      </c>
      <c r="C69" s="76" t="s">
        <v>128</v>
      </c>
      <c r="D69" s="79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>
        <f t="shared" si="8"/>
        <v>0</v>
      </c>
      <c r="V69" s="76"/>
      <c r="W69" s="76"/>
      <c r="X69" s="74">
        <f t="shared" si="9"/>
        <v>0</v>
      </c>
      <c r="Y69" s="82" t="s">
        <v>532</v>
      </c>
    </row>
    <row r="70" spans="1:25" s="8" customFormat="1" ht="15.95" customHeight="1" x14ac:dyDescent="0.25">
      <c r="A70" s="68" t="s">
        <v>55</v>
      </c>
      <c r="B70" s="79" t="str">
        <f>'13.1 '!B64</f>
        <v>На 2016 год</v>
      </c>
      <c r="C70" s="76" t="s">
        <v>120</v>
      </c>
      <c r="D70" s="79" t="s">
        <v>329</v>
      </c>
      <c r="E70" s="92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>
        <f t="shared" si="8"/>
        <v>0</v>
      </c>
      <c r="V70" s="76"/>
      <c r="W70" s="76"/>
      <c r="X70" s="74">
        <f t="shared" si="9"/>
        <v>0</v>
      </c>
      <c r="Y70" s="70" t="s">
        <v>614</v>
      </c>
    </row>
    <row r="71" spans="1:25" ht="15.95" customHeight="1" x14ac:dyDescent="0.25">
      <c r="A71" s="68" t="s">
        <v>56</v>
      </c>
      <c r="B71" s="79" t="str">
        <f>'13.1 '!B65</f>
        <v>На 2016 год</v>
      </c>
      <c r="C71" s="76" t="s">
        <v>128</v>
      </c>
      <c r="D71" s="79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>
        <f t="shared" si="8"/>
        <v>0</v>
      </c>
      <c r="V71" s="76"/>
      <c r="W71" s="76"/>
      <c r="X71" s="74">
        <f t="shared" si="9"/>
        <v>0</v>
      </c>
      <c r="Y71" s="70" t="s">
        <v>408</v>
      </c>
    </row>
    <row r="72" spans="1:25" s="8" customFormat="1" ht="15.95" customHeight="1" x14ac:dyDescent="0.25">
      <c r="A72" s="68" t="s">
        <v>57</v>
      </c>
      <c r="B72" s="79" t="str">
        <f>'13.1 '!B66</f>
        <v>На 2016 год и плановый период</v>
      </c>
      <c r="C72" s="76" t="s">
        <v>128</v>
      </c>
      <c r="D72" s="79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>
        <f t="shared" si="8"/>
        <v>0</v>
      </c>
      <c r="V72" s="76"/>
      <c r="W72" s="76"/>
      <c r="X72" s="74">
        <f t="shared" si="9"/>
        <v>0</v>
      </c>
      <c r="Y72" s="70" t="s">
        <v>390</v>
      </c>
    </row>
    <row r="73" spans="1:25" s="8" customFormat="1" ht="15.95" customHeight="1" x14ac:dyDescent="0.25">
      <c r="A73" s="68" t="s">
        <v>58</v>
      </c>
      <c r="B73" s="79" t="str">
        <f>'13.1 '!B67</f>
        <v>На 2016 год</v>
      </c>
      <c r="C73" s="76" t="s">
        <v>120</v>
      </c>
      <c r="D73" s="79" t="s">
        <v>329</v>
      </c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>
        <f t="shared" si="8"/>
        <v>0</v>
      </c>
      <c r="V73" s="76"/>
      <c r="W73" s="76"/>
      <c r="X73" s="74">
        <f t="shared" si="9"/>
        <v>0</v>
      </c>
      <c r="Y73" s="70" t="s">
        <v>481</v>
      </c>
    </row>
    <row r="74" spans="1:25" ht="15.95" customHeight="1" x14ac:dyDescent="0.25">
      <c r="A74" s="68" t="s">
        <v>59</v>
      </c>
      <c r="B74" s="79" t="str">
        <f>'13.1 '!B68</f>
        <v>На 2016 год</v>
      </c>
      <c r="C74" s="76" t="s">
        <v>128</v>
      </c>
      <c r="D74" s="79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>
        <f t="shared" si="8"/>
        <v>0</v>
      </c>
      <c r="V74" s="76"/>
      <c r="W74" s="76"/>
      <c r="X74" s="74">
        <f t="shared" si="9"/>
        <v>0</v>
      </c>
      <c r="Y74" s="70" t="s">
        <v>604</v>
      </c>
    </row>
    <row r="75" spans="1:25" s="13" customFormat="1" ht="15.95" customHeight="1" x14ac:dyDescent="0.25">
      <c r="A75" s="67" t="s">
        <v>60</v>
      </c>
      <c r="B75" s="9"/>
      <c r="C75" s="77"/>
      <c r="D75" s="80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8"/>
      <c r="V75" s="78"/>
      <c r="W75" s="78"/>
      <c r="X75" s="12"/>
      <c r="Y75" s="71"/>
    </row>
    <row r="76" spans="1:25" s="8" customFormat="1" ht="15.95" customHeight="1" x14ac:dyDescent="0.25">
      <c r="A76" s="68" t="s">
        <v>61</v>
      </c>
      <c r="B76" s="79" t="str">
        <f>'13.1 '!B70</f>
        <v>На 2016 год</v>
      </c>
      <c r="C76" s="76" t="s">
        <v>128</v>
      </c>
      <c r="D76" s="79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>
        <f t="shared" ref="U76:U81" si="10">IF(C76="Да, опубликованы по всем указанным отраслям",2,IF(C76="Да, опубликованы по 2, 3 или 4 из указанных отраслей",1,0))</f>
        <v>0</v>
      </c>
      <c r="V76" s="76"/>
      <c r="W76" s="76"/>
      <c r="X76" s="74">
        <f t="shared" ref="X76:X81" si="11">U76*(1-V76)*(1-W76)</f>
        <v>0</v>
      </c>
      <c r="Y76" s="70" t="s">
        <v>347</v>
      </c>
    </row>
    <row r="77" spans="1:25" ht="15.95" customHeight="1" x14ac:dyDescent="0.25">
      <c r="A77" s="68" t="s">
        <v>62</v>
      </c>
      <c r="B77" s="79" t="str">
        <f>'13.1 '!B71</f>
        <v>На 2016 год</v>
      </c>
      <c r="C77" s="76" t="s">
        <v>128</v>
      </c>
      <c r="D77" s="79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>
        <f t="shared" si="10"/>
        <v>0</v>
      </c>
      <c r="V77" s="76"/>
      <c r="W77" s="76"/>
      <c r="X77" s="74">
        <f t="shared" si="11"/>
        <v>0</v>
      </c>
      <c r="Y77" s="11" t="s">
        <v>393</v>
      </c>
    </row>
    <row r="78" spans="1:25" ht="15.95" customHeight="1" x14ac:dyDescent="0.25">
      <c r="A78" s="68" t="s">
        <v>63</v>
      </c>
      <c r="B78" s="79" t="str">
        <f>'13.1 '!B72</f>
        <v>На 2016 год и плановый период</v>
      </c>
      <c r="C78" s="76" t="s">
        <v>128</v>
      </c>
      <c r="D78" s="79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>
        <f t="shared" si="10"/>
        <v>0</v>
      </c>
      <c r="V78" s="76"/>
      <c r="W78" s="76"/>
      <c r="X78" s="74">
        <f t="shared" si="11"/>
        <v>0</v>
      </c>
      <c r="Y78" s="125" t="s">
        <v>394</v>
      </c>
    </row>
    <row r="79" spans="1:25" s="8" customFormat="1" ht="15.95" customHeight="1" x14ac:dyDescent="0.25">
      <c r="A79" s="68" t="s">
        <v>64</v>
      </c>
      <c r="B79" s="79" t="str">
        <f>'13.1 '!B73</f>
        <v>На 2016 год</v>
      </c>
      <c r="C79" s="76" t="s">
        <v>120</v>
      </c>
      <c r="D79" s="79" t="s">
        <v>329</v>
      </c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>
        <f t="shared" si="10"/>
        <v>0</v>
      </c>
      <c r="V79" s="76"/>
      <c r="W79" s="76"/>
      <c r="X79" s="74">
        <f t="shared" si="11"/>
        <v>0</v>
      </c>
      <c r="Y79" s="70" t="s">
        <v>348</v>
      </c>
    </row>
    <row r="80" spans="1:25" s="8" customFormat="1" ht="15.95" customHeight="1" x14ac:dyDescent="0.25">
      <c r="A80" s="68" t="s">
        <v>65</v>
      </c>
      <c r="B80" s="79" t="str">
        <f>'13.1 '!B74</f>
        <v>На 2016 год</v>
      </c>
      <c r="C80" s="76" t="s">
        <v>128</v>
      </c>
      <c r="D80" s="79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>
        <f t="shared" si="10"/>
        <v>0</v>
      </c>
      <c r="V80" s="76"/>
      <c r="W80" s="76"/>
      <c r="X80" s="74">
        <f t="shared" si="11"/>
        <v>0</v>
      </c>
      <c r="Y80" s="70" t="s">
        <v>396</v>
      </c>
    </row>
    <row r="81" spans="1:25" s="8" customFormat="1" ht="15.95" customHeight="1" x14ac:dyDescent="0.25">
      <c r="A81" s="68" t="s">
        <v>66</v>
      </c>
      <c r="B81" s="79" t="str">
        <f>'13.1 '!B75</f>
        <v>На 2016 год</v>
      </c>
      <c r="C81" s="76" t="s">
        <v>128</v>
      </c>
      <c r="D81" s="79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>
        <f t="shared" si="10"/>
        <v>0</v>
      </c>
      <c r="V81" s="76"/>
      <c r="W81" s="76"/>
      <c r="X81" s="74">
        <f t="shared" si="11"/>
        <v>0</v>
      </c>
      <c r="Y81" s="70" t="s">
        <v>409</v>
      </c>
    </row>
    <row r="82" spans="1:25" s="13" customFormat="1" ht="15.95" customHeight="1" x14ac:dyDescent="0.25">
      <c r="A82" s="67" t="s">
        <v>67</v>
      </c>
      <c r="B82" s="9"/>
      <c r="C82" s="77"/>
      <c r="D82" s="80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8"/>
      <c r="V82" s="78"/>
      <c r="W82" s="78"/>
      <c r="X82" s="12"/>
      <c r="Y82" s="71"/>
    </row>
    <row r="83" spans="1:25" s="8" customFormat="1" ht="15.95" customHeight="1" x14ac:dyDescent="0.25">
      <c r="A83" s="68" t="s">
        <v>68</v>
      </c>
      <c r="B83" s="79" t="str">
        <f>'13.1 '!B77</f>
        <v>На 2016 год</v>
      </c>
      <c r="C83" s="76" t="s">
        <v>120</v>
      </c>
      <c r="D83" s="79" t="s">
        <v>567</v>
      </c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>
        <f t="shared" ref="U83:U94" si="12">IF(C83="Да, опубликованы по всем указанным отраслям",2,IF(C83="Да, опубликованы по 2, 3 или 4 из указанных отраслей",1,0))</f>
        <v>0</v>
      </c>
      <c r="V83" s="76"/>
      <c r="W83" s="76"/>
      <c r="X83" s="74">
        <f t="shared" ref="X83:X94" si="13">U83*(1-V83)*(1-W83)</f>
        <v>0</v>
      </c>
      <c r="Y83" s="70" t="s">
        <v>571</v>
      </c>
    </row>
    <row r="84" spans="1:25" s="8" customFormat="1" ht="15.95" customHeight="1" x14ac:dyDescent="0.25">
      <c r="A84" s="68" t="s">
        <v>69</v>
      </c>
      <c r="B84" s="79" t="str">
        <f>'13.1 '!B78</f>
        <v>На 2016 год</v>
      </c>
      <c r="C84" s="76" t="s">
        <v>128</v>
      </c>
      <c r="D84" s="79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>
        <f t="shared" si="12"/>
        <v>0</v>
      </c>
      <c r="V84" s="76"/>
      <c r="W84" s="76"/>
      <c r="X84" s="74">
        <f t="shared" si="13"/>
        <v>0</v>
      </c>
      <c r="Y84" s="147" t="s">
        <v>630</v>
      </c>
    </row>
    <row r="85" spans="1:25" s="8" customFormat="1" ht="15.95" customHeight="1" x14ac:dyDescent="0.25">
      <c r="A85" s="68" t="s">
        <v>70</v>
      </c>
      <c r="B85" s="79" t="str">
        <f>'13.1 '!B79</f>
        <v>На 2016 год</v>
      </c>
      <c r="C85" s="76" t="s">
        <v>128</v>
      </c>
      <c r="D85" s="79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>
        <f t="shared" si="12"/>
        <v>0</v>
      </c>
      <c r="V85" s="76"/>
      <c r="W85" s="76"/>
      <c r="X85" s="74">
        <f t="shared" si="13"/>
        <v>0</v>
      </c>
      <c r="Y85" s="70" t="s">
        <v>384</v>
      </c>
    </row>
    <row r="86" spans="1:25" s="8" customFormat="1" ht="15.95" customHeight="1" x14ac:dyDescent="0.25">
      <c r="A86" s="68" t="s">
        <v>71</v>
      </c>
      <c r="B86" s="79" t="str">
        <f>'13.1 '!B80</f>
        <v>На 2016 год и плановый период</v>
      </c>
      <c r="C86" s="76" t="s">
        <v>128</v>
      </c>
      <c r="D86" s="79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>
        <f t="shared" si="12"/>
        <v>0</v>
      </c>
      <c r="V86" s="76"/>
      <c r="W86" s="76"/>
      <c r="X86" s="74">
        <f t="shared" si="13"/>
        <v>0</v>
      </c>
      <c r="Y86" s="70" t="s">
        <v>350</v>
      </c>
    </row>
    <row r="87" spans="1:25" ht="15.95" customHeight="1" x14ac:dyDescent="0.25">
      <c r="A87" s="68" t="s">
        <v>72</v>
      </c>
      <c r="B87" s="79" t="str">
        <f>'13.1 '!B81</f>
        <v>На 2016 год</v>
      </c>
      <c r="C87" s="76" t="s">
        <v>128</v>
      </c>
      <c r="D87" s="79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81"/>
      <c r="U87" s="76">
        <f t="shared" si="12"/>
        <v>0</v>
      </c>
      <c r="V87" s="76"/>
      <c r="W87" s="76"/>
      <c r="X87" s="74">
        <f t="shared" si="13"/>
        <v>0</v>
      </c>
      <c r="Y87" s="98" t="s">
        <v>410</v>
      </c>
    </row>
    <row r="88" spans="1:25" s="8" customFormat="1" ht="15.95" customHeight="1" x14ac:dyDescent="0.25">
      <c r="A88" s="68" t="s">
        <v>73</v>
      </c>
      <c r="B88" s="79" t="str">
        <f>'13.1 '!B82</f>
        <v>На 2016 год</v>
      </c>
      <c r="C88" s="76" t="s">
        <v>128</v>
      </c>
      <c r="D88" s="79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81"/>
      <c r="U88" s="76">
        <f t="shared" si="12"/>
        <v>0</v>
      </c>
      <c r="V88" s="76"/>
      <c r="W88" s="76"/>
      <c r="X88" s="74">
        <f t="shared" si="13"/>
        <v>0</v>
      </c>
      <c r="Y88" s="70" t="s">
        <v>411</v>
      </c>
    </row>
    <row r="89" spans="1:25" ht="15.95" customHeight="1" x14ac:dyDescent="0.25">
      <c r="A89" s="68" t="s">
        <v>74</v>
      </c>
      <c r="B89" s="79" t="str">
        <f>'13.1 '!B83</f>
        <v>На 2016 год и плановый период</v>
      </c>
      <c r="C89" s="76" t="s">
        <v>128</v>
      </c>
      <c r="D89" s="79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>
        <f t="shared" si="12"/>
        <v>0</v>
      </c>
      <c r="V89" s="76"/>
      <c r="W89" s="76"/>
      <c r="X89" s="74">
        <f t="shared" si="13"/>
        <v>0</v>
      </c>
      <c r="Y89" s="70" t="s">
        <v>517</v>
      </c>
    </row>
    <row r="90" spans="1:25" s="7" customFormat="1" ht="15.95" customHeight="1" x14ac:dyDescent="0.25">
      <c r="A90" s="68" t="s">
        <v>75</v>
      </c>
      <c r="B90" s="79" t="str">
        <f>'13.1 '!B84</f>
        <v>На 2016 год</v>
      </c>
      <c r="C90" s="76" t="s">
        <v>128</v>
      </c>
      <c r="D90" s="79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9"/>
      <c r="U90" s="76">
        <f t="shared" si="12"/>
        <v>0</v>
      </c>
      <c r="V90" s="76"/>
      <c r="W90" s="76"/>
      <c r="X90" s="74">
        <f t="shared" si="13"/>
        <v>0</v>
      </c>
      <c r="Y90" s="70" t="s">
        <v>353</v>
      </c>
    </row>
    <row r="91" spans="1:25" s="8" customFormat="1" ht="15.95" customHeight="1" x14ac:dyDescent="0.25">
      <c r="A91" s="68" t="s">
        <v>76</v>
      </c>
      <c r="B91" s="79" t="str">
        <f>'13.1 '!B85</f>
        <v>На 2016 год</v>
      </c>
      <c r="C91" s="76" t="s">
        <v>128</v>
      </c>
      <c r="D91" s="79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>
        <f t="shared" si="12"/>
        <v>0</v>
      </c>
      <c r="V91" s="76"/>
      <c r="W91" s="76"/>
      <c r="X91" s="74">
        <f t="shared" si="13"/>
        <v>0</v>
      </c>
      <c r="Y91" s="70" t="s">
        <v>412</v>
      </c>
    </row>
    <row r="92" spans="1:25" ht="15.95" customHeight="1" x14ac:dyDescent="0.25">
      <c r="A92" s="68" t="s">
        <v>77</v>
      </c>
      <c r="B92" s="79" t="str">
        <f>'13.1 '!B86</f>
        <v>На 2016 год и плановый период</v>
      </c>
      <c r="C92" s="76" t="s">
        <v>128</v>
      </c>
      <c r="D92" s="79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>
        <f t="shared" si="12"/>
        <v>0</v>
      </c>
      <c r="V92" s="76"/>
      <c r="W92" s="76"/>
      <c r="X92" s="74">
        <f t="shared" si="13"/>
        <v>0</v>
      </c>
      <c r="Y92" s="98" t="s">
        <v>413</v>
      </c>
    </row>
    <row r="93" spans="1:25" s="8" customFormat="1" ht="15.95" customHeight="1" x14ac:dyDescent="0.25">
      <c r="A93" s="68" t="s">
        <v>78</v>
      </c>
      <c r="B93" s="79" t="str">
        <f>'13.1 '!B87</f>
        <v>На 2016 год</v>
      </c>
      <c r="C93" s="76" t="s">
        <v>120</v>
      </c>
      <c r="D93" s="79" t="s">
        <v>329</v>
      </c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9"/>
      <c r="U93" s="76">
        <f t="shared" si="12"/>
        <v>0</v>
      </c>
      <c r="V93" s="76"/>
      <c r="W93" s="76"/>
      <c r="X93" s="74">
        <f t="shared" si="13"/>
        <v>0</v>
      </c>
      <c r="Y93" s="70" t="s">
        <v>516</v>
      </c>
    </row>
    <row r="94" spans="1:25" s="8" customFormat="1" ht="15.95" customHeight="1" x14ac:dyDescent="0.25">
      <c r="A94" s="68" t="s">
        <v>79</v>
      </c>
      <c r="B94" s="79" t="str">
        <f>'13.1 '!B88</f>
        <v>На 2016 год и плановый период</v>
      </c>
      <c r="C94" s="76" t="s">
        <v>128</v>
      </c>
      <c r="D94" s="79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>
        <f t="shared" si="12"/>
        <v>0</v>
      </c>
      <c r="V94" s="76"/>
      <c r="W94" s="76"/>
      <c r="X94" s="74">
        <f t="shared" si="13"/>
        <v>0</v>
      </c>
      <c r="Y94" s="70" t="s">
        <v>399</v>
      </c>
    </row>
    <row r="95" spans="1:25" s="13" customFormat="1" ht="15.95" customHeight="1" x14ac:dyDescent="0.25">
      <c r="A95" s="67" t="s">
        <v>80</v>
      </c>
      <c r="B95" s="9"/>
      <c r="C95" s="77"/>
      <c r="D95" s="80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8"/>
      <c r="V95" s="78"/>
      <c r="W95" s="78"/>
      <c r="X95" s="12"/>
      <c r="Y95" s="71"/>
    </row>
    <row r="96" spans="1:25" s="8" customFormat="1" ht="15.95" customHeight="1" x14ac:dyDescent="0.25">
      <c r="A96" s="68" t="s">
        <v>81</v>
      </c>
      <c r="B96" s="79" t="str">
        <f>'13.1 '!B90</f>
        <v>На 2016 год</v>
      </c>
      <c r="C96" s="76" t="s">
        <v>128</v>
      </c>
      <c r="D96" s="79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>
        <f t="shared" ref="U96:U104" si="14">IF(C96="Да, опубликованы по всем указанным отраслям",2,IF(C96="Да, опубликованы по 2, 3 или 4 из указанных отраслей",1,0))</f>
        <v>0</v>
      </c>
      <c r="V96" s="76"/>
      <c r="W96" s="76"/>
      <c r="X96" s="74">
        <f t="shared" ref="X96:X104" si="15">U96*(1-V96)*(1-W96)</f>
        <v>0</v>
      </c>
      <c r="Y96" s="70" t="s">
        <v>579</v>
      </c>
    </row>
    <row r="97" spans="1:25" s="8" customFormat="1" ht="15.95" customHeight="1" x14ac:dyDescent="0.25">
      <c r="A97" s="68" t="s">
        <v>82</v>
      </c>
      <c r="B97" s="79" t="str">
        <f>'13.1 '!B91</f>
        <v>На 2016 год</v>
      </c>
      <c r="C97" s="76" t="s">
        <v>128</v>
      </c>
      <c r="D97" s="79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>
        <f t="shared" si="14"/>
        <v>0</v>
      </c>
      <c r="V97" s="76"/>
      <c r="W97" s="76"/>
      <c r="X97" s="74">
        <f t="shared" si="15"/>
        <v>0</v>
      </c>
      <c r="Y97" s="70" t="s">
        <v>356</v>
      </c>
    </row>
    <row r="98" spans="1:25" ht="15.95" customHeight="1" x14ac:dyDescent="0.25">
      <c r="A98" s="68" t="s">
        <v>83</v>
      </c>
      <c r="B98" s="79" t="str">
        <f>'13.1 '!B92</f>
        <v>На 2016 год</v>
      </c>
      <c r="C98" s="76" t="s">
        <v>120</v>
      </c>
      <c r="D98" s="79" t="s">
        <v>329</v>
      </c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>
        <f t="shared" si="14"/>
        <v>0</v>
      </c>
      <c r="V98" s="76"/>
      <c r="W98" s="76"/>
      <c r="X98" s="74">
        <f t="shared" si="15"/>
        <v>0</v>
      </c>
      <c r="Y98" s="70" t="s">
        <v>611</v>
      </c>
    </row>
    <row r="99" spans="1:25" ht="15.95" customHeight="1" x14ac:dyDescent="0.25">
      <c r="A99" s="68" t="s">
        <v>84</v>
      </c>
      <c r="B99" s="79" t="str">
        <f>'13.1 '!B93</f>
        <v>На 2016 год</v>
      </c>
      <c r="C99" s="76" t="s">
        <v>128</v>
      </c>
      <c r="D99" s="79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>
        <f t="shared" si="14"/>
        <v>0</v>
      </c>
      <c r="V99" s="76"/>
      <c r="W99" s="76"/>
      <c r="X99" s="74">
        <f t="shared" si="15"/>
        <v>0</v>
      </c>
      <c r="Y99" s="70" t="s">
        <v>357</v>
      </c>
    </row>
    <row r="100" spans="1:25" ht="15.95" customHeight="1" x14ac:dyDescent="0.25">
      <c r="A100" s="68" t="s">
        <v>85</v>
      </c>
      <c r="B100" s="79" t="str">
        <f>'13.1 '!B94</f>
        <v>На 2016 год</v>
      </c>
      <c r="C100" s="76" t="s">
        <v>128</v>
      </c>
      <c r="D100" s="79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9"/>
      <c r="U100" s="76">
        <f t="shared" si="14"/>
        <v>0</v>
      </c>
      <c r="V100" s="76"/>
      <c r="W100" s="76"/>
      <c r="X100" s="74">
        <f t="shared" si="15"/>
        <v>0</v>
      </c>
      <c r="Y100" s="70" t="s">
        <v>358</v>
      </c>
    </row>
    <row r="101" spans="1:25" s="8" customFormat="1" ht="15.95" customHeight="1" x14ac:dyDescent="0.25">
      <c r="A101" s="68" t="s">
        <v>86</v>
      </c>
      <c r="B101" s="79" t="str">
        <f>'13.1 '!B95</f>
        <v>На 2016 год</v>
      </c>
      <c r="C101" s="76" t="s">
        <v>128</v>
      </c>
      <c r="D101" s="79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>
        <f t="shared" si="14"/>
        <v>0</v>
      </c>
      <c r="V101" s="76"/>
      <c r="W101" s="76"/>
      <c r="X101" s="74">
        <f t="shared" si="15"/>
        <v>0</v>
      </c>
      <c r="Y101" s="70" t="s">
        <v>590</v>
      </c>
    </row>
    <row r="102" spans="1:25" s="8" customFormat="1" ht="15.95" customHeight="1" x14ac:dyDescent="0.25">
      <c r="A102" s="68" t="s">
        <v>87</v>
      </c>
      <c r="B102" s="79" t="str">
        <f>'13.1 '!B96</f>
        <v>На 2016 год</v>
      </c>
      <c r="C102" s="76" t="s">
        <v>128</v>
      </c>
      <c r="D102" s="79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>
        <f t="shared" si="14"/>
        <v>0</v>
      </c>
      <c r="V102" s="76"/>
      <c r="W102" s="76"/>
      <c r="X102" s="74">
        <f t="shared" si="15"/>
        <v>0</v>
      </c>
      <c r="Y102" s="70" t="s">
        <v>400</v>
      </c>
    </row>
    <row r="103" spans="1:25" s="8" customFormat="1" ht="15.95" customHeight="1" x14ac:dyDescent="0.25">
      <c r="A103" s="68" t="s">
        <v>88</v>
      </c>
      <c r="B103" s="79" t="str">
        <f>'13.1 '!B97</f>
        <v>На 2016 год</v>
      </c>
      <c r="C103" s="76" t="s">
        <v>128</v>
      </c>
      <c r="D103" s="79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>
        <f t="shared" si="14"/>
        <v>0</v>
      </c>
      <c r="V103" s="76"/>
      <c r="W103" s="76"/>
      <c r="X103" s="74">
        <f t="shared" si="15"/>
        <v>0</v>
      </c>
      <c r="Y103" s="69" t="s">
        <v>391</v>
      </c>
    </row>
    <row r="104" spans="1:25" s="8" customFormat="1" ht="15.95" customHeight="1" x14ac:dyDescent="0.25">
      <c r="A104" s="68" t="s">
        <v>89</v>
      </c>
      <c r="B104" s="79" t="str">
        <f>'13.1 '!B98</f>
        <v>На 2016 год</v>
      </c>
      <c r="C104" s="76" t="s">
        <v>128</v>
      </c>
      <c r="D104" s="79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>
        <f t="shared" si="14"/>
        <v>0</v>
      </c>
      <c r="V104" s="76"/>
      <c r="W104" s="76"/>
      <c r="X104" s="74">
        <f t="shared" si="15"/>
        <v>0</v>
      </c>
      <c r="Y104" s="70" t="s">
        <v>403</v>
      </c>
    </row>
    <row r="105" spans="1:25" s="13" customFormat="1" ht="15.95" customHeight="1" x14ac:dyDescent="0.25">
      <c r="A105" s="67" t="s">
        <v>103</v>
      </c>
      <c r="B105" s="9"/>
      <c r="C105" s="100"/>
      <c r="D105" s="99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1"/>
      <c r="U105" s="78"/>
      <c r="V105" s="78"/>
      <c r="W105" s="101"/>
      <c r="X105" s="12"/>
      <c r="Y105" s="101"/>
    </row>
    <row r="106" spans="1:25" ht="15.95" customHeight="1" x14ac:dyDescent="0.25">
      <c r="A106" s="68" t="s">
        <v>104</v>
      </c>
      <c r="B106" s="79" t="str">
        <f>'13.1 '!B100</f>
        <v>На 2016 год</v>
      </c>
      <c r="C106" s="103" t="s">
        <v>128</v>
      </c>
      <c r="D106" s="102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4"/>
      <c r="U106" s="76">
        <f>IF(C106="Да, опубликованы по всем указанным отраслям",2,IF(C106="Да, опубликованы по 2, 3 или 4 из указанных отраслей",1,0))</f>
        <v>0</v>
      </c>
      <c r="V106" s="76"/>
      <c r="W106" s="76"/>
      <c r="X106" s="74">
        <f>U106*(1-V106)*(1-W106)</f>
        <v>0</v>
      </c>
      <c r="Y106" s="105" t="s">
        <v>385</v>
      </c>
    </row>
    <row r="107" spans="1:25" ht="15.95" customHeight="1" x14ac:dyDescent="0.25">
      <c r="A107" s="68" t="s">
        <v>105</v>
      </c>
      <c r="B107" s="79" t="str">
        <f>'13.1 '!B101</f>
        <v>На 2016 год</v>
      </c>
      <c r="C107" s="103" t="s">
        <v>128</v>
      </c>
      <c r="D107" s="102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4"/>
      <c r="U107" s="76">
        <f>IF(C107="Да, опубликованы по всем указанным отраслям",2,IF(C107="Да, опубликованы по 2, 3 или 4 из указанных отраслей",1,0))</f>
        <v>0</v>
      </c>
      <c r="V107" s="76"/>
      <c r="W107" s="76"/>
      <c r="X107" s="74">
        <f>U107*(1-V107)*(1-W107)</f>
        <v>0</v>
      </c>
      <c r="Y107" s="105" t="s">
        <v>386</v>
      </c>
    </row>
    <row r="108" spans="1:25" x14ac:dyDescent="0.25">
      <c r="C108" s="3" t="s">
        <v>96</v>
      </c>
    </row>
    <row r="109" spans="1:25" x14ac:dyDescent="0.25">
      <c r="A109" s="4"/>
      <c r="B109" s="58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6"/>
    </row>
    <row r="116" spans="1:24" x14ac:dyDescent="0.25">
      <c r="A116" s="4"/>
      <c r="B116" s="58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6"/>
    </row>
    <row r="120" spans="1:24" s="2" customFormat="1" ht="11.25" x14ac:dyDescent="0.2">
      <c r="A120" s="4"/>
      <c r="B120" s="58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6"/>
    </row>
    <row r="123" spans="1:24" s="2" customFormat="1" ht="11.25" x14ac:dyDescent="0.2">
      <c r="A123" s="4"/>
      <c r="B123" s="58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6"/>
    </row>
    <row r="127" spans="1:24" s="2" customFormat="1" ht="11.25" x14ac:dyDescent="0.2">
      <c r="A127" s="4"/>
      <c r="B127" s="58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6"/>
    </row>
    <row r="130" spans="1:24" s="2" customFormat="1" ht="11.25" x14ac:dyDescent="0.2">
      <c r="A130" s="4"/>
      <c r="B130" s="58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6"/>
    </row>
    <row r="134" spans="1:24" s="2" customFormat="1" ht="11.25" x14ac:dyDescent="0.2">
      <c r="A134" s="4"/>
      <c r="B134" s="58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6"/>
    </row>
  </sheetData>
  <autoFilter ref="A14:Y14"/>
  <mergeCells count="39">
    <mergeCell ref="A7:Y7"/>
    <mergeCell ref="C8:C9"/>
    <mergeCell ref="E9:G10"/>
    <mergeCell ref="H9:J10"/>
    <mergeCell ref="K9:M10"/>
    <mergeCell ref="N9:P10"/>
    <mergeCell ref="D8:D13"/>
    <mergeCell ref="B8:B13"/>
    <mergeCell ref="J11:J13"/>
    <mergeCell ref="I11:I13"/>
    <mergeCell ref="H11:H13"/>
    <mergeCell ref="G11:G13"/>
    <mergeCell ref="F11:F13"/>
    <mergeCell ref="E11:E13"/>
    <mergeCell ref="P11:P13"/>
    <mergeCell ref="Q11:Q13"/>
    <mergeCell ref="A1:Y1"/>
    <mergeCell ref="A2:Y2"/>
    <mergeCell ref="A3:Y3"/>
    <mergeCell ref="A8:A13"/>
    <mergeCell ref="T8:T13"/>
    <mergeCell ref="U8:X8"/>
    <mergeCell ref="Y8:Y13"/>
    <mergeCell ref="U9:U13"/>
    <mergeCell ref="V9:V13"/>
    <mergeCell ref="W9:W13"/>
    <mergeCell ref="Q9:S10"/>
    <mergeCell ref="X9:X13"/>
    <mergeCell ref="A4:Y4"/>
    <mergeCell ref="A5:Y5"/>
    <mergeCell ref="A6:Y6"/>
    <mergeCell ref="E8:S8"/>
    <mergeCell ref="R11:R13"/>
    <mergeCell ref="S11:S13"/>
    <mergeCell ref="K11:K13"/>
    <mergeCell ref="L11:L13"/>
    <mergeCell ref="M11:M13"/>
    <mergeCell ref="N11:N13"/>
    <mergeCell ref="O11:O13"/>
  </mergeCells>
  <dataValidations count="4">
    <dataValidation type="list" allowBlank="1" showInputMessage="1" showErrorMessage="1" sqref="E14:S14">
      <formula1>$C$9:$C$13</formula1>
    </dataValidation>
    <dataValidation type="list" allowBlank="1" showInputMessage="1" showErrorMessage="1" sqref="W14 V33:W33 V45:W45 V52:W52 V60:W60 V75:W75 V82:W82 V95:W95 V105:W105">
      <formula1>"0,5"</formula1>
    </dataValidation>
    <dataValidation type="list" allowBlank="1" showInputMessage="1" showErrorMessage="1" sqref="C15:C107">
      <formula1>$C$10:$C$13</formula1>
    </dataValidation>
    <dataValidation type="list" allowBlank="1" showInputMessage="1" showErrorMessage="1" sqref="V15:W32 V34:W44 V46:W51 V53:W59 V61:W74 V76:W81 V83:W94 V96:W104 V106:W107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Y36" r:id="rId1"/>
    <hyperlink ref="Y37" r:id="rId2"/>
    <hyperlink ref="Y38" r:id="rId3"/>
    <hyperlink ref="Y46" r:id="rId4"/>
    <hyperlink ref="Y54" r:id="rId5"/>
    <hyperlink ref="Y57" r:id="rId6"/>
    <hyperlink ref="Y59" r:id="rId7"/>
    <hyperlink ref="Y61" r:id="rId8"/>
    <hyperlink ref="Y62" r:id="rId9" display="http://mari-el.gov.ru/minfin/Pages/Budjprojekt.aspx"/>
    <hyperlink ref="Y63" r:id="rId10"/>
    <hyperlink ref="Y64" r:id="rId11"/>
    <hyperlink ref="Y65" r:id="rId12"/>
    <hyperlink ref="Y66" r:id="rId13" display="http://gov.cap.ru/SiteMap.aspx?gov_id=83&amp;id=1903016"/>
    <hyperlink ref="Y67" r:id="rId14"/>
    <hyperlink ref="Y70" r:id="rId15" display="http://www.zaksob.ru/pages.aspx?id=208&amp;m=68"/>
    <hyperlink ref="Y71" r:id="rId16" display="http://www.zspo.ru/legislative/budget/27862/"/>
    <hyperlink ref="Y76" r:id="rId17"/>
    <hyperlink ref="Y79" r:id="rId18"/>
    <hyperlink ref="Y81" r:id="rId19" display="http://www.yamalfin.ru/index.php?option=com_content&amp;view=category&amp;layout=blog&amp;id=37&amp;Itemid=45"/>
    <hyperlink ref="Y86" r:id="rId20"/>
    <hyperlink ref="Y88" r:id="rId21" display="http://www.zaksobr-chita.ru/documents/byudjet/2015"/>
    <hyperlink ref="Y91" r:id="rId22" display="http://www.sndko.ru/proekty_zakonov_ko/"/>
    <hyperlink ref="Y92" r:id="rId23" display="http://zsnso.ru/579/"/>
    <hyperlink ref="Y97" r:id="rId24"/>
    <hyperlink ref="Y106" r:id="rId25"/>
    <hyperlink ref="Y107" r:id="rId26"/>
    <hyperlink ref="Y24" r:id="rId27"/>
    <hyperlink ref="Y40" r:id="rId28"/>
    <hyperlink ref="Y17" r:id="rId29"/>
    <hyperlink ref="Y48" r:id="rId30"/>
  </hyperlinks>
  <pageMargins left="0.70866141732283472" right="0.70866141732283472" top="0.74803149606299213" bottom="0.74803149606299213" header="0.31496062992125984" footer="0.31496062992125984"/>
  <pageSetup paperSize="9" scale="66" fitToHeight="3" orientation="landscape" r:id="rId31"/>
  <headerFooter>
    <oddFooter>&amp;C&amp;"Times New Roman,обычный"&amp;8&amp;P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24"/>
  <sheetViews>
    <sheetView zoomScaleNormal="100" workbookViewId="0">
      <pane ySplit="10" topLeftCell="A11" activePane="bottomLeft" state="frozen"/>
      <selection pane="bottomLeft" activeCell="E76" sqref="E76"/>
    </sheetView>
  </sheetViews>
  <sheetFormatPr defaultRowHeight="15" x14ac:dyDescent="0.25"/>
  <cols>
    <col min="1" max="1" width="33.42578125" style="3" customWidth="1"/>
    <col min="2" max="2" width="14.7109375" style="57" customWidth="1"/>
    <col min="3" max="3" width="43.28515625" style="3" customWidth="1"/>
    <col min="4" max="4" width="12.7109375" style="59" customWidth="1"/>
    <col min="5" max="5" width="19.5703125" style="3" customWidth="1"/>
    <col min="6" max="8" width="11.7109375" style="3" customWidth="1"/>
    <col min="9" max="9" width="16.42578125" style="3" customWidth="1"/>
    <col min="10" max="10" width="6.7109375" style="3" customWidth="1"/>
    <col min="11" max="11" width="9.7109375" style="3" customWidth="1"/>
    <col min="12" max="12" width="10.7109375" style="3" customWidth="1"/>
    <col min="13" max="13" width="6.7109375" style="5" customWidth="1"/>
    <col min="14" max="14" width="38.85546875" style="2" customWidth="1"/>
  </cols>
  <sheetData>
    <row r="1" spans="1:14" s="1" customFormat="1" ht="29.25" customHeight="1" x14ac:dyDescent="0.2">
      <c r="A1" s="174" t="s">
        <v>271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s="1" customFormat="1" ht="15.95" customHeight="1" x14ac:dyDescent="0.2">
      <c r="A2" s="177" t="s">
        <v>419</v>
      </c>
      <c r="B2" s="177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s="1" customFormat="1" ht="25.5" customHeight="1" x14ac:dyDescent="0.2">
      <c r="A3" s="179" t="s">
        <v>155</v>
      </c>
      <c r="B3" s="179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s="1" customFormat="1" ht="15.75" customHeight="1" x14ac:dyDescent="0.2">
      <c r="A4" s="179" t="s">
        <v>112</v>
      </c>
      <c r="B4" s="179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14" s="1" customFormat="1" ht="15" customHeight="1" x14ac:dyDescent="0.2">
      <c r="A5" s="179" t="s">
        <v>309</v>
      </c>
      <c r="B5" s="179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1:14" ht="49.5" customHeight="1" x14ac:dyDescent="0.25">
      <c r="A6" s="175" t="s">
        <v>106</v>
      </c>
      <c r="B6" s="184" t="s">
        <v>523</v>
      </c>
      <c r="C6" s="148" t="s">
        <v>278</v>
      </c>
      <c r="D6" s="184" t="s">
        <v>512</v>
      </c>
      <c r="E6" s="175" t="s">
        <v>530</v>
      </c>
      <c r="F6" s="175" t="s">
        <v>274</v>
      </c>
      <c r="G6" s="176"/>
      <c r="H6" s="176"/>
      <c r="I6" s="175" t="s">
        <v>107</v>
      </c>
      <c r="J6" s="175" t="s">
        <v>272</v>
      </c>
      <c r="K6" s="175"/>
      <c r="L6" s="176"/>
      <c r="M6" s="176"/>
      <c r="N6" s="175" t="s">
        <v>95</v>
      </c>
    </row>
    <row r="7" spans="1:14" ht="17.100000000000001" customHeight="1" x14ac:dyDescent="0.25">
      <c r="A7" s="176"/>
      <c r="B7" s="185"/>
      <c r="C7" s="137" t="s">
        <v>116</v>
      </c>
      <c r="D7" s="185"/>
      <c r="E7" s="176"/>
      <c r="F7" s="175" t="s">
        <v>213</v>
      </c>
      <c r="G7" s="175" t="s">
        <v>275</v>
      </c>
      <c r="H7" s="175" t="s">
        <v>222</v>
      </c>
      <c r="I7" s="175"/>
      <c r="J7" s="176" t="s">
        <v>111</v>
      </c>
      <c r="K7" s="176" t="s">
        <v>108</v>
      </c>
      <c r="L7" s="176" t="s">
        <v>109</v>
      </c>
      <c r="M7" s="199" t="s">
        <v>110</v>
      </c>
      <c r="N7" s="198"/>
    </row>
    <row r="8" spans="1:14" ht="17.100000000000001" customHeight="1" x14ac:dyDescent="0.25">
      <c r="A8" s="176"/>
      <c r="B8" s="185"/>
      <c r="C8" s="137" t="s">
        <v>117</v>
      </c>
      <c r="D8" s="185"/>
      <c r="E8" s="176"/>
      <c r="F8" s="176"/>
      <c r="G8" s="176"/>
      <c r="H8" s="176"/>
      <c r="I8" s="175"/>
      <c r="J8" s="176"/>
      <c r="K8" s="176"/>
      <c r="L8" s="176"/>
      <c r="M8" s="199"/>
      <c r="N8" s="198"/>
    </row>
    <row r="9" spans="1:14" ht="15.95" customHeight="1" x14ac:dyDescent="0.25">
      <c r="A9" s="176"/>
      <c r="B9" s="185"/>
      <c r="C9" s="137" t="s">
        <v>120</v>
      </c>
      <c r="D9" s="185"/>
      <c r="E9" s="176"/>
      <c r="F9" s="176"/>
      <c r="G9" s="176"/>
      <c r="H9" s="176"/>
      <c r="I9" s="175"/>
      <c r="J9" s="176"/>
      <c r="K9" s="176"/>
      <c r="L9" s="176"/>
      <c r="M9" s="199"/>
      <c r="N9" s="198"/>
    </row>
    <row r="10" spans="1:14" ht="15.95" customHeight="1" x14ac:dyDescent="0.25">
      <c r="A10" s="176"/>
      <c r="B10" s="186"/>
      <c r="C10" s="137" t="s">
        <v>128</v>
      </c>
      <c r="D10" s="186"/>
      <c r="E10" s="176"/>
      <c r="F10" s="176"/>
      <c r="G10" s="176"/>
      <c r="H10" s="176"/>
      <c r="I10" s="175"/>
      <c r="J10" s="176"/>
      <c r="K10" s="176"/>
      <c r="L10" s="176"/>
      <c r="M10" s="199"/>
      <c r="N10" s="198"/>
    </row>
    <row r="11" spans="1:14" s="13" customFormat="1" ht="15.95" customHeight="1" x14ac:dyDescent="0.25">
      <c r="A11" s="67" t="s">
        <v>0</v>
      </c>
      <c r="B11" s="67"/>
      <c r="C11" s="32"/>
      <c r="D11" s="32"/>
      <c r="E11" s="32"/>
      <c r="F11" s="32"/>
      <c r="G11" s="32"/>
      <c r="H11" s="32"/>
      <c r="I11" s="67"/>
      <c r="J11" s="67"/>
      <c r="K11" s="67"/>
      <c r="L11" s="67"/>
      <c r="M11" s="10"/>
      <c r="N11" s="9"/>
    </row>
    <row r="12" spans="1:14" s="7" customFormat="1" ht="15.95" customHeight="1" x14ac:dyDescent="0.25">
      <c r="A12" s="68" t="s">
        <v>1</v>
      </c>
      <c r="B12" s="79" t="str">
        <f>'13.1 '!B9</f>
        <v>На 2016 год</v>
      </c>
      <c r="C12" s="76" t="s">
        <v>116</v>
      </c>
      <c r="D12" s="79" t="s">
        <v>328</v>
      </c>
      <c r="E12" s="76" t="s">
        <v>581</v>
      </c>
      <c r="F12" s="76" t="s">
        <v>118</v>
      </c>
      <c r="G12" s="76" t="s">
        <v>118</v>
      </c>
      <c r="H12" s="76" t="s">
        <v>118</v>
      </c>
      <c r="I12" s="76"/>
      <c r="J12" s="76">
        <f>IF(C12="Да, опубликованы по всем видам налоговых льгот",2,(IF(C12="Да, опубликованы по отдельным видам налоговых льгот",1,0)))</f>
        <v>2</v>
      </c>
      <c r="K12" s="76"/>
      <c r="L12" s="76"/>
      <c r="M12" s="72">
        <f>J12*(1-K12)*(1-L12)</f>
        <v>2</v>
      </c>
      <c r="N12" s="11" t="s">
        <v>297</v>
      </c>
    </row>
    <row r="13" spans="1:14" ht="15.95" customHeight="1" x14ac:dyDescent="0.25">
      <c r="A13" s="68" t="s">
        <v>2</v>
      </c>
      <c r="B13" s="79" t="str">
        <f>'13.1 '!B10</f>
        <v>На 2016 год</v>
      </c>
      <c r="C13" s="76" t="s">
        <v>128</v>
      </c>
      <c r="D13" s="79"/>
      <c r="E13" s="76"/>
      <c r="F13" s="76"/>
      <c r="G13" s="76"/>
      <c r="H13" s="76"/>
      <c r="I13" s="79"/>
      <c r="J13" s="76">
        <f t="shared" ref="J13:J23" si="0">IF(C13="Да, опубликованы по всем видам налоговых льгот",2,(IF(C13="Да, опубликованы по отдельным видам налоговых льгот",1,0)))</f>
        <v>0</v>
      </c>
      <c r="K13" s="76"/>
      <c r="L13" s="76"/>
      <c r="M13" s="72">
        <f t="shared" ref="M13:M23" si="1">J13*(1-K13)*(1-L13)</f>
        <v>0</v>
      </c>
      <c r="N13" s="70" t="s">
        <v>298</v>
      </c>
    </row>
    <row r="14" spans="1:14" ht="15.95" customHeight="1" x14ac:dyDescent="0.25">
      <c r="A14" s="68" t="s">
        <v>3</v>
      </c>
      <c r="B14" s="79" t="str">
        <f>'13.1 '!B11</f>
        <v>На 2016 год и плановый период</v>
      </c>
      <c r="C14" s="76" t="s">
        <v>116</v>
      </c>
      <c r="D14" s="79" t="s">
        <v>328</v>
      </c>
      <c r="E14" s="76" t="s">
        <v>581</v>
      </c>
      <c r="F14" s="76" t="s">
        <v>118</v>
      </c>
      <c r="G14" s="76" t="s">
        <v>118</v>
      </c>
      <c r="H14" s="76" t="s">
        <v>118</v>
      </c>
      <c r="I14" s="76"/>
      <c r="J14" s="76">
        <f t="shared" si="0"/>
        <v>2</v>
      </c>
      <c r="K14" s="76"/>
      <c r="L14" s="76"/>
      <c r="M14" s="72">
        <f t="shared" si="1"/>
        <v>2</v>
      </c>
      <c r="N14" s="70" t="s">
        <v>488</v>
      </c>
    </row>
    <row r="15" spans="1:14" s="7" customFormat="1" ht="15.95" customHeight="1" x14ac:dyDescent="0.25">
      <c r="A15" s="68" t="s">
        <v>4</v>
      </c>
      <c r="B15" s="79" t="str">
        <f>'13.1 '!B12</f>
        <v>На 2016 год</v>
      </c>
      <c r="C15" s="76" t="s">
        <v>117</v>
      </c>
      <c r="D15" s="79" t="s">
        <v>329</v>
      </c>
      <c r="E15" s="79" t="s">
        <v>564</v>
      </c>
      <c r="F15" s="76" t="s">
        <v>118</v>
      </c>
      <c r="G15" s="76" t="s">
        <v>118</v>
      </c>
      <c r="H15" s="76" t="s">
        <v>566</v>
      </c>
      <c r="I15" s="76"/>
      <c r="J15" s="76">
        <f t="shared" si="0"/>
        <v>1</v>
      </c>
      <c r="K15" s="76"/>
      <c r="L15" s="76"/>
      <c r="M15" s="72">
        <f t="shared" si="1"/>
        <v>1</v>
      </c>
      <c r="N15" s="70" t="s">
        <v>565</v>
      </c>
    </row>
    <row r="16" spans="1:14" s="8" customFormat="1" ht="15.95" customHeight="1" x14ac:dyDescent="0.25">
      <c r="A16" s="68" t="s">
        <v>5</v>
      </c>
      <c r="B16" s="79" t="str">
        <f>'13.1 '!B13</f>
        <v>На 2016 год</v>
      </c>
      <c r="C16" s="76" t="s">
        <v>128</v>
      </c>
      <c r="D16" s="79"/>
      <c r="E16" s="76"/>
      <c r="F16" s="76"/>
      <c r="G16" s="76"/>
      <c r="H16" s="76"/>
      <c r="I16" s="76"/>
      <c r="J16" s="76">
        <f t="shared" si="0"/>
        <v>0</v>
      </c>
      <c r="K16" s="76"/>
      <c r="L16" s="76"/>
      <c r="M16" s="72">
        <f t="shared" si="1"/>
        <v>0</v>
      </c>
      <c r="N16" s="70" t="s">
        <v>301</v>
      </c>
    </row>
    <row r="17" spans="1:14" ht="15.95" customHeight="1" x14ac:dyDescent="0.25">
      <c r="A17" s="68" t="s">
        <v>6</v>
      </c>
      <c r="B17" s="79" t="str">
        <f>'13.1 '!B14</f>
        <v>На 2016 год</v>
      </c>
      <c r="C17" s="76" t="s">
        <v>128</v>
      </c>
      <c r="D17" s="79"/>
      <c r="E17" s="76"/>
      <c r="F17" s="76"/>
      <c r="G17" s="76"/>
      <c r="H17" s="76"/>
      <c r="I17" s="76"/>
      <c r="J17" s="76">
        <f t="shared" si="0"/>
        <v>0</v>
      </c>
      <c r="K17" s="76"/>
      <c r="L17" s="76"/>
      <c r="M17" s="72">
        <f t="shared" si="1"/>
        <v>0</v>
      </c>
      <c r="N17" s="70" t="s">
        <v>303</v>
      </c>
    </row>
    <row r="18" spans="1:14" s="7" customFormat="1" ht="15.95" customHeight="1" x14ac:dyDescent="0.25">
      <c r="A18" s="68" t="s">
        <v>7</v>
      </c>
      <c r="B18" s="79" t="str">
        <f>'13.1 '!B15</f>
        <v>На 2016 год</v>
      </c>
      <c r="C18" s="76" t="s">
        <v>128</v>
      </c>
      <c r="D18" s="79"/>
      <c r="E18" s="76"/>
      <c r="F18" s="76"/>
      <c r="G18" s="76"/>
      <c r="H18" s="76"/>
      <c r="I18" s="76"/>
      <c r="J18" s="76">
        <f t="shared" si="0"/>
        <v>0</v>
      </c>
      <c r="K18" s="76"/>
      <c r="L18" s="76"/>
      <c r="M18" s="72">
        <f t="shared" si="1"/>
        <v>0</v>
      </c>
      <c r="N18" s="131" t="s">
        <v>628</v>
      </c>
    </row>
    <row r="19" spans="1:14" s="8" customFormat="1" ht="15.95" customHeight="1" x14ac:dyDescent="0.25">
      <c r="A19" s="68" t="s">
        <v>8</v>
      </c>
      <c r="B19" s="79" t="str">
        <f>'13.1 '!B16</f>
        <v>На 2016 год</v>
      </c>
      <c r="C19" s="76" t="s">
        <v>128</v>
      </c>
      <c r="D19" s="79"/>
      <c r="E19" s="76"/>
      <c r="F19" s="76"/>
      <c r="G19" s="76"/>
      <c r="H19" s="76"/>
      <c r="I19" s="76"/>
      <c r="J19" s="76">
        <f t="shared" si="0"/>
        <v>0</v>
      </c>
      <c r="K19" s="76"/>
      <c r="L19" s="76"/>
      <c r="M19" s="72">
        <f t="shared" si="1"/>
        <v>0</v>
      </c>
      <c r="N19" s="70" t="s">
        <v>305</v>
      </c>
    </row>
    <row r="20" spans="1:14" s="8" customFormat="1" ht="15.95" customHeight="1" x14ac:dyDescent="0.25">
      <c r="A20" s="68" t="s">
        <v>9</v>
      </c>
      <c r="B20" s="79" t="str">
        <f>'13.1 '!B17</f>
        <v>На 2016 год</v>
      </c>
      <c r="C20" s="76" t="s">
        <v>120</v>
      </c>
      <c r="D20" s="79" t="s">
        <v>329</v>
      </c>
      <c r="E20" s="79" t="s">
        <v>624</v>
      </c>
      <c r="F20" s="76" t="s">
        <v>119</v>
      </c>
      <c r="G20" s="76" t="s">
        <v>119</v>
      </c>
      <c r="H20" s="76" t="s">
        <v>119</v>
      </c>
      <c r="I20" s="76"/>
      <c r="J20" s="76">
        <f t="shared" si="0"/>
        <v>0</v>
      </c>
      <c r="K20" s="76"/>
      <c r="L20" s="76"/>
      <c r="M20" s="72">
        <f t="shared" si="1"/>
        <v>0</v>
      </c>
      <c r="N20" s="70" t="s">
        <v>291</v>
      </c>
    </row>
    <row r="21" spans="1:14" ht="15.95" customHeight="1" x14ac:dyDescent="0.25">
      <c r="A21" s="68" t="s">
        <v>10</v>
      </c>
      <c r="B21" s="79" t="str">
        <f>'13.1 '!B18</f>
        <v>На 2016 год и плановый период</v>
      </c>
      <c r="C21" s="76" t="s">
        <v>116</v>
      </c>
      <c r="D21" s="79" t="s">
        <v>328</v>
      </c>
      <c r="E21" s="76" t="s">
        <v>581</v>
      </c>
      <c r="F21" s="76" t="s">
        <v>118</v>
      </c>
      <c r="G21" s="76" t="s">
        <v>118</v>
      </c>
      <c r="H21" s="76" t="s">
        <v>118</v>
      </c>
      <c r="I21" s="76"/>
      <c r="J21" s="76">
        <f t="shared" si="0"/>
        <v>2</v>
      </c>
      <c r="K21" s="76"/>
      <c r="L21" s="76"/>
      <c r="M21" s="72">
        <f t="shared" si="1"/>
        <v>2</v>
      </c>
      <c r="N21" s="131" t="s">
        <v>432</v>
      </c>
    </row>
    <row r="22" spans="1:14" s="7" customFormat="1" ht="15.95" customHeight="1" x14ac:dyDescent="0.25">
      <c r="A22" s="68" t="s">
        <v>11</v>
      </c>
      <c r="B22" s="79" t="str">
        <f>'13.1 '!B19</f>
        <v>На 2016 год</v>
      </c>
      <c r="C22" s="76" t="s">
        <v>128</v>
      </c>
      <c r="D22" s="79"/>
      <c r="E22" s="76"/>
      <c r="F22" s="76"/>
      <c r="G22" s="76"/>
      <c r="H22" s="76"/>
      <c r="I22" s="76"/>
      <c r="J22" s="76">
        <f t="shared" si="0"/>
        <v>0</v>
      </c>
      <c r="K22" s="76"/>
      <c r="L22" s="76"/>
      <c r="M22" s="72">
        <f t="shared" si="1"/>
        <v>0</v>
      </c>
      <c r="N22" s="70" t="s">
        <v>333</v>
      </c>
    </row>
    <row r="23" spans="1:14" s="7" customFormat="1" ht="15.95" customHeight="1" x14ac:dyDescent="0.25">
      <c r="A23" s="68" t="s">
        <v>12</v>
      </c>
      <c r="B23" s="79" t="str">
        <f>'13.1 '!B20</f>
        <v>На 2016 год</v>
      </c>
      <c r="C23" s="76" t="s">
        <v>120</v>
      </c>
      <c r="D23" s="79" t="s">
        <v>329</v>
      </c>
      <c r="E23" s="76" t="s">
        <v>273</v>
      </c>
      <c r="F23" s="76"/>
      <c r="G23" s="76"/>
      <c r="H23" s="76"/>
      <c r="I23" s="79"/>
      <c r="J23" s="76">
        <f t="shared" si="0"/>
        <v>0</v>
      </c>
      <c r="K23" s="76"/>
      <c r="L23" s="76"/>
      <c r="M23" s="72">
        <f t="shared" si="1"/>
        <v>0</v>
      </c>
      <c r="N23" s="70" t="s">
        <v>433</v>
      </c>
    </row>
    <row r="24" spans="1:14" s="7" customFormat="1" ht="15.95" customHeight="1" x14ac:dyDescent="0.25">
      <c r="A24" s="68" t="s">
        <v>13</v>
      </c>
      <c r="B24" s="79" t="str">
        <f>'13.1 '!B21</f>
        <v>На 2016 год</v>
      </c>
      <c r="C24" s="76" t="s">
        <v>120</v>
      </c>
      <c r="D24" s="79" t="s">
        <v>329</v>
      </c>
      <c r="E24" s="76" t="s">
        <v>273</v>
      </c>
      <c r="F24" s="76"/>
      <c r="G24" s="76"/>
      <c r="H24" s="76"/>
      <c r="I24" s="76"/>
      <c r="J24" s="76">
        <f t="shared" ref="J24:J29" si="2">IF(C24="Да, опубликованы по всем видам налоговых льгот",2,(IF(C24="Да, опубликованы по отдельным видам налоговых льгот",1,0)))</f>
        <v>0</v>
      </c>
      <c r="K24" s="76"/>
      <c r="L24" s="76"/>
      <c r="M24" s="72">
        <f t="shared" ref="M24:M29" si="3">J24*(1-K24)*(1-L24)</f>
        <v>0</v>
      </c>
      <c r="N24" s="95" t="s">
        <v>562</v>
      </c>
    </row>
    <row r="25" spans="1:14" s="8" customFormat="1" ht="15.95" customHeight="1" x14ac:dyDescent="0.25">
      <c r="A25" s="68" t="s">
        <v>14</v>
      </c>
      <c r="B25" s="79" t="str">
        <f>'13.1 '!B22</f>
        <v>На 2016 год</v>
      </c>
      <c r="C25" s="76" t="s">
        <v>116</v>
      </c>
      <c r="D25" s="79" t="s">
        <v>328</v>
      </c>
      <c r="E25" s="76" t="s">
        <v>581</v>
      </c>
      <c r="F25" s="76" t="s">
        <v>118</v>
      </c>
      <c r="G25" s="76" t="s">
        <v>118</v>
      </c>
      <c r="H25" s="76" t="s">
        <v>118</v>
      </c>
      <c r="I25" s="76"/>
      <c r="J25" s="76">
        <f t="shared" si="2"/>
        <v>2</v>
      </c>
      <c r="K25" s="76"/>
      <c r="L25" s="76"/>
      <c r="M25" s="72">
        <f t="shared" si="3"/>
        <v>2</v>
      </c>
      <c r="N25" s="70" t="s">
        <v>335</v>
      </c>
    </row>
    <row r="26" spans="1:14" s="8" customFormat="1" ht="15.95" customHeight="1" x14ac:dyDescent="0.25">
      <c r="A26" s="68" t="s">
        <v>15</v>
      </c>
      <c r="B26" s="79" t="str">
        <f>'13.1 '!B23</f>
        <v>На 2016 год</v>
      </c>
      <c r="C26" s="76" t="s">
        <v>128</v>
      </c>
      <c r="D26" s="79"/>
      <c r="E26" s="76"/>
      <c r="F26" s="76"/>
      <c r="G26" s="76"/>
      <c r="H26" s="76"/>
      <c r="I26" s="76"/>
      <c r="J26" s="76">
        <f t="shared" si="2"/>
        <v>0</v>
      </c>
      <c r="K26" s="76"/>
      <c r="L26" s="76"/>
      <c r="M26" s="72">
        <f t="shared" si="3"/>
        <v>0</v>
      </c>
      <c r="N26" s="70" t="s">
        <v>336</v>
      </c>
    </row>
    <row r="27" spans="1:14" s="7" customFormat="1" ht="15.95" customHeight="1" x14ac:dyDescent="0.25">
      <c r="A27" s="68" t="s">
        <v>16</v>
      </c>
      <c r="B27" s="79" t="str">
        <f>'13.1 '!B24</f>
        <v>На 2016 год и плановый период</v>
      </c>
      <c r="C27" s="76" t="s">
        <v>120</v>
      </c>
      <c r="D27" s="79" t="s">
        <v>329</v>
      </c>
      <c r="E27" s="76" t="s">
        <v>273</v>
      </c>
      <c r="F27" s="76" t="s">
        <v>118</v>
      </c>
      <c r="G27" s="76" t="s">
        <v>118</v>
      </c>
      <c r="H27" s="76" t="s">
        <v>118</v>
      </c>
      <c r="I27" s="76"/>
      <c r="J27" s="76">
        <f t="shared" si="2"/>
        <v>0</v>
      </c>
      <c r="K27" s="76"/>
      <c r="L27" s="76"/>
      <c r="M27" s="72">
        <f t="shared" si="3"/>
        <v>0</v>
      </c>
      <c r="N27" s="70" t="s">
        <v>603</v>
      </c>
    </row>
    <row r="28" spans="1:14" ht="15.95" customHeight="1" x14ac:dyDescent="0.25">
      <c r="A28" s="68" t="s">
        <v>17</v>
      </c>
      <c r="B28" s="79" t="str">
        <f>'13.1 '!B25</f>
        <v>На 2016 год и плановый период</v>
      </c>
      <c r="C28" s="76" t="s">
        <v>120</v>
      </c>
      <c r="D28" s="79" t="s">
        <v>329</v>
      </c>
      <c r="E28" s="79" t="s">
        <v>526</v>
      </c>
      <c r="F28" s="76" t="s">
        <v>119</v>
      </c>
      <c r="G28" s="76" t="s">
        <v>119</v>
      </c>
      <c r="H28" s="76" t="s">
        <v>119</v>
      </c>
      <c r="I28" s="76"/>
      <c r="J28" s="76">
        <f t="shared" si="2"/>
        <v>0</v>
      </c>
      <c r="K28" s="76"/>
      <c r="L28" s="76"/>
      <c r="M28" s="72">
        <f t="shared" si="3"/>
        <v>0</v>
      </c>
      <c r="N28" s="70" t="s">
        <v>338</v>
      </c>
    </row>
    <row r="29" spans="1:14" ht="15.95" customHeight="1" x14ac:dyDescent="0.25">
      <c r="A29" s="68" t="s">
        <v>18</v>
      </c>
      <c r="B29" s="79" t="str">
        <f>'13.1 '!B26</f>
        <v>На 2016 год и плановый период</v>
      </c>
      <c r="C29" s="76" t="s">
        <v>117</v>
      </c>
      <c r="D29" s="79" t="s">
        <v>328</v>
      </c>
      <c r="E29" s="76" t="s">
        <v>581</v>
      </c>
      <c r="F29" s="76" t="s">
        <v>118</v>
      </c>
      <c r="G29" s="76" t="s">
        <v>119</v>
      </c>
      <c r="H29" s="76" t="s">
        <v>118</v>
      </c>
      <c r="I29" s="76"/>
      <c r="J29" s="76">
        <f t="shared" si="2"/>
        <v>1</v>
      </c>
      <c r="K29" s="76"/>
      <c r="L29" s="76"/>
      <c r="M29" s="72">
        <f t="shared" si="3"/>
        <v>1</v>
      </c>
      <c r="N29" s="70" t="s">
        <v>636</v>
      </c>
    </row>
    <row r="30" spans="1:14" s="13" customFormat="1" ht="15.95" customHeight="1" x14ac:dyDescent="0.25">
      <c r="A30" s="67" t="s">
        <v>19</v>
      </c>
      <c r="B30" s="9"/>
      <c r="C30" s="77"/>
      <c r="D30" s="80"/>
      <c r="E30" s="77"/>
      <c r="F30" s="77"/>
      <c r="G30" s="77"/>
      <c r="H30" s="77"/>
      <c r="I30" s="77"/>
      <c r="J30" s="77"/>
      <c r="K30" s="78"/>
      <c r="L30" s="78"/>
      <c r="M30" s="73"/>
      <c r="N30" s="71"/>
    </row>
    <row r="31" spans="1:14" s="7" customFormat="1" ht="15.95" customHeight="1" x14ac:dyDescent="0.25">
      <c r="A31" s="68" t="s">
        <v>20</v>
      </c>
      <c r="B31" s="79" t="str">
        <f>'13.1 '!B28</f>
        <v>На 2016 год</v>
      </c>
      <c r="C31" s="76" t="s">
        <v>128</v>
      </c>
      <c r="D31" s="79"/>
      <c r="E31" s="76"/>
      <c r="F31" s="76"/>
      <c r="G31" s="76"/>
      <c r="H31" s="76"/>
      <c r="I31" s="76"/>
      <c r="J31" s="76">
        <f t="shared" ref="J31:J38" si="4">IF(C31="Да, опубликованы по всем видам налоговых льгот",2,(IF(C31="Да, опубликованы по отдельным видам налоговых льгот",1,0)))</f>
        <v>0</v>
      </c>
      <c r="K31" s="76"/>
      <c r="L31" s="76"/>
      <c r="M31" s="72">
        <f t="shared" ref="M31:M38" si="5">J31*(1-K31)*(1-L31)</f>
        <v>0</v>
      </c>
      <c r="N31" s="70" t="s">
        <v>535</v>
      </c>
    </row>
    <row r="32" spans="1:14" ht="15.95" customHeight="1" x14ac:dyDescent="0.25">
      <c r="A32" s="68" t="s">
        <v>21</v>
      </c>
      <c r="B32" s="79" t="str">
        <f>'13.1 '!B29</f>
        <v>На 2016 год и плановый период</v>
      </c>
      <c r="C32" s="76" t="s">
        <v>128</v>
      </c>
      <c r="D32" s="79"/>
      <c r="E32" s="76"/>
      <c r="F32" s="76"/>
      <c r="G32" s="76"/>
      <c r="H32" s="76"/>
      <c r="I32" s="76"/>
      <c r="J32" s="76">
        <f t="shared" si="4"/>
        <v>0</v>
      </c>
      <c r="K32" s="76"/>
      <c r="L32" s="76"/>
      <c r="M32" s="72">
        <f t="shared" si="5"/>
        <v>0</v>
      </c>
      <c r="N32" s="70" t="s">
        <v>293</v>
      </c>
    </row>
    <row r="33" spans="1:14" ht="15.95" customHeight="1" x14ac:dyDescent="0.25">
      <c r="A33" s="68" t="s">
        <v>22</v>
      </c>
      <c r="B33" s="79" t="str">
        <f>'13.1 '!B30</f>
        <v>На 2016 год</v>
      </c>
      <c r="C33" s="76" t="s">
        <v>120</v>
      </c>
      <c r="D33" s="79" t="s">
        <v>329</v>
      </c>
      <c r="E33" s="76" t="s">
        <v>273</v>
      </c>
      <c r="F33" s="76" t="s">
        <v>118</v>
      </c>
      <c r="G33" s="76" t="s">
        <v>118</v>
      </c>
      <c r="H33" s="76" t="s">
        <v>118</v>
      </c>
      <c r="I33" s="76"/>
      <c r="J33" s="76">
        <f t="shared" si="4"/>
        <v>0</v>
      </c>
      <c r="K33" s="76"/>
      <c r="L33" s="76"/>
      <c r="M33" s="72">
        <f t="shared" si="5"/>
        <v>0</v>
      </c>
      <c r="N33" s="70" t="s">
        <v>294</v>
      </c>
    </row>
    <row r="34" spans="1:14" ht="15.95" customHeight="1" x14ac:dyDescent="0.25">
      <c r="A34" s="68" t="s">
        <v>23</v>
      </c>
      <c r="B34" s="79" t="str">
        <f>'13.1 '!B31</f>
        <v>На 2016 год</v>
      </c>
      <c r="C34" s="76" t="s">
        <v>116</v>
      </c>
      <c r="D34" s="79" t="s">
        <v>329</v>
      </c>
      <c r="E34" s="76" t="s">
        <v>581</v>
      </c>
      <c r="F34" s="76" t="s">
        <v>118</v>
      </c>
      <c r="G34" s="76" t="s">
        <v>118</v>
      </c>
      <c r="H34" s="76" t="s">
        <v>118</v>
      </c>
      <c r="I34" s="76"/>
      <c r="J34" s="76">
        <f t="shared" si="4"/>
        <v>2</v>
      </c>
      <c r="K34" s="76"/>
      <c r="L34" s="76"/>
      <c r="M34" s="72">
        <f t="shared" si="5"/>
        <v>2</v>
      </c>
      <c r="N34" s="11" t="s">
        <v>362</v>
      </c>
    </row>
    <row r="35" spans="1:14" ht="15.95" customHeight="1" x14ac:dyDescent="0.25">
      <c r="A35" s="68" t="s">
        <v>24</v>
      </c>
      <c r="B35" s="79" t="str">
        <f>'13.1 '!B32</f>
        <v>На 2016 год</v>
      </c>
      <c r="C35" s="76" t="s">
        <v>128</v>
      </c>
      <c r="D35" s="79"/>
      <c r="E35" s="76"/>
      <c r="F35" s="76"/>
      <c r="G35" s="76"/>
      <c r="H35" s="76"/>
      <c r="I35" s="76"/>
      <c r="J35" s="76">
        <f t="shared" si="4"/>
        <v>0</v>
      </c>
      <c r="K35" s="76"/>
      <c r="L35" s="76"/>
      <c r="M35" s="72">
        <f t="shared" si="5"/>
        <v>0</v>
      </c>
      <c r="N35" s="70" t="s">
        <v>363</v>
      </c>
    </row>
    <row r="36" spans="1:14" s="7" customFormat="1" ht="15.95" customHeight="1" x14ac:dyDescent="0.25">
      <c r="A36" s="68" t="s">
        <v>25</v>
      </c>
      <c r="B36" s="79" t="str">
        <f>'13.1 '!B33</f>
        <v>На 2016 год и плановый период</v>
      </c>
      <c r="C36" s="76" t="s">
        <v>117</v>
      </c>
      <c r="D36" s="79" t="s">
        <v>328</v>
      </c>
      <c r="E36" s="79" t="s">
        <v>618</v>
      </c>
      <c r="F36" s="76" t="s">
        <v>118</v>
      </c>
      <c r="G36" s="76" t="s">
        <v>496</v>
      </c>
      <c r="H36" s="76" t="s">
        <v>119</v>
      </c>
      <c r="I36" s="79" t="s">
        <v>617</v>
      </c>
      <c r="J36" s="76">
        <f t="shared" si="4"/>
        <v>1</v>
      </c>
      <c r="K36" s="76"/>
      <c r="L36" s="76">
        <v>0.5</v>
      </c>
      <c r="M36" s="72">
        <f t="shared" si="5"/>
        <v>0.5</v>
      </c>
      <c r="N36" s="70" t="s">
        <v>365</v>
      </c>
    </row>
    <row r="37" spans="1:14" ht="15.95" customHeight="1" x14ac:dyDescent="0.25">
      <c r="A37" s="68" t="s">
        <v>26</v>
      </c>
      <c r="B37" s="79" t="str">
        <f>'13.1 '!B34</f>
        <v>На 2016 год</v>
      </c>
      <c r="C37" s="76" t="s">
        <v>120</v>
      </c>
      <c r="D37" s="79" t="s">
        <v>329</v>
      </c>
      <c r="E37" s="76" t="s">
        <v>581</v>
      </c>
      <c r="F37" s="76" t="s">
        <v>119</v>
      </c>
      <c r="G37" s="76" t="s">
        <v>118</v>
      </c>
      <c r="H37" s="76" t="s">
        <v>118</v>
      </c>
      <c r="I37" s="76"/>
      <c r="J37" s="76">
        <f t="shared" si="4"/>
        <v>0</v>
      </c>
      <c r="K37" s="76"/>
      <c r="L37" s="76"/>
      <c r="M37" s="72">
        <f t="shared" si="5"/>
        <v>0</v>
      </c>
      <c r="N37" s="70" t="s">
        <v>366</v>
      </c>
    </row>
    <row r="38" spans="1:14" ht="15.95" customHeight="1" x14ac:dyDescent="0.25">
      <c r="A38" s="68" t="s">
        <v>27</v>
      </c>
      <c r="B38" s="79" t="str">
        <f>'13.1 '!B35</f>
        <v>На 2016 год</v>
      </c>
      <c r="C38" s="76" t="s">
        <v>128</v>
      </c>
      <c r="D38" s="79"/>
      <c r="E38" s="76"/>
      <c r="F38" s="76"/>
      <c r="G38" s="76"/>
      <c r="H38" s="76"/>
      <c r="I38" s="76"/>
      <c r="J38" s="76">
        <f t="shared" si="4"/>
        <v>0</v>
      </c>
      <c r="K38" s="76"/>
      <c r="L38" s="76"/>
      <c r="M38" s="72">
        <f t="shared" si="5"/>
        <v>0</v>
      </c>
      <c r="N38" s="70" t="s">
        <v>368</v>
      </c>
    </row>
    <row r="39" spans="1:14" s="65" customFormat="1" ht="15.95" customHeight="1" x14ac:dyDescent="0.25">
      <c r="A39" s="68" t="s">
        <v>28</v>
      </c>
      <c r="B39" s="79" t="str">
        <f>'13.1 '!B36</f>
        <v>На 2016 год</v>
      </c>
      <c r="C39" s="76" t="s">
        <v>120</v>
      </c>
      <c r="D39" s="79" t="s">
        <v>329</v>
      </c>
      <c r="E39" s="76" t="s">
        <v>273</v>
      </c>
      <c r="F39" s="76" t="s">
        <v>118</v>
      </c>
      <c r="G39" s="76" t="s">
        <v>118</v>
      </c>
      <c r="H39" s="76" t="s">
        <v>119</v>
      </c>
      <c r="I39" s="79"/>
      <c r="J39" s="76">
        <f>IF(C39="Да, опубликованы по всем видам налоговых льгот",2,(IF(C39="Да, опубликованы по отдельным видам налоговых льгот",1,0)))</f>
        <v>0</v>
      </c>
      <c r="K39" s="76"/>
      <c r="L39" s="76"/>
      <c r="M39" s="72">
        <f>J39*(1-K39)*(1-L39)</f>
        <v>0</v>
      </c>
      <c r="N39" s="70" t="s">
        <v>640</v>
      </c>
    </row>
    <row r="40" spans="1:14" ht="15.95" customHeight="1" x14ac:dyDescent="0.25">
      <c r="A40" s="68" t="s">
        <v>29</v>
      </c>
      <c r="B40" s="79" t="str">
        <f>'13.1 '!B37</f>
        <v>На 2016 год и плановый период</v>
      </c>
      <c r="C40" s="76" t="s">
        <v>116</v>
      </c>
      <c r="D40" s="79" t="s">
        <v>328</v>
      </c>
      <c r="E40" s="76" t="s">
        <v>581</v>
      </c>
      <c r="F40" s="76" t="s">
        <v>118</v>
      </c>
      <c r="G40" s="76" t="s">
        <v>118</v>
      </c>
      <c r="H40" s="76" t="s">
        <v>118</v>
      </c>
      <c r="I40" s="76"/>
      <c r="J40" s="76">
        <f>IF(C40="Да, опубликованы по всем видам налоговых льгот",2,(IF(C40="Да, опубликованы по отдельным видам налоговых льгот",1,0)))</f>
        <v>2</v>
      </c>
      <c r="K40" s="76"/>
      <c r="L40" s="76"/>
      <c r="M40" s="72">
        <f>J40*(1-K40)*(1-L40)</f>
        <v>2</v>
      </c>
      <c r="N40" s="70" t="s">
        <v>533</v>
      </c>
    </row>
    <row r="41" spans="1:14" ht="15.95" customHeight="1" x14ac:dyDescent="0.25">
      <c r="A41" s="68" t="s">
        <v>30</v>
      </c>
      <c r="B41" s="79" t="str">
        <f>'13.1 '!B38</f>
        <v>На 2016 год</v>
      </c>
      <c r="C41" s="76" t="s">
        <v>117</v>
      </c>
      <c r="D41" s="79" t="s">
        <v>329</v>
      </c>
      <c r="E41" s="76" t="s">
        <v>581</v>
      </c>
      <c r="F41" s="76" t="s">
        <v>496</v>
      </c>
      <c r="G41" s="76" t="s">
        <v>118</v>
      </c>
      <c r="H41" s="76" t="s">
        <v>118</v>
      </c>
      <c r="I41" s="76"/>
      <c r="J41" s="76">
        <f>IF(C41="Да, опубликованы по всем видам налоговых льгот",2,(IF(C41="Да, опубликованы по отдельным видам налоговых льгот",1,0)))</f>
        <v>1</v>
      </c>
      <c r="K41" s="76"/>
      <c r="L41" s="76"/>
      <c r="M41" s="72">
        <f>J41*(1-K41)*(1-L41)</f>
        <v>1</v>
      </c>
      <c r="N41" s="70" t="s">
        <v>596</v>
      </c>
    </row>
    <row r="42" spans="1:14" s="13" customFormat="1" ht="15.95" customHeight="1" x14ac:dyDescent="0.25">
      <c r="A42" s="67" t="s">
        <v>31</v>
      </c>
      <c r="B42" s="9"/>
      <c r="C42" s="77"/>
      <c r="D42" s="80"/>
      <c r="E42" s="77"/>
      <c r="F42" s="77"/>
      <c r="G42" s="77"/>
      <c r="H42" s="77"/>
      <c r="I42" s="77"/>
      <c r="J42" s="77"/>
      <c r="K42" s="78"/>
      <c r="L42" s="78"/>
      <c r="M42" s="73"/>
      <c r="N42" s="71"/>
    </row>
    <row r="43" spans="1:14" s="8" customFormat="1" ht="15.95" customHeight="1" x14ac:dyDescent="0.25">
      <c r="A43" s="68" t="s">
        <v>32</v>
      </c>
      <c r="B43" s="79" t="str">
        <f>'13.1 '!B40</f>
        <v>На 2016 год</v>
      </c>
      <c r="C43" s="76" t="s">
        <v>116</v>
      </c>
      <c r="D43" s="79" t="s">
        <v>329</v>
      </c>
      <c r="E43" s="76" t="s">
        <v>581</v>
      </c>
      <c r="F43" s="76" t="s">
        <v>505</v>
      </c>
      <c r="G43" s="76" t="s">
        <v>118</v>
      </c>
      <c r="H43" s="76" t="s">
        <v>118</v>
      </c>
      <c r="I43" s="79"/>
      <c r="J43" s="76">
        <f t="shared" ref="J43:J48" si="6">IF(C43="Да, опубликованы по всем видам налоговых льгот",2,(IF(C43="Да, опубликованы по отдельным видам налоговых льгот",1,0)))</f>
        <v>2</v>
      </c>
      <c r="K43" s="76"/>
      <c r="L43" s="76"/>
      <c r="M43" s="72">
        <f t="shared" ref="M43:M48" si="7">J43*(1-K43)*(1-L43)</f>
        <v>2</v>
      </c>
      <c r="N43" s="70" t="s">
        <v>370</v>
      </c>
    </row>
    <row r="44" spans="1:14" s="8" customFormat="1" ht="15.95" customHeight="1" x14ac:dyDescent="0.25">
      <c r="A44" s="68" t="s">
        <v>33</v>
      </c>
      <c r="B44" s="79" t="str">
        <f>'13.1 '!B41</f>
        <v>На 2016 год</v>
      </c>
      <c r="C44" s="76" t="s">
        <v>128</v>
      </c>
      <c r="D44" s="79"/>
      <c r="E44" s="76"/>
      <c r="F44" s="76"/>
      <c r="G44" s="76"/>
      <c r="H44" s="76"/>
      <c r="I44" s="76"/>
      <c r="J44" s="76">
        <f t="shared" si="6"/>
        <v>0</v>
      </c>
      <c r="K44" s="76"/>
      <c r="L44" s="76"/>
      <c r="M44" s="72">
        <f t="shared" si="7"/>
        <v>0</v>
      </c>
      <c r="N44" s="70" t="s">
        <v>371</v>
      </c>
    </row>
    <row r="45" spans="1:14" ht="15.95" customHeight="1" x14ac:dyDescent="0.25">
      <c r="A45" s="68" t="s">
        <v>34</v>
      </c>
      <c r="B45" s="79" t="str">
        <f>'13.1 '!B42</f>
        <v>На 2016 год</v>
      </c>
      <c r="C45" s="76" t="s">
        <v>128</v>
      </c>
      <c r="D45" s="79"/>
      <c r="E45" s="76"/>
      <c r="F45" s="76"/>
      <c r="G45" s="76"/>
      <c r="H45" s="76"/>
      <c r="I45" s="76"/>
      <c r="J45" s="76">
        <f t="shared" si="6"/>
        <v>0</v>
      </c>
      <c r="K45" s="76"/>
      <c r="L45" s="76"/>
      <c r="M45" s="72">
        <f t="shared" si="7"/>
        <v>0</v>
      </c>
      <c r="N45" s="70" t="s">
        <v>372</v>
      </c>
    </row>
    <row r="46" spans="1:14" s="7" customFormat="1" ht="15.95" customHeight="1" x14ac:dyDescent="0.25">
      <c r="A46" s="68" t="s">
        <v>35</v>
      </c>
      <c r="B46" s="79" t="str">
        <f>'13.1 '!B43</f>
        <v>На 2016 год</v>
      </c>
      <c r="C46" s="76" t="s">
        <v>116</v>
      </c>
      <c r="D46" s="79" t="s">
        <v>329</v>
      </c>
      <c r="E46" s="76" t="s">
        <v>581</v>
      </c>
      <c r="F46" s="76" t="s">
        <v>118</v>
      </c>
      <c r="G46" s="76" t="s">
        <v>118</v>
      </c>
      <c r="H46" s="76" t="s">
        <v>118</v>
      </c>
      <c r="I46" s="79"/>
      <c r="J46" s="76">
        <f t="shared" si="6"/>
        <v>2</v>
      </c>
      <c r="K46" s="76"/>
      <c r="L46" s="76"/>
      <c r="M46" s="72">
        <f t="shared" si="7"/>
        <v>2</v>
      </c>
      <c r="N46" s="70" t="s">
        <v>373</v>
      </c>
    </row>
    <row r="47" spans="1:14" s="8" customFormat="1" ht="15.95" customHeight="1" x14ac:dyDescent="0.25">
      <c r="A47" s="68" t="s">
        <v>36</v>
      </c>
      <c r="B47" s="79" t="str">
        <f>'13.1 '!B44</f>
        <v>На 2016 год и плановый период</v>
      </c>
      <c r="C47" s="76" t="s">
        <v>120</v>
      </c>
      <c r="D47" s="79" t="s">
        <v>328</v>
      </c>
      <c r="E47" s="76" t="s">
        <v>273</v>
      </c>
      <c r="F47" s="76" t="s">
        <v>118</v>
      </c>
      <c r="G47" s="76" t="s">
        <v>118</v>
      </c>
      <c r="H47" s="76" t="s">
        <v>118</v>
      </c>
      <c r="I47" s="76"/>
      <c r="J47" s="76">
        <f t="shared" si="6"/>
        <v>0</v>
      </c>
      <c r="K47" s="76"/>
      <c r="L47" s="76"/>
      <c r="M47" s="72">
        <f t="shared" si="7"/>
        <v>0</v>
      </c>
      <c r="N47" s="95" t="s">
        <v>582</v>
      </c>
    </row>
    <row r="48" spans="1:14" s="8" customFormat="1" ht="15.95" customHeight="1" x14ac:dyDescent="0.25">
      <c r="A48" s="68" t="s">
        <v>37</v>
      </c>
      <c r="B48" s="79" t="str">
        <f>'13.1 '!B45</f>
        <v>На 2016 год</v>
      </c>
      <c r="C48" s="76" t="s">
        <v>128</v>
      </c>
      <c r="D48" s="79"/>
      <c r="E48" s="76"/>
      <c r="F48" s="76"/>
      <c r="G48" s="76"/>
      <c r="H48" s="76"/>
      <c r="I48" s="81"/>
      <c r="J48" s="76">
        <f t="shared" si="6"/>
        <v>0</v>
      </c>
      <c r="K48" s="76"/>
      <c r="L48" s="76"/>
      <c r="M48" s="72">
        <f t="shared" si="7"/>
        <v>0</v>
      </c>
      <c r="N48" s="96" t="s">
        <v>378</v>
      </c>
    </row>
    <row r="49" spans="1:14" s="13" customFormat="1" ht="15.95" customHeight="1" x14ac:dyDescent="0.25">
      <c r="A49" s="67" t="s">
        <v>38</v>
      </c>
      <c r="B49" s="9"/>
      <c r="C49" s="77"/>
      <c r="D49" s="80"/>
      <c r="E49" s="77"/>
      <c r="F49" s="77"/>
      <c r="G49" s="77"/>
      <c r="H49" s="77"/>
      <c r="I49" s="77"/>
      <c r="J49" s="77"/>
      <c r="K49" s="77"/>
      <c r="L49" s="77"/>
      <c r="M49" s="73"/>
      <c r="N49" s="71"/>
    </row>
    <row r="50" spans="1:14" s="8" customFormat="1" ht="15.95" customHeight="1" x14ac:dyDescent="0.25">
      <c r="A50" s="68" t="s">
        <v>39</v>
      </c>
      <c r="B50" s="79" t="str">
        <f>'13.1 '!B47</f>
        <v>На 2016 год</v>
      </c>
      <c r="C50" s="76" t="s">
        <v>128</v>
      </c>
      <c r="D50" s="79"/>
      <c r="E50" s="76"/>
      <c r="F50" s="76"/>
      <c r="G50" s="76"/>
      <c r="H50" s="76"/>
      <c r="I50" s="76"/>
      <c r="J50" s="76">
        <f t="shared" ref="J50:J56" si="8">IF(C50="Да, опубликованы по всем видам налоговых льгот",2,(IF(C50="Да, опубликованы по отдельным видам налоговых льгот",1,0)))</f>
        <v>0</v>
      </c>
      <c r="K50" s="76"/>
      <c r="L50" s="76"/>
      <c r="M50" s="72">
        <f t="shared" ref="M50:M56" si="9">J50*(1-K50)*(1-L50)</f>
        <v>0</v>
      </c>
      <c r="N50" s="70" t="s">
        <v>379</v>
      </c>
    </row>
    <row r="51" spans="1:14" s="8" customFormat="1" ht="15.95" customHeight="1" x14ac:dyDescent="0.25">
      <c r="A51" s="68" t="s">
        <v>40</v>
      </c>
      <c r="B51" s="79" t="str">
        <f>'13.1 '!B48</f>
        <v>На 2016 год</v>
      </c>
      <c r="C51" s="76" t="s">
        <v>128</v>
      </c>
      <c r="D51" s="79"/>
      <c r="E51" s="76"/>
      <c r="F51" s="76"/>
      <c r="G51" s="76"/>
      <c r="H51" s="76"/>
      <c r="I51" s="76"/>
      <c r="J51" s="76">
        <f t="shared" si="8"/>
        <v>0</v>
      </c>
      <c r="K51" s="76"/>
      <c r="L51" s="76"/>
      <c r="M51" s="72">
        <f t="shared" si="9"/>
        <v>0</v>
      </c>
      <c r="N51" s="70" t="s">
        <v>340</v>
      </c>
    </row>
    <row r="52" spans="1:14" ht="15.95" customHeight="1" x14ac:dyDescent="0.25">
      <c r="A52" s="68" t="s">
        <v>41</v>
      </c>
      <c r="B52" s="79" t="str">
        <f>'13.1 '!B49</f>
        <v>На 2016 год и плановый период</v>
      </c>
      <c r="C52" s="76" t="s">
        <v>128</v>
      </c>
      <c r="D52" s="79"/>
      <c r="E52" s="76"/>
      <c r="F52" s="76"/>
      <c r="G52" s="76"/>
      <c r="H52" s="76"/>
      <c r="I52" s="76"/>
      <c r="J52" s="76">
        <f t="shared" si="8"/>
        <v>0</v>
      </c>
      <c r="K52" s="76"/>
      <c r="L52" s="76"/>
      <c r="M52" s="72">
        <f t="shared" si="9"/>
        <v>0</v>
      </c>
      <c r="N52" s="70" t="s">
        <v>470</v>
      </c>
    </row>
    <row r="53" spans="1:14" ht="15.95" customHeight="1" x14ac:dyDescent="0.25">
      <c r="A53" s="68" t="s">
        <v>42</v>
      </c>
      <c r="B53" s="79" t="str">
        <f>'13.1 '!B50</f>
        <v>На 2016 год</v>
      </c>
      <c r="C53" s="76" t="s">
        <v>117</v>
      </c>
      <c r="D53" s="79" t="s">
        <v>329</v>
      </c>
      <c r="E53" s="79" t="s">
        <v>618</v>
      </c>
      <c r="F53" s="76" t="s">
        <v>118</v>
      </c>
      <c r="G53" s="76" t="s">
        <v>118</v>
      </c>
      <c r="H53" s="76" t="s">
        <v>496</v>
      </c>
      <c r="I53" s="76"/>
      <c r="J53" s="76">
        <f t="shared" si="8"/>
        <v>1</v>
      </c>
      <c r="K53" s="76"/>
      <c r="L53" s="76"/>
      <c r="M53" s="72">
        <f t="shared" si="9"/>
        <v>1</v>
      </c>
      <c r="N53" s="70" t="s">
        <v>446</v>
      </c>
    </row>
    <row r="54" spans="1:14" s="8" customFormat="1" ht="15.95" customHeight="1" x14ac:dyDescent="0.25">
      <c r="A54" s="68" t="s">
        <v>92</v>
      </c>
      <c r="B54" s="79" t="str">
        <f>'13.1 '!B51</f>
        <v>На 2016 год</v>
      </c>
      <c r="C54" s="76" t="s">
        <v>128</v>
      </c>
      <c r="D54" s="79"/>
      <c r="E54" s="76"/>
      <c r="F54" s="76"/>
      <c r="G54" s="76"/>
      <c r="H54" s="76"/>
      <c r="I54" s="76"/>
      <c r="J54" s="76">
        <f t="shared" si="8"/>
        <v>0</v>
      </c>
      <c r="K54" s="76"/>
      <c r="L54" s="76"/>
      <c r="M54" s="72">
        <f t="shared" si="9"/>
        <v>0</v>
      </c>
      <c r="N54" s="70" t="s">
        <v>380</v>
      </c>
    </row>
    <row r="55" spans="1:14" ht="15.95" customHeight="1" x14ac:dyDescent="0.25">
      <c r="A55" s="68" t="s">
        <v>43</v>
      </c>
      <c r="B55" s="79" t="str">
        <f>'13.1 '!B52</f>
        <v>На 2016 год</v>
      </c>
      <c r="C55" s="76" t="s">
        <v>128</v>
      </c>
      <c r="D55" s="79"/>
      <c r="E55" s="76"/>
      <c r="F55" s="76"/>
      <c r="G55" s="76"/>
      <c r="H55" s="76"/>
      <c r="I55" s="76"/>
      <c r="J55" s="76">
        <f t="shared" si="8"/>
        <v>0</v>
      </c>
      <c r="K55" s="76"/>
      <c r="L55" s="76"/>
      <c r="M55" s="72">
        <f t="shared" si="9"/>
        <v>0</v>
      </c>
      <c r="N55" s="69" t="s">
        <v>381</v>
      </c>
    </row>
    <row r="56" spans="1:14" ht="15.95" customHeight="1" x14ac:dyDescent="0.25">
      <c r="A56" s="68" t="s">
        <v>44</v>
      </c>
      <c r="B56" s="79" t="str">
        <f>'13.1 '!B53</f>
        <v>На 2016 год</v>
      </c>
      <c r="C56" s="76" t="s">
        <v>116</v>
      </c>
      <c r="D56" s="79" t="s">
        <v>329</v>
      </c>
      <c r="E56" s="76" t="s">
        <v>581</v>
      </c>
      <c r="F56" s="76" t="s">
        <v>118</v>
      </c>
      <c r="G56" s="76" t="s">
        <v>118</v>
      </c>
      <c r="H56" s="76" t="s">
        <v>118</v>
      </c>
      <c r="I56" s="76"/>
      <c r="J56" s="76">
        <f t="shared" si="8"/>
        <v>2</v>
      </c>
      <c r="K56" s="76"/>
      <c r="L56" s="76"/>
      <c r="M56" s="72">
        <f t="shared" si="9"/>
        <v>2</v>
      </c>
      <c r="N56" s="70" t="s">
        <v>342</v>
      </c>
    </row>
    <row r="57" spans="1:14" s="13" customFormat="1" ht="15.95" customHeight="1" x14ac:dyDescent="0.25">
      <c r="A57" s="67" t="s">
        <v>45</v>
      </c>
      <c r="B57" s="9"/>
      <c r="C57" s="77"/>
      <c r="D57" s="80"/>
      <c r="E57" s="77"/>
      <c r="F57" s="77"/>
      <c r="G57" s="77"/>
      <c r="H57" s="77"/>
      <c r="I57" s="77"/>
      <c r="J57" s="77"/>
      <c r="K57" s="77"/>
      <c r="L57" s="78"/>
      <c r="M57" s="73"/>
      <c r="N57" s="71"/>
    </row>
    <row r="58" spans="1:14" s="8" customFormat="1" ht="15.95" customHeight="1" x14ac:dyDescent="0.25">
      <c r="A58" s="68" t="s">
        <v>46</v>
      </c>
      <c r="B58" s="79" t="str">
        <f>'13.1 '!B55</f>
        <v>На 2016 год и плановый период</v>
      </c>
      <c r="C58" s="76" t="s">
        <v>116</v>
      </c>
      <c r="D58" s="79" t="s">
        <v>328</v>
      </c>
      <c r="E58" s="76" t="s">
        <v>581</v>
      </c>
      <c r="F58" s="76" t="s">
        <v>118</v>
      </c>
      <c r="G58" s="76" t="s">
        <v>118</v>
      </c>
      <c r="H58" s="76" t="s">
        <v>118</v>
      </c>
      <c r="I58" s="76"/>
      <c r="J58" s="76">
        <f t="shared" ref="J58:J71" si="10">IF(C58="Да, опубликованы по всем видам налоговых льгот",2,(IF(C58="Да, опубликованы по отдельным видам налоговых льгот",1,0)))</f>
        <v>2</v>
      </c>
      <c r="K58" s="76"/>
      <c r="L58" s="76"/>
      <c r="M58" s="72">
        <f t="shared" ref="M58:M71" si="11">J58*(1-K58)*(1-L58)</f>
        <v>2</v>
      </c>
      <c r="N58" s="70" t="s">
        <v>343</v>
      </c>
    </row>
    <row r="59" spans="1:14" s="8" customFormat="1" ht="15.95" customHeight="1" x14ac:dyDescent="0.25">
      <c r="A59" s="68" t="s">
        <v>47</v>
      </c>
      <c r="B59" s="79" t="str">
        <f>'13.1 '!B56</f>
        <v>На 2016 год</v>
      </c>
      <c r="C59" s="76" t="s">
        <v>128</v>
      </c>
      <c r="D59" s="79"/>
      <c r="E59" s="76"/>
      <c r="F59" s="76"/>
      <c r="G59" s="76"/>
      <c r="H59" s="76"/>
      <c r="I59" s="76"/>
      <c r="J59" s="76">
        <f t="shared" si="10"/>
        <v>0</v>
      </c>
      <c r="K59" s="76"/>
      <c r="L59" s="76"/>
      <c r="M59" s="72">
        <f t="shared" si="11"/>
        <v>0</v>
      </c>
      <c r="N59" s="70" t="s">
        <v>487</v>
      </c>
    </row>
    <row r="60" spans="1:14" s="8" customFormat="1" ht="15.95" customHeight="1" x14ac:dyDescent="0.25">
      <c r="A60" s="68" t="s">
        <v>48</v>
      </c>
      <c r="B60" s="79" t="str">
        <f>'13.1 '!B57</f>
        <v>На 2016 год</v>
      </c>
      <c r="C60" s="76" t="s">
        <v>128</v>
      </c>
      <c r="D60" s="79"/>
      <c r="E60" s="76"/>
      <c r="F60" s="76"/>
      <c r="G60" s="76"/>
      <c r="H60" s="76"/>
      <c r="I60" s="76"/>
      <c r="J60" s="76">
        <f t="shared" si="10"/>
        <v>0</v>
      </c>
      <c r="K60" s="76"/>
      <c r="L60" s="76"/>
      <c r="M60" s="72">
        <f t="shared" si="11"/>
        <v>0</v>
      </c>
      <c r="N60" s="70" t="s">
        <v>345</v>
      </c>
    </row>
    <row r="61" spans="1:14" s="8" customFormat="1" ht="15.95" customHeight="1" x14ac:dyDescent="0.25">
      <c r="A61" s="68" t="s">
        <v>49</v>
      </c>
      <c r="B61" s="79" t="str">
        <f>'13.1 '!B58</f>
        <v>На 2016 год</v>
      </c>
      <c r="C61" s="76" t="s">
        <v>128</v>
      </c>
      <c r="D61" s="79"/>
      <c r="E61" s="76"/>
      <c r="F61" s="76"/>
      <c r="G61" s="76"/>
      <c r="H61" s="76"/>
      <c r="I61" s="76"/>
      <c r="J61" s="76">
        <f t="shared" si="10"/>
        <v>0</v>
      </c>
      <c r="K61" s="76"/>
      <c r="L61" s="76"/>
      <c r="M61" s="72">
        <f t="shared" si="11"/>
        <v>0</v>
      </c>
      <c r="N61" s="70" t="s">
        <v>382</v>
      </c>
    </row>
    <row r="62" spans="1:14" ht="15.95" customHeight="1" x14ac:dyDescent="0.25">
      <c r="A62" s="68" t="s">
        <v>50</v>
      </c>
      <c r="B62" s="79" t="str">
        <f>'13.1 '!B59</f>
        <v>На 2016 год</v>
      </c>
      <c r="C62" s="76" t="s">
        <v>128</v>
      </c>
      <c r="D62" s="79"/>
      <c r="E62" s="76"/>
      <c r="F62" s="76"/>
      <c r="G62" s="76"/>
      <c r="H62" s="76"/>
      <c r="I62" s="76"/>
      <c r="J62" s="76">
        <f t="shared" si="10"/>
        <v>0</v>
      </c>
      <c r="K62" s="76"/>
      <c r="L62" s="76"/>
      <c r="M62" s="72">
        <f t="shared" si="11"/>
        <v>0</v>
      </c>
      <c r="N62" s="70" t="s">
        <v>387</v>
      </c>
    </row>
    <row r="63" spans="1:14" s="8" customFormat="1" ht="15.95" customHeight="1" x14ac:dyDescent="0.25">
      <c r="A63" s="68" t="s">
        <v>51</v>
      </c>
      <c r="B63" s="79" t="str">
        <f>'13.1 '!B60</f>
        <v>На 2016 год</v>
      </c>
      <c r="C63" s="76" t="s">
        <v>128</v>
      </c>
      <c r="D63" s="79"/>
      <c r="E63" s="76"/>
      <c r="F63" s="76"/>
      <c r="G63" s="76"/>
      <c r="H63" s="76"/>
      <c r="I63" s="76"/>
      <c r="J63" s="76">
        <f t="shared" si="10"/>
        <v>0</v>
      </c>
      <c r="K63" s="76"/>
      <c r="L63" s="76"/>
      <c r="M63" s="72">
        <f t="shared" si="11"/>
        <v>0</v>
      </c>
      <c r="N63" s="70" t="s">
        <v>407</v>
      </c>
    </row>
    <row r="64" spans="1:14" s="8" customFormat="1" ht="15.95" customHeight="1" x14ac:dyDescent="0.25">
      <c r="A64" s="68" t="s">
        <v>52</v>
      </c>
      <c r="B64" s="79" t="str">
        <f>'13.1 '!B61</f>
        <v>На 2016 год и плановый период</v>
      </c>
      <c r="C64" s="76" t="s">
        <v>128</v>
      </c>
      <c r="D64" s="79"/>
      <c r="E64" s="76"/>
      <c r="F64" s="76"/>
      <c r="G64" s="76"/>
      <c r="H64" s="76"/>
      <c r="I64" s="76"/>
      <c r="J64" s="76">
        <f t="shared" si="10"/>
        <v>0</v>
      </c>
      <c r="K64" s="76"/>
      <c r="L64" s="76"/>
      <c r="M64" s="72">
        <f t="shared" si="11"/>
        <v>0</v>
      </c>
      <c r="N64" s="70" t="s">
        <v>346</v>
      </c>
    </row>
    <row r="65" spans="1:14" s="8" customFormat="1" ht="15.95" customHeight="1" x14ac:dyDescent="0.25">
      <c r="A65" s="68" t="s">
        <v>53</v>
      </c>
      <c r="B65" s="79" t="str">
        <f>'13.1 '!B62</f>
        <v>На 2016 год</v>
      </c>
      <c r="C65" s="76" t="s">
        <v>116</v>
      </c>
      <c r="D65" s="79" t="s">
        <v>329</v>
      </c>
      <c r="E65" s="76" t="s">
        <v>581</v>
      </c>
      <c r="F65" s="76" t="s">
        <v>118</v>
      </c>
      <c r="G65" s="76" t="s">
        <v>118</v>
      </c>
      <c r="H65" s="76" t="s">
        <v>118</v>
      </c>
      <c r="I65" s="76"/>
      <c r="J65" s="76">
        <f t="shared" si="10"/>
        <v>2</v>
      </c>
      <c r="K65" s="76"/>
      <c r="L65" s="76"/>
      <c r="M65" s="72">
        <f t="shared" si="11"/>
        <v>2</v>
      </c>
      <c r="N65" s="97" t="s">
        <v>601</v>
      </c>
    </row>
    <row r="66" spans="1:14" s="8" customFormat="1" ht="15.95" customHeight="1" x14ac:dyDescent="0.25">
      <c r="A66" s="68" t="s">
        <v>54</v>
      </c>
      <c r="B66" s="79" t="str">
        <f>'13.1 '!B63</f>
        <v>На 2016 год</v>
      </c>
      <c r="C66" s="76" t="s">
        <v>120</v>
      </c>
      <c r="D66" s="79" t="s">
        <v>329</v>
      </c>
      <c r="E66" s="79" t="s">
        <v>539</v>
      </c>
      <c r="F66" s="76" t="s">
        <v>119</v>
      </c>
      <c r="G66" s="76" t="s">
        <v>119</v>
      </c>
      <c r="H66" s="79" t="s">
        <v>542</v>
      </c>
      <c r="I66" s="76"/>
      <c r="J66" s="76">
        <f t="shared" si="10"/>
        <v>0</v>
      </c>
      <c r="K66" s="76"/>
      <c r="L66" s="76"/>
      <c r="M66" s="72">
        <f t="shared" si="11"/>
        <v>0</v>
      </c>
      <c r="N66" s="82" t="s">
        <v>541</v>
      </c>
    </row>
    <row r="67" spans="1:14" s="8" customFormat="1" ht="15.95" customHeight="1" x14ac:dyDescent="0.25">
      <c r="A67" s="68" t="s">
        <v>55</v>
      </c>
      <c r="B67" s="79" t="str">
        <f>'13.1 '!B64</f>
        <v>На 2016 год</v>
      </c>
      <c r="C67" s="76" t="s">
        <v>116</v>
      </c>
      <c r="D67" s="79" t="s">
        <v>328</v>
      </c>
      <c r="E67" s="76" t="s">
        <v>581</v>
      </c>
      <c r="F67" s="76" t="s">
        <v>118</v>
      </c>
      <c r="G67" s="76" t="s">
        <v>118</v>
      </c>
      <c r="H67" s="76" t="s">
        <v>118</v>
      </c>
      <c r="I67" s="76"/>
      <c r="J67" s="76">
        <f t="shared" si="10"/>
        <v>2</v>
      </c>
      <c r="K67" s="76"/>
      <c r="L67" s="76"/>
      <c r="M67" s="72">
        <f t="shared" si="11"/>
        <v>2</v>
      </c>
      <c r="N67" s="70" t="s">
        <v>478</v>
      </c>
    </row>
    <row r="68" spans="1:14" ht="15.95" customHeight="1" x14ac:dyDescent="0.25">
      <c r="A68" s="68" t="s">
        <v>56</v>
      </c>
      <c r="B68" s="79" t="str">
        <f>'13.1 '!B65</f>
        <v>На 2016 год</v>
      </c>
      <c r="C68" s="76" t="s">
        <v>117</v>
      </c>
      <c r="D68" s="79" t="s">
        <v>329</v>
      </c>
      <c r="E68" s="79" t="s">
        <v>618</v>
      </c>
      <c r="F68" s="76" t="s">
        <v>118</v>
      </c>
      <c r="G68" s="76" t="s">
        <v>118</v>
      </c>
      <c r="H68" s="76" t="s">
        <v>118</v>
      </c>
      <c r="I68" s="76"/>
      <c r="J68" s="76">
        <f t="shared" si="10"/>
        <v>1</v>
      </c>
      <c r="K68" s="76"/>
      <c r="L68" s="76"/>
      <c r="M68" s="72">
        <f t="shared" si="11"/>
        <v>1</v>
      </c>
      <c r="N68" s="70" t="s">
        <v>408</v>
      </c>
    </row>
    <row r="69" spans="1:14" s="8" customFormat="1" ht="15.95" customHeight="1" x14ac:dyDescent="0.25">
      <c r="A69" s="68" t="s">
        <v>57</v>
      </c>
      <c r="B69" s="79" t="str">
        <f>'13.1 '!B66</f>
        <v>На 2016 год и плановый период</v>
      </c>
      <c r="C69" s="76" t="s">
        <v>128</v>
      </c>
      <c r="D69" s="79"/>
      <c r="E69" s="76"/>
      <c r="F69" s="76"/>
      <c r="G69" s="76"/>
      <c r="H69" s="76"/>
      <c r="I69" s="76"/>
      <c r="J69" s="76">
        <f t="shared" si="10"/>
        <v>0</v>
      </c>
      <c r="K69" s="76"/>
      <c r="L69" s="76"/>
      <c r="M69" s="72">
        <f t="shared" si="11"/>
        <v>0</v>
      </c>
      <c r="N69" s="70" t="s">
        <v>390</v>
      </c>
    </row>
    <row r="70" spans="1:14" s="8" customFormat="1" ht="15.95" customHeight="1" x14ac:dyDescent="0.25">
      <c r="A70" s="68" t="s">
        <v>58</v>
      </c>
      <c r="B70" s="79" t="str">
        <f>'13.1 '!B67</f>
        <v>На 2016 год</v>
      </c>
      <c r="C70" s="76" t="s">
        <v>117</v>
      </c>
      <c r="D70" s="79" t="s">
        <v>329</v>
      </c>
      <c r="E70" s="79" t="s">
        <v>618</v>
      </c>
      <c r="F70" s="76" t="s">
        <v>118</v>
      </c>
      <c r="G70" s="76" t="s">
        <v>118</v>
      </c>
      <c r="H70" s="76" t="s">
        <v>118</v>
      </c>
      <c r="I70" s="76"/>
      <c r="J70" s="76">
        <f t="shared" si="10"/>
        <v>1</v>
      </c>
      <c r="K70" s="76"/>
      <c r="L70" s="76"/>
      <c r="M70" s="72">
        <f t="shared" si="11"/>
        <v>1</v>
      </c>
      <c r="N70" s="70" t="s">
        <v>481</v>
      </c>
    </row>
    <row r="71" spans="1:14" ht="15.95" customHeight="1" x14ac:dyDescent="0.25">
      <c r="A71" s="68" t="s">
        <v>59</v>
      </c>
      <c r="B71" s="79" t="str">
        <f>'13.1 '!B68</f>
        <v>На 2016 год</v>
      </c>
      <c r="C71" s="76" t="s">
        <v>120</v>
      </c>
      <c r="D71" s="79" t="s">
        <v>329</v>
      </c>
      <c r="E71" s="76" t="s">
        <v>273</v>
      </c>
      <c r="F71" s="76" t="s">
        <v>118</v>
      </c>
      <c r="G71" s="76" t="s">
        <v>118</v>
      </c>
      <c r="H71" s="76" t="s">
        <v>118</v>
      </c>
      <c r="I71" s="76"/>
      <c r="J71" s="76">
        <f t="shared" si="10"/>
        <v>0</v>
      </c>
      <c r="K71" s="76"/>
      <c r="L71" s="76"/>
      <c r="M71" s="72">
        <f t="shared" si="11"/>
        <v>0</v>
      </c>
      <c r="N71" s="70" t="s">
        <v>604</v>
      </c>
    </row>
    <row r="72" spans="1:14" s="13" customFormat="1" ht="15.95" customHeight="1" x14ac:dyDescent="0.25">
      <c r="A72" s="67" t="s">
        <v>60</v>
      </c>
      <c r="B72" s="9"/>
      <c r="C72" s="77"/>
      <c r="D72" s="80"/>
      <c r="E72" s="77"/>
      <c r="F72" s="77"/>
      <c r="G72" s="77"/>
      <c r="H72" s="77"/>
      <c r="I72" s="77"/>
      <c r="J72" s="77"/>
      <c r="K72" s="77"/>
      <c r="L72" s="78"/>
      <c r="M72" s="73"/>
      <c r="N72" s="71"/>
    </row>
    <row r="73" spans="1:14" s="8" customFormat="1" ht="15.95" customHeight="1" x14ac:dyDescent="0.25">
      <c r="A73" s="68" t="s">
        <v>61</v>
      </c>
      <c r="B73" s="79" t="str">
        <f>'13.1 '!B70</f>
        <v>На 2016 год</v>
      </c>
      <c r="C73" s="76" t="s">
        <v>128</v>
      </c>
      <c r="D73" s="79"/>
      <c r="E73" s="76"/>
      <c r="F73" s="76"/>
      <c r="G73" s="76"/>
      <c r="H73" s="76"/>
      <c r="I73" s="76"/>
      <c r="J73" s="76">
        <f t="shared" ref="J73:J78" si="12">IF(C73="Да, опубликованы по всем видам налоговых льгот",2,(IF(C73="Да, опубликованы по отдельным видам налоговых льгот",1,0)))</f>
        <v>0</v>
      </c>
      <c r="K73" s="76"/>
      <c r="L73" s="76"/>
      <c r="M73" s="72">
        <f t="shared" ref="M73:M78" si="13">J73*(1-K73)*(1-L73)</f>
        <v>0</v>
      </c>
      <c r="N73" s="70" t="s">
        <v>347</v>
      </c>
    </row>
    <row r="74" spans="1:14" ht="15.95" customHeight="1" x14ac:dyDescent="0.25">
      <c r="A74" s="68" t="s">
        <v>62</v>
      </c>
      <c r="B74" s="79" t="str">
        <f>'13.1 '!B71</f>
        <v>На 2016 год</v>
      </c>
      <c r="C74" s="76" t="s">
        <v>120</v>
      </c>
      <c r="D74" s="79" t="s">
        <v>329</v>
      </c>
      <c r="E74" s="79" t="s">
        <v>527</v>
      </c>
      <c r="F74" s="76" t="s">
        <v>118</v>
      </c>
      <c r="G74" s="76" t="s">
        <v>118</v>
      </c>
      <c r="H74" s="76" t="s">
        <v>118</v>
      </c>
      <c r="I74" s="76"/>
      <c r="J74" s="76">
        <f t="shared" si="12"/>
        <v>0</v>
      </c>
      <c r="K74" s="76"/>
      <c r="L74" s="76"/>
      <c r="M74" s="72">
        <f t="shared" si="13"/>
        <v>0</v>
      </c>
      <c r="N74" s="11" t="s">
        <v>393</v>
      </c>
    </row>
    <row r="75" spans="1:14" ht="15.95" customHeight="1" x14ac:dyDescent="0.25">
      <c r="A75" s="68" t="s">
        <v>63</v>
      </c>
      <c r="B75" s="79" t="str">
        <f>'13.1 '!B72</f>
        <v>На 2016 год и плановый период</v>
      </c>
      <c r="C75" s="76" t="s">
        <v>128</v>
      </c>
      <c r="D75" s="79"/>
      <c r="E75" s="76"/>
      <c r="F75" s="76"/>
      <c r="G75" s="76"/>
      <c r="H75" s="76"/>
      <c r="I75" s="76"/>
      <c r="J75" s="76">
        <f t="shared" si="12"/>
        <v>0</v>
      </c>
      <c r="K75" s="76"/>
      <c r="L75" s="76"/>
      <c r="M75" s="72">
        <f t="shared" si="13"/>
        <v>0</v>
      </c>
      <c r="N75" s="125" t="s">
        <v>394</v>
      </c>
    </row>
    <row r="76" spans="1:14" s="8" customFormat="1" ht="15.95" customHeight="1" x14ac:dyDescent="0.25">
      <c r="A76" s="68" t="s">
        <v>64</v>
      </c>
      <c r="B76" s="79" t="str">
        <f>'13.1 '!B73</f>
        <v>На 2016 год</v>
      </c>
      <c r="C76" s="76" t="s">
        <v>120</v>
      </c>
      <c r="D76" s="79" t="s">
        <v>329</v>
      </c>
      <c r="E76" s="79" t="s">
        <v>663</v>
      </c>
      <c r="F76" s="76" t="s">
        <v>119</v>
      </c>
      <c r="G76" s="76" t="s">
        <v>119</v>
      </c>
      <c r="H76" s="76" t="s">
        <v>119</v>
      </c>
      <c r="I76" s="76"/>
      <c r="J76" s="76">
        <f t="shared" si="12"/>
        <v>0</v>
      </c>
      <c r="K76" s="76"/>
      <c r="L76" s="76"/>
      <c r="M76" s="72">
        <f t="shared" si="13"/>
        <v>0</v>
      </c>
      <c r="N76" s="70" t="s">
        <v>348</v>
      </c>
    </row>
    <row r="77" spans="1:14" s="8" customFormat="1" ht="15.95" customHeight="1" x14ac:dyDescent="0.25">
      <c r="A77" s="68" t="s">
        <v>65</v>
      </c>
      <c r="B77" s="79" t="str">
        <f>'13.1 '!B74</f>
        <v>На 2016 год</v>
      </c>
      <c r="C77" s="76" t="s">
        <v>116</v>
      </c>
      <c r="D77" s="79" t="s">
        <v>329</v>
      </c>
      <c r="E77" s="76" t="s">
        <v>581</v>
      </c>
      <c r="F77" s="76" t="s">
        <v>118</v>
      </c>
      <c r="G77" s="76" t="s">
        <v>118</v>
      </c>
      <c r="H77" s="76" t="s">
        <v>118</v>
      </c>
      <c r="I77" s="76"/>
      <c r="J77" s="76">
        <f t="shared" si="12"/>
        <v>2</v>
      </c>
      <c r="K77" s="76"/>
      <c r="L77" s="76"/>
      <c r="M77" s="72">
        <f t="shared" si="13"/>
        <v>2</v>
      </c>
      <c r="N77" s="70" t="s">
        <v>396</v>
      </c>
    </row>
    <row r="78" spans="1:14" s="8" customFormat="1" ht="15.95" customHeight="1" x14ac:dyDescent="0.25">
      <c r="A78" s="68" t="s">
        <v>66</v>
      </c>
      <c r="B78" s="79" t="str">
        <f>'13.1 '!B75</f>
        <v>На 2016 год</v>
      </c>
      <c r="C78" s="76" t="s">
        <v>128</v>
      </c>
      <c r="D78" s="79"/>
      <c r="E78" s="76"/>
      <c r="F78" s="76"/>
      <c r="G78" s="76"/>
      <c r="H78" s="76"/>
      <c r="I78" s="76"/>
      <c r="J78" s="76">
        <f t="shared" si="12"/>
        <v>0</v>
      </c>
      <c r="K78" s="76"/>
      <c r="L78" s="76"/>
      <c r="M78" s="72">
        <f t="shared" si="13"/>
        <v>0</v>
      </c>
      <c r="N78" s="70" t="s">
        <v>409</v>
      </c>
    </row>
    <row r="79" spans="1:14" s="13" customFormat="1" ht="15.95" customHeight="1" x14ac:dyDescent="0.25">
      <c r="A79" s="67" t="s">
        <v>67</v>
      </c>
      <c r="B79" s="9"/>
      <c r="C79" s="77"/>
      <c r="D79" s="80"/>
      <c r="E79" s="77"/>
      <c r="F79" s="77"/>
      <c r="G79" s="77"/>
      <c r="H79" s="77"/>
      <c r="I79" s="77"/>
      <c r="J79" s="77"/>
      <c r="K79" s="78"/>
      <c r="L79" s="78"/>
      <c r="M79" s="73"/>
      <c r="N79" s="71"/>
    </row>
    <row r="80" spans="1:14" s="8" customFormat="1" ht="15.95" customHeight="1" x14ac:dyDescent="0.25">
      <c r="A80" s="68" t="s">
        <v>68</v>
      </c>
      <c r="B80" s="79" t="str">
        <f>'13.1 '!B77</f>
        <v>На 2016 год</v>
      </c>
      <c r="C80" s="76" t="s">
        <v>120</v>
      </c>
      <c r="D80" s="79" t="s">
        <v>567</v>
      </c>
      <c r="E80" s="76" t="s">
        <v>580</v>
      </c>
      <c r="F80" s="76" t="s">
        <v>538</v>
      </c>
      <c r="G80" s="76" t="s">
        <v>119</v>
      </c>
      <c r="H80" s="76" t="s">
        <v>496</v>
      </c>
      <c r="I80" s="76"/>
      <c r="J80" s="76">
        <f t="shared" ref="J80:J91" si="14">IF(C80="Да, опубликованы по всем видам налоговых льгот",2,(IF(C80="Да, опубликованы по отдельным видам налоговых льгот",1,0)))</f>
        <v>0</v>
      </c>
      <c r="K80" s="76"/>
      <c r="L80" s="76"/>
      <c r="M80" s="72">
        <f t="shared" ref="M80:M91" si="15">J80*(1-K80)*(1-L80)</f>
        <v>0</v>
      </c>
      <c r="N80" s="70" t="s">
        <v>571</v>
      </c>
    </row>
    <row r="81" spans="1:14" s="8" customFormat="1" ht="15.95" customHeight="1" x14ac:dyDescent="0.25">
      <c r="A81" s="68" t="s">
        <v>69</v>
      </c>
      <c r="B81" s="79" t="str">
        <f>'13.1 '!B78</f>
        <v>На 2016 год</v>
      </c>
      <c r="C81" s="76" t="s">
        <v>120</v>
      </c>
      <c r="D81" s="79" t="s">
        <v>329</v>
      </c>
      <c r="E81" s="76" t="s">
        <v>273</v>
      </c>
      <c r="F81" s="76" t="s">
        <v>118</v>
      </c>
      <c r="G81" s="76" t="s">
        <v>118</v>
      </c>
      <c r="H81" s="76" t="s">
        <v>118</v>
      </c>
      <c r="I81" s="76"/>
      <c r="J81" s="76">
        <f t="shared" si="14"/>
        <v>0</v>
      </c>
      <c r="K81" s="76"/>
      <c r="L81" s="76"/>
      <c r="M81" s="72">
        <f t="shared" si="15"/>
        <v>0</v>
      </c>
      <c r="N81" s="147" t="s">
        <v>630</v>
      </c>
    </row>
    <row r="82" spans="1:14" s="8" customFormat="1" ht="15.95" customHeight="1" x14ac:dyDescent="0.25">
      <c r="A82" s="68" t="s">
        <v>70</v>
      </c>
      <c r="B82" s="79" t="str">
        <f>'13.1 '!B79</f>
        <v>На 2016 год</v>
      </c>
      <c r="C82" s="76" t="s">
        <v>128</v>
      </c>
      <c r="D82" s="79"/>
      <c r="E82" s="76"/>
      <c r="F82" s="76"/>
      <c r="G82" s="76"/>
      <c r="H82" s="76"/>
      <c r="I82" s="76"/>
      <c r="J82" s="76">
        <f t="shared" si="14"/>
        <v>0</v>
      </c>
      <c r="K82" s="76"/>
      <c r="L82" s="76"/>
      <c r="M82" s="72">
        <f t="shared" si="15"/>
        <v>0</v>
      </c>
      <c r="N82" s="70" t="s">
        <v>384</v>
      </c>
    </row>
    <row r="83" spans="1:14" s="8" customFormat="1" ht="15.95" customHeight="1" x14ac:dyDescent="0.25">
      <c r="A83" s="68" t="s">
        <v>71</v>
      </c>
      <c r="B83" s="79" t="str">
        <f>'13.1 '!B80</f>
        <v>На 2016 год и плановый период</v>
      </c>
      <c r="C83" s="76" t="s">
        <v>120</v>
      </c>
      <c r="D83" s="79" t="s">
        <v>329</v>
      </c>
      <c r="E83" s="76" t="s">
        <v>273</v>
      </c>
      <c r="F83" s="76" t="s">
        <v>118</v>
      </c>
      <c r="G83" s="76" t="s">
        <v>118</v>
      </c>
      <c r="H83" s="76" t="s">
        <v>118</v>
      </c>
      <c r="I83" s="79" t="s">
        <v>515</v>
      </c>
      <c r="J83" s="76">
        <f t="shared" si="14"/>
        <v>0</v>
      </c>
      <c r="K83" s="76"/>
      <c r="L83" s="76"/>
      <c r="M83" s="72">
        <f t="shared" si="15"/>
        <v>0</v>
      </c>
      <c r="N83" s="70" t="s">
        <v>350</v>
      </c>
    </row>
    <row r="84" spans="1:14" ht="15.95" customHeight="1" x14ac:dyDescent="0.25">
      <c r="A84" s="68" t="s">
        <v>72</v>
      </c>
      <c r="B84" s="79" t="str">
        <f>'13.1 '!B81</f>
        <v>На 2016 год</v>
      </c>
      <c r="C84" s="76" t="s">
        <v>120</v>
      </c>
      <c r="D84" s="79" t="s">
        <v>329</v>
      </c>
      <c r="E84" s="76" t="s">
        <v>538</v>
      </c>
      <c r="F84" s="79" t="s">
        <v>540</v>
      </c>
      <c r="G84" s="79" t="s">
        <v>540</v>
      </c>
      <c r="H84" s="76" t="s">
        <v>118</v>
      </c>
      <c r="I84" s="81"/>
      <c r="J84" s="76">
        <f t="shared" si="14"/>
        <v>0</v>
      </c>
      <c r="K84" s="76"/>
      <c r="L84" s="76"/>
      <c r="M84" s="72">
        <f t="shared" si="15"/>
        <v>0</v>
      </c>
      <c r="N84" s="98" t="s">
        <v>410</v>
      </c>
    </row>
    <row r="85" spans="1:14" s="8" customFormat="1" ht="15.95" customHeight="1" x14ac:dyDescent="0.25">
      <c r="A85" s="68" t="s">
        <v>73</v>
      </c>
      <c r="B85" s="79" t="str">
        <f>'13.1 '!B82</f>
        <v>На 2016 год</v>
      </c>
      <c r="C85" s="76" t="s">
        <v>128</v>
      </c>
      <c r="D85" s="79"/>
      <c r="E85" s="76"/>
      <c r="F85" s="76"/>
      <c r="G85" s="76"/>
      <c r="H85" s="76"/>
      <c r="I85" s="81"/>
      <c r="J85" s="76">
        <f t="shared" si="14"/>
        <v>0</v>
      </c>
      <c r="K85" s="76"/>
      <c r="L85" s="76"/>
      <c r="M85" s="72">
        <f t="shared" si="15"/>
        <v>0</v>
      </c>
      <c r="N85" s="70" t="s">
        <v>411</v>
      </c>
    </row>
    <row r="86" spans="1:14" ht="15.95" customHeight="1" x14ac:dyDescent="0.25">
      <c r="A86" s="68" t="s">
        <v>74</v>
      </c>
      <c r="B86" s="79" t="str">
        <f>'13.1 '!B83</f>
        <v>На 2016 год и плановый период</v>
      </c>
      <c r="C86" s="76" t="s">
        <v>116</v>
      </c>
      <c r="D86" s="79" t="s">
        <v>328</v>
      </c>
      <c r="E86" s="76" t="s">
        <v>581</v>
      </c>
      <c r="F86" s="79" t="s">
        <v>540</v>
      </c>
      <c r="G86" s="76" t="s">
        <v>118</v>
      </c>
      <c r="H86" s="76" t="s">
        <v>118</v>
      </c>
      <c r="I86" s="76"/>
      <c r="J86" s="76">
        <f t="shared" si="14"/>
        <v>2</v>
      </c>
      <c r="K86" s="76"/>
      <c r="L86" s="76"/>
      <c r="M86" s="72">
        <f t="shared" si="15"/>
        <v>2</v>
      </c>
      <c r="N86" s="70" t="s">
        <v>518</v>
      </c>
    </row>
    <row r="87" spans="1:14" s="7" customFormat="1" ht="15.95" customHeight="1" x14ac:dyDescent="0.25">
      <c r="A87" s="68" t="s">
        <v>75</v>
      </c>
      <c r="B87" s="79" t="str">
        <f>'13.1 '!B84</f>
        <v>На 2016 год</v>
      </c>
      <c r="C87" s="76" t="s">
        <v>128</v>
      </c>
      <c r="D87" s="79"/>
      <c r="E87" s="76"/>
      <c r="F87" s="76"/>
      <c r="G87" s="76"/>
      <c r="H87" s="76"/>
      <c r="I87" s="79"/>
      <c r="J87" s="76">
        <f t="shared" si="14"/>
        <v>0</v>
      </c>
      <c r="K87" s="76"/>
      <c r="L87" s="76"/>
      <c r="M87" s="72">
        <f t="shared" si="15"/>
        <v>0</v>
      </c>
      <c r="N87" s="70" t="s">
        <v>353</v>
      </c>
    </row>
    <row r="88" spans="1:14" s="8" customFormat="1" ht="15.95" customHeight="1" x14ac:dyDescent="0.25">
      <c r="A88" s="68" t="s">
        <v>76</v>
      </c>
      <c r="B88" s="79" t="str">
        <f>'13.1 '!B85</f>
        <v>На 2016 год</v>
      </c>
      <c r="C88" s="76" t="s">
        <v>128</v>
      </c>
      <c r="D88" s="79"/>
      <c r="E88" s="76"/>
      <c r="F88" s="76"/>
      <c r="G88" s="76"/>
      <c r="H88" s="76"/>
      <c r="I88" s="76"/>
      <c r="J88" s="76">
        <f t="shared" si="14"/>
        <v>0</v>
      </c>
      <c r="K88" s="76"/>
      <c r="L88" s="76"/>
      <c r="M88" s="72">
        <f t="shared" si="15"/>
        <v>0</v>
      </c>
      <c r="N88" s="70" t="s">
        <v>412</v>
      </c>
    </row>
    <row r="89" spans="1:14" ht="15.95" customHeight="1" x14ac:dyDescent="0.25">
      <c r="A89" s="68" t="s">
        <v>77</v>
      </c>
      <c r="B89" s="79" t="str">
        <f>'13.1 '!B86</f>
        <v>На 2016 год и плановый период</v>
      </c>
      <c r="C89" s="76" t="s">
        <v>128</v>
      </c>
      <c r="D89" s="79"/>
      <c r="E89" s="76"/>
      <c r="F89" s="76"/>
      <c r="G89" s="76"/>
      <c r="H89" s="76"/>
      <c r="I89" s="76"/>
      <c r="J89" s="76">
        <f t="shared" si="14"/>
        <v>0</v>
      </c>
      <c r="K89" s="76"/>
      <c r="L89" s="76"/>
      <c r="M89" s="72">
        <f t="shared" si="15"/>
        <v>0</v>
      </c>
      <c r="N89" s="98" t="s">
        <v>413</v>
      </c>
    </row>
    <row r="90" spans="1:14" s="8" customFormat="1" ht="15.95" customHeight="1" x14ac:dyDescent="0.25">
      <c r="A90" s="68" t="s">
        <v>78</v>
      </c>
      <c r="B90" s="79" t="str">
        <f>'13.1 '!B87</f>
        <v>На 2016 год</v>
      </c>
      <c r="C90" s="76" t="s">
        <v>116</v>
      </c>
      <c r="D90" s="79" t="s">
        <v>329</v>
      </c>
      <c r="E90" s="76" t="s">
        <v>581</v>
      </c>
      <c r="F90" s="76" t="s">
        <v>118</v>
      </c>
      <c r="G90" s="76" t="s">
        <v>118</v>
      </c>
      <c r="H90" s="76" t="s">
        <v>118</v>
      </c>
      <c r="I90" s="79"/>
      <c r="J90" s="76">
        <f t="shared" si="14"/>
        <v>2</v>
      </c>
      <c r="K90" s="76"/>
      <c r="L90" s="76"/>
      <c r="M90" s="72">
        <f t="shared" si="15"/>
        <v>2</v>
      </c>
      <c r="N90" s="70" t="s">
        <v>516</v>
      </c>
    </row>
    <row r="91" spans="1:14" s="8" customFormat="1" ht="15.95" customHeight="1" x14ac:dyDescent="0.25">
      <c r="A91" s="68" t="s">
        <v>79</v>
      </c>
      <c r="B91" s="79" t="str">
        <f>'13.1 '!B88</f>
        <v>На 2016 год и плановый период</v>
      </c>
      <c r="C91" s="76" t="s">
        <v>128</v>
      </c>
      <c r="D91" s="79"/>
      <c r="E91" s="76"/>
      <c r="F91" s="76"/>
      <c r="G91" s="76"/>
      <c r="H91" s="76"/>
      <c r="I91" s="76"/>
      <c r="J91" s="76">
        <f t="shared" si="14"/>
        <v>0</v>
      </c>
      <c r="K91" s="76"/>
      <c r="L91" s="76"/>
      <c r="M91" s="72">
        <f t="shared" si="15"/>
        <v>0</v>
      </c>
      <c r="N91" s="70" t="s">
        <v>399</v>
      </c>
    </row>
    <row r="92" spans="1:14" s="13" customFormat="1" ht="15.95" customHeight="1" x14ac:dyDescent="0.25">
      <c r="A92" s="67" t="s">
        <v>80</v>
      </c>
      <c r="B92" s="9"/>
      <c r="C92" s="77"/>
      <c r="D92" s="80"/>
      <c r="E92" s="77"/>
      <c r="F92" s="77"/>
      <c r="G92" s="77"/>
      <c r="H92" s="77"/>
      <c r="I92" s="77"/>
      <c r="J92" s="77"/>
      <c r="K92" s="78"/>
      <c r="L92" s="78"/>
      <c r="M92" s="73"/>
      <c r="N92" s="71"/>
    </row>
    <row r="93" spans="1:14" s="8" customFormat="1" ht="15.95" customHeight="1" x14ac:dyDescent="0.25">
      <c r="A93" s="68" t="s">
        <v>81</v>
      </c>
      <c r="B93" s="79" t="str">
        <f>'13.1 '!B90</f>
        <v>На 2016 год</v>
      </c>
      <c r="C93" s="76" t="s">
        <v>128</v>
      </c>
      <c r="D93" s="79"/>
      <c r="E93" s="76"/>
      <c r="F93" s="76"/>
      <c r="G93" s="76"/>
      <c r="H93" s="76"/>
      <c r="I93" s="76"/>
      <c r="J93" s="76">
        <f t="shared" ref="J93:J101" si="16">IF(C93="Да, опубликованы по всем видам налоговых льгот",2,(IF(C93="Да, опубликованы по отдельным видам налоговых льгот",1,0)))</f>
        <v>0</v>
      </c>
      <c r="K93" s="76"/>
      <c r="L93" s="76"/>
      <c r="M93" s="72">
        <f t="shared" ref="M93:M101" si="17">J93*(1-K93)*(1-L93)</f>
        <v>0</v>
      </c>
      <c r="N93" s="70" t="s">
        <v>579</v>
      </c>
    </row>
    <row r="94" spans="1:14" s="8" customFormat="1" ht="15.95" customHeight="1" x14ac:dyDescent="0.25">
      <c r="A94" s="68" t="s">
        <v>82</v>
      </c>
      <c r="B94" s="79" t="str">
        <f>'13.1 '!B91</f>
        <v>На 2016 год</v>
      </c>
      <c r="C94" s="76" t="s">
        <v>128</v>
      </c>
      <c r="D94" s="79"/>
      <c r="E94" s="76"/>
      <c r="F94" s="76"/>
      <c r="G94" s="76"/>
      <c r="H94" s="76"/>
      <c r="I94" s="76"/>
      <c r="J94" s="76">
        <f t="shared" si="16"/>
        <v>0</v>
      </c>
      <c r="K94" s="76"/>
      <c r="L94" s="76"/>
      <c r="M94" s="72">
        <f t="shared" si="17"/>
        <v>0</v>
      </c>
      <c r="N94" s="70" t="s">
        <v>356</v>
      </c>
    </row>
    <row r="95" spans="1:14" ht="15.95" customHeight="1" x14ac:dyDescent="0.25">
      <c r="A95" s="68" t="s">
        <v>83</v>
      </c>
      <c r="B95" s="79" t="str">
        <f>'13.1 '!B92</f>
        <v>На 2016 год</v>
      </c>
      <c r="C95" s="76" t="s">
        <v>128</v>
      </c>
      <c r="D95" s="79"/>
      <c r="E95" s="76"/>
      <c r="F95" s="76"/>
      <c r="G95" s="76"/>
      <c r="H95" s="76"/>
      <c r="I95" s="76"/>
      <c r="J95" s="76">
        <f t="shared" si="16"/>
        <v>0</v>
      </c>
      <c r="K95" s="76"/>
      <c r="L95" s="76"/>
      <c r="M95" s="72">
        <f t="shared" si="17"/>
        <v>0</v>
      </c>
      <c r="N95" s="70" t="s">
        <v>611</v>
      </c>
    </row>
    <row r="96" spans="1:14" ht="15.95" customHeight="1" x14ac:dyDescent="0.25">
      <c r="A96" s="68" t="s">
        <v>84</v>
      </c>
      <c r="B96" s="79" t="str">
        <f>'13.1 '!B93</f>
        <v>На 2016 год</v>
      </c>
      <c r="C96" s="76" t="s">
        <v>116</v>
      </c>
      <c r="D96" s="79" t="s">
        <v>329</v>
      </c>
      <c r="E96" s="76" t="s">
        <v>581</v>
      </c>
      <c r="F96" s="76" t="s">
        <v>118</v>
      </c>
      <c r="G96" s="76" t="s">
        <v>118</v>
      </c>
      <c r="H96" s="76" t="s">
        <v>118</v>
      </c>
      <c r="I96" s="76"/>
      <c r="J96" s="76">
        <f t="shared" si="16"/>
        <v>2</v>
      </c>
      <c r="K96" s="76"/>
      <c r="L96" s="76"/>
      <c r="M96" s="72">
        <f t="shared" si="17"/>
        <v>2</v>
      </c>
      <c r="N96" s="70" t="s">
        <v>357</v>
      </c>
    </row>
    <row r="97" spans="1:14" ht="15.95" customHeight="1" x14ac:dyDescent="0.25">
      <c r="A97" s="68" t="s">
        <v>85</v>
      </c>
      <c r="B97" s="79" t="str">
        <f>'13.1 '!B94</f>
        <v>На 2016 год</v>
      </c>
      <c r="C97" s="76" t="s">
        <v>116</v>
      </c>
      <c r="D97" s="79" t="s">
        <v>329</v>
      </c>
      <c r="E97" s="76" t="s">
        <v>581</v>
      </c>
      <c r="F97" s="76" t="s">
        <v>118</v>
      </c>
      <c r="G97" s="76" t="s">
        <v>118</v>
      </c>
      <c r="H97" s="76" t="s">
        <v>118</v>
      </c>
      <c r="I97" s="79"/>
      <c r="J97" s="76">
        <f t="shared" si="16"/>
        <v>2</v>
      </c>
      <c r="K97" s="76"/>
      <c r="L97" s="76"/>
      <c r="M97" s="72">
        <f t="shared" si="17"/>
        <v>2</v>
      </c>
      <c r="N97" s="70" t="s">
        <v>392</v>
      </c>
    </row>
    <row r="98" spans="1:14" s="8" customFormat="1" ht="15.95" customHeight="1" x14ac:dyDescent="0.25">
      <c r="A98" s="68" t="s">
        <v>86</v>
      </c>
      <c r="B98" s="79" t="str">
        <f>'13.1 '!B95</f>
        <v>На 2016 год</v>
      </c>
      <c r="C98" s="76" t="s">
        <v>116</v>
      </c>
      <c r="D98" s="79" t="s">
        <v>329</v>
      </c>
      <c r="E98" s="76" t="s">
        <v>581</v>
      </c>
      <c r="F98" s="76" t="s">
        <v>118</v>
      </c>
      <c r="G98" s="76" t="s">
        <v>118</v>
      </c>
      <c r="H98" s="76" t="s">
        <v>118</v>
      </c>
      <c r="I98" s="76"/>
      <c r="J98" s="76">
        <f t="shared" si="16"/>
        <v>2</v>
      </c>
      <c r="K98" s="76"/>
      <c r="L98" s="76"/>
      <c r="M98" s="72">
        <f t="shared" si="17"/>
        <v>2</v>
      </c>
      <c r="N98" s="70" t="s">
        <v>587</v>
      </c>
    </row>
    <row r="99" spans="1:14" s="8" customFormat="1" ht="15.95" customHeight="1" x14ac:dyDescent="0.25">
      <c r="A99" s="68" t="s">
        <v>87</v>
      </c>
      <c r="B99" s="79" t="str">
        <f>'13.1 '!B96</f>
        <v>На 2016 год</v>
      </c>
      <c r="C99" s="76" t="s">
        <v>128</v>
      </c>
      <c r="D99" s="79"/>
      <c r="E99" s="76"/>
      <c r="F99" s="76"/>
      <c r="G99" s="76"/>
      <c r="H99" s="76"/>
      <c r="I99" s="76"/>
      <c r="J99" s="76">
        <f t="shared" si="16"/>
        <v>0</v>
      </c>
      <c r="K99" s="76"/>
      <c r="L99" s="76"/>
      <c r="M99" s="72">
        <f t="shared" si="17"/>
        <v>0</v>
      </c>
      <c r="N99" s="70" t="s">
        <v>400</v>
      </c>
    </row>
    <row r="100" spans="1:14" s="8" customFormat="1" ht="15.95" customHeight="1" x14ac:dyDescent="0.25">
      <c r="A100" s="68" t="s">
        <v>88</v>
      </c>
      <c r="B100" s="79" t="str">
        <f>'13.1 '!B97</f>
        <v>На 2016 год</v>
      </c>
      <c r="C100" s="76" t="s">
        <v>128</v>
      </c>
      <c r="D100" s="79"/>
      <c r="E100" s="76"/>
      <c r="F100" s="76"/>
      <c r="G100" s="76"/>
      <c r="H100" s="76"/>
      <c r="I100" s="76"/>
      <c r="J100" s="76">
        <f t="shared" si="16"/>
        <v>0</v>
      </c>
      <c r="K100" s="76"/>
      <c r="L100" s="76"/>
      <c r="M100" s="72">
        <f t="shared" si="17"/>
        <v>0</v>
      </c>
      <c r="N100" s="69" t="s">
        <v>391</v>
      </c>
    </row>
    <row r="101" spans="1:14" s="8" customFormat="1" ht="15.95" customHeight="1" x14ac:dyDescent="0.25">
      <c r="A101" s="68" t="s">
        <v>89</v>
      </c>
      <c r="B101" s="79" t="str">
        <f>'13.1 '!B98</f>
        <v>На 2016 год</v>
      </c>
      <c r="C101" s="76" t="s">
        <v>128</v>
      </c>
      <c r="D101" s="79"/>
      <c r="E101" s="76"/>
      <c r="F101" s="76"/>
      <c r="G101" s="76"/>
      <c r="H101" s="76"/>
      <c r="I101" s="76"/>
      <c r="J101" s="76">
        <f t="shared" si="16"/>
        <v>0</v>
      </c>
      <c r="K101" s="76"/>
      <c r="L101" s="76"/>
      <c r="M101" s="72">
        <f t="shared" si="17"/>
        <v>0</v>
      </c>
      <c r="N101" s="70" t="s">
        <v>403</v>
      </c>
    </row>
    <row r="102" spans="1:14" s="13" customFormat="1" ht="15.95" customHeight="1" x14ac:dyDescent="0.25">
      <c r="A102" s="67" t="s">
        <v>103</v>
      </c>
      <c r="B102" s="9"/>
      <c r="C102" s="100"/>
      <c r="D102" s="99"/>
      <c r="E102" s="100"/>
      <c r="F102" s="100"/>
      <c r="G102" s="100"/>
      <c r="H102" s="100"/>
      <c r="I102" s="101"/>
      <c r="J102" s="101"/>
      <c r="K102" s="101"/>
      <c r="L102" s="101"/>
      <c r="M102" s="73"/>
      <c r="N102" s="101"/>
    </row>
    <row r="103" spans="1:14" ht="15.95" customHeight="1" x14ac:dyDescent="0.25">
      <c r="A103" s="68" t="s">
        <v>104</v>
      </c>
      <c r="B103" s="79" t="str">
        <f>'13.1 '!B100</f>
        <v>На 2016 год</v>
      </c>
      <c r="C103" s="103" t="s">
        <v>128</v>
      </c>
      <c r="D103" s="102"/>
      <c r="E103" s="103"/>
      <c r="F103" s="103"/>
      <c r="G103" s="103"/>
      <c r="H103" s="103"/>
      <c r="I103" s="104"/>
      <c r="J103" s="76">
        <f>IF(C103="Да, опубликованы по всем видам налоговых льгот",2,(IF(C103="Да, опубликованы по отдельным видам налоговых льгот",1,0)))</f>
        <v>0</v>
      </c>
      <c r="K103" s="76"/>
      <c r="L103" s="76"/>
      <c r="M103" s="72">
        <f>J103*(1-K103)*(1-L103)</f>
        <v>0</v>
      </c>
      <c r="N103" s="105" t="s">
        <v>385</v>
      </c>
    </row>
    <row r="104" spans="1:14" ht="15.95" customHeight="1" x14ac:dyDescent="0.25">
      <c r="A104" s="68" t="s">
        <v>105</v>
      </c>
      <c r="B104" s="79" t="str">
        <f>'13.1 '!B101</f>
        <v>На 2016 год</v>
      </c>
      <c r="C104" s="103" t="s">
        <v>128</v>
      </c>
      <c r="D104" s="102"/>
      <c r="E104" s="103"/>
      <c r="F104" s="103"/>
      <c r="G104" s="103"/>
      <c r="H104" s="103"/>
      <c r="I104" s="104"/>
      <c r="J104" s="76">
        <f>IF(C104="Да, опубликованы по всем видам налоговых льгот",2,(IF(C104="Да, опубликованы по отдельным видам налоговых льгот",1,0)))</f>
        <v>0</v>
      </c>
      <c r="K104" s="76"/>
      <c r="L104" s="76"/>
      <c r="M104" s="72">
        <f>J104*(1-K104)*(1-L104)</f>
        <v>0</v>
      </c>
      <c r="N104" s="105" t="s">
        <v>386</v>
      </c>
    </row>
    <row r="105" spans="1:14" x14ac:dyDescent="0.25">
      <c r="C105" s="3" t="s">
        <v>96</v>
      </c>
    </row>
    <row r="106" spans="1:14" x14ac:dyDescent="0.25">
      <c r="A106" s="4"/>
      <c r="B106" s="58"/>
      <c r="C106" s="4"/>
      <c r="D106" s="60"/>
      <c r="E106" s="4"/>
      <c r="F106" s="4"/>
      <c r="G106" s="4"/>
      <c r="H106" s="4"/>
      <c r="I106" s="4"/>
      <c r="J106" s="4"/>
      <c r="K106" s="4"/>
      <c r="L106" s="4"/>
      <c r="M106" s="6"/>
    </row>
    <row r="113" spans="1:13" x14ac:dyDescent="0.25">
      <c r="A113" s="4"/>
      <c r="B113" s="58"/>
      <c r="C113" s="4"/>
      <c r="D113" s="60"/>
      <c r="E113" s="4"/>
      <c r="F113" s="4"/>
      <c r="G113" s="4"/>
      <c r="H113" s="4"/>
      <c r="I113" s="4"/>
      <c r="J113" s="4"/>
      <c r="K113" s="4"/>
      <c r="L113" s="4"/>
      <c r="M113" s="6"/>
    </row>
    <row r="117" spans="1:13" s="2" customFormat="1" ht="11.25" x14ac:dyDescent="0.2">
      <c r="A117" s="4"/>
      <c r="B117" s="58"/>
      <c r="C117" s="4"/>
      <c r="D117" s="60"/>
      <c r="E117" s="4"/>
      <c r="F117" s="4"/>
      <c r="G117" s="4"/>
      <c r="H117" s="4"/>
      <c r="I117" s="4"/>
      <c r="J117" s="4"/>
      <c r="K117" s="4"/>
      <c r="L117" s="4"/>
      <c r="M117" s="6"/>
    </row>
    <row r="120" spans="1:13" s="2" customFormat="1" ht="11.25" x14ac:dyDescent="0.2">
      <c r="A120" s="4"/>
      <c r="B120" s="58"/>
      <c r="C120" s="4"/>
      <c r="D120" s="60"/>
      <c r="E120" s="4"/>
      <c r="F120" s="4"/>
      <c r="G120" s="4"/>
      <c r="H120" s="4"/>
      <c r="I120" s="4"/>
      <c r="J120" s="4"/>
      <c r="K120" s="4"/>
      <c r="L120" s="4"/>
      <c r="M120" s="6"/>
    </row>
    <row r="124" spans="1:13" s="2" customFormat="1" ht="11.25" x14ac:dyDescent="0.2">
      <c r="A124" s="4"/>
      <c r="B124" s="58"/>
      <c r="C124" s="4"/>
      <c r="D124" s="60"/>
      <c r="E124" s="4"/>
      <c r="F124" s="4"/>
      <c r="G124" s="4"/>
      <c r="H124" s="4"/>
      <c r="I124" s="4"/>
      <c r="J124" s="4"/>
      <c r="K124" s="4"/>
      <c r="L124" s="4"/>
      <c r="M124" s="6"/>
    </row>
  </sheetData>
  <autoFilter ref="A11:N105"/>
  <mergeCells count="20">
    <mergeCell ref="E6:E10"/>
    <mergeCell ref="F6:H6"/>
    <mergeCell ref="A5:N5"/>
    <mergeCell ref="F7:F10"/>
    <mergeCell ref="G7:G10"/>
    <mergeCell ref="H7:H10"/>
    <mergeCell ref="D6:D10"/>
    <mergeCell ref="B6:B10"/>
    <mergeCell ref="A1:N1"/>
    <mergeCell ref="A2:N2"/>
    <mergeCell ref="A3:N3"/>
    <mergeCell ref="A6:A10"/>
    <mergeCell ref="I6:I10"/>
    <mergeCell ref="J6:M6"/>
    <mergeCell ref="N6:N10"/>
    <mergeCell ref="J7:J10"/>
    <mergeCell ref="K7:K10"/>
    <mergeCell ref="L7:L10"/>
    <mergeCell ref="M7:M10"/>
    <mergeCell ref="A4:N4"/>
  </mergeCells>
  <dataValidations count="3">
    <dataValidation type="list" allowBlank="1" showInputMessage="1" showErrorMessage="1" sqref="D11:H11 C11:C104">
      <formula1>$C$7:$C$10</formula1>
    </dataValidation>
    <dataValidation type="list" allowBlank="1" showInputMessage="1" showErrorMessage="1" sqref="L102 K30:L30 K42:L42 L57 L11 K23:L23 L72 K79:L79 K92:L92">
      <formula1>"0,5"</formula1>
    </dataValidation>
    <dataValidation type="list" allowBlank="1" showInputMessage="1" showErrorMessage="1" sqref="K31:L41 K12:L22 K24:L29 K43:L48 K50:L56 K58:L71 K73:L78 K80:L91 K93:L101 K103:L104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N33" r:id="rId1"/>
    <hyperlink ref="N35" r:id="rId2"/>
    <hyperlink ref="N43" r:id="rId3"/>
    <hyperlink ref="N45" r:id="rId4"/>
    <hyperlink ref="N51" r:id="rId5"/>
    <hyperlink ref="N54" r:id="rId6"/>
    <hyperlink ref="N56" r:id="rId7"/>
    <hyperlink ref="N58" r:id="rId8"/>
    <hyperlink ref="N59" r:id="rId9" display="http://mari-el.gov.ru/minfin/Pages/Budjprojekt.aspx"/>
    <hyperlink ref="N60" r:id="rId10"/>
    <hyperlink ref="N61" r:id="rId11"/>
    <hyperlink ref="N62" r:id="rId12"/>
    <hyperlink ref="N63" r:id="rId13" display="http://gov.cap.ru/SiteMap.aspx?gov_id=83&amp;id=1903016"/>
    <hyperlink ref="N64" r:id="rId14"/>
    <hyperlink ref="N67" r:id="rId15" display="http://www.zaksob.ru/pages.aspx?id=208&amp;m=68"/>
    <hyperlink ref="N68" r:id="rId16" display="http://www.zspo.ru/legislative/budget/27862/"/>
    <hyperlink ref="N73" r:id="rId17"/>
    <hyperlink ref="N76" r:id="rId18"/>
    <hyperlink ref="N78" r:id="rId19" display="http://www.yamalfin.ru/index.php?option=com_content&amp;view=category&amp;layout=blog&amp;id=37&amp;Itemid=45"/>
    <hyperlink ref="N83" r:id="rId20"/>
    <hyperlink ref="N85" r:id="rId21" display="http://www.zaksobr-chita.ru/documents/byudjet/2015"/>
    <hyperlink ref="N88" r:id="rId22" display="http://www.sndko.ru/proekty_zakonov_ko/"/>
    <hyperlink ref="N89" r:id="rId23" display="http://zsnso.ru/579/"/>
    <hyperlink ref="N94" r:id="rId24"/>
    <hyperlink ref="N97" r:id="rId25"/>
    <hyperlink ref="N103" r:id="rId26"/>
    <hyperlink ref="N104" r:id="rId27"/>
    <hyperlink ref="N21" r:id="rId28"/>
    <hyperlink ref="N13" r:id="rId29"/>
    <hyperlink ref="N77" r:id="rId30"/>
    <hyperlink ref="N86" r:id="rId31"/>
    <hyperlink ref="N46" r:id="rId32"/>
    <hyperlink ref="N80" r:id="rId33"/>
    <hyperlink ref="N37" r:id="rId34"/>
    <hyperlink ref="N41" r:id="rId35"/>
  </hyperlinks>
  <pageMargins left="0.70866141732283472" right="0.70866141732283472" top="0.74803149606299213" bottom="0.74803149606299213" header="0.31496062992125984" footer="0.31496062992125984"/>
  <pageSetup paperSize="9" scale="52" fitToHeight="3" orientation="landscape" r:id="rId36"/>
  <headerFooter>
    <oddFooter>&amp;C&amp;"Times New Roman,обычный"&amp;8&amp;P</oddFooter>
  </headerFooter>
  <legacyDrawing r:id="rId37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9"/>
  <sheetViews>
    <sheetView zoomScaleNormal="100" workbookViewId="0">
      <pane ySplit="8" topLeftCell="A9" activePane="bottomLeft" state="frozen"/>
      <selection pane="bottomLeft" activeCell="H26" sqref="H26"/>
    </sheetView>
  </sheetViews>
  <sheetFormatPr defaultRowHeight="15" x14ac:dyDescent="0.25"/>
  <cols>
    <col min="1" max="1" width="33.42578125" style="3" customWidth="1"/>
    <col min="2" max="2" width="16" style="57" customWidth="1"/>
    <col min="3" max="3" width="40.7109375" style="3" customWidth="1"/>
    <col min="4" max="6" width="11.7109375" style="3" customWidth="1"/>
    <col min="7" max="7" width="14.7109375" style="3" customWidth="1"/>
    <col min="8" max="8" width="17.28515625" style="3" customWidth="1"/>
    <col min="9" max="9" width="6.7109375" style="3" customWidth="1"/>
    <col min="10" max="10" width="9.7109375" style="3" customWidth="1"/>
    <col min="11" max="11" width="10.7109375" style="3" customWidth="1"/>
    <col min="12" max="12" width="6.7109375" style="5" customWidth="1"/>
    <col min="13" max="13" width="40.140625" style="2" customWidth="1"/>
  </cols>
  <sheetData>
    <row r="1" spans="1:13" s="1" customFormat="1" ht="29.25" customHeight="1" x14ac:dyDescent="0.2">
      <c r="A1" s="174" t="s">
        <v>276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1" customFormat="1" ht="15.95" customHeight="1" x14ac:dyDescent="0.2">
      <c r="A2" s="177" t="s">
        <v>419</v>
      </c>
      <c r="B2" s="177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s="1" customFormat="1" ht="24.75" customHeight="1" x14ac:dyDescent="0.2">
      <c r="A3" s="179" t="s">
        <v>156</v>
      </c>
      <c r="B3" s="179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s="1" customFormat="1" ht="15.75" customHeight="1" x14ac:dyDescent="0.2">
      <c r="A4" s="179" t="s">
        <v>322</v>
      </c>
      <c r="B4" s="179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47.25" customHeight="1" x14ac:dyDescent="0.25">
      <c r="A5" s="175" t="s">
        <v>106</v>
      </c>
      <c r="B5" s="184" t="s">
        <v>523</v>
      </c>
      <c r="C5" s="149" t="s">
        <v>277</v>
      </c>
      <c r="D5" s="175" t="s">
        <v>280</v>
      </c>
      <c r="E5" s="176"/>
      <c r="F5" s="176"/>
      <c r="G5" s="184" t="s">
        <v>512</v>
      </c>
      <c r="H5" s="175" t="s">
        <v>107</v>
      </c>
      <c r="I5" s="175" t="s">
        <v>279</v>
      </c>
      <c r="J5" s="175"/>
      <c r="K5" s="176"/>
      <c r="L5" s="176"/>
      <c r="M5" s="175" t="s">
        <v>95</v>
      </c>
    </row>
    <row r="6" spans="1:13" ht="15.95" customHeight="1" x14ac:dyDescent="0.25">
      <c r="A6" s="176"/>
      <c r="B6" s="185"/>
      <c r="C6" s="137" t="s">
        <v>127</v>
      </c>
      <c r="D6" s="184" t="s">
        <v>489</v>
      </c>
      <c r="E6" s="184" t="s">
        <v>490</v>
      </c>
      <c r="F6" s="184" t="s">
        <v>491</v>
      </c>
      <c r="G6" s="185"/>
      <c r="H6" s="175"/>
      <c r="I6" s="212" t="s">
        <v>111</v>
      </c>
      <c r="J6" s="212" t="s">
        <v>108</v>
      </c>
      <c r="K6" s="212" t="s">
        <v>109</v>
      </c>
      <c r="L6" s="218" t="s">
        <v>498</v>
      </c>
      <c r="M6" s="198"/>
    </row>
    <row r="7" spans="1:13" ht="15.95" customHeight="1" x14ac:dyDescent="0.25">
      <c r="A7" s="176"/>
      <c r="B7" s="185"/>
      <c r="C7" s="137" t="s">
        <v>120</v>
      </c>
      <c r="D7" s="185"/>
      <c r="E7" s="185"/>
      <c r="F7" s="185"/>
      <c r="G7" s="185"/>
      <c r="H7" s="175"/>
      <c r="I7" s="185"/>
      <c r="J7" s="185"/>
      <c r="K7" s="185"/>
      <c r="L7" s="227"/>
      <c r="M7" s="198"/>
    </row>
    <row r="8" spans="1:13" ht="15.95" customHeight="1" x14ac:dyDescent="0.25">
      <c r="A8" s="176"/>
      <c r="B8" s="186"/>
      <c r="C8" s="137" t="s">
        <v>128</v>
      </c>
      <c r="D8" s="186"/>
      <c r="E8" s="186"/>
      <c r="F8" s="186"/>
      <c r="G8" s="186"/>
      <c r="H8" s="175"/>
      <c r="I8" s="186"/>
      <c r="J8" s="186"/>
      <c r="K8" s="186"/>
      <c r="L8" s="228"/>
      <c r="M8" s="198"/>
    </row>
    <row r="9" spans="1:13" s="13" customFormat="1" ht="15.95" customHeight="1" x14ac:dyDescent="0.25">
      <c r="A9" s="67" t="s">
        <v>0</v>
      </c>
      <c r="B9" s="67"/>
      <c r="C9" s="32"/>
      <c r="D9" s="32"/>
      <c r="E9" s="32"/>
      <c r="F9" s="32"/>
      <c r="G9" s="32"/>
      <c r="H9" s="67"/>
      <c r="I9" s="67"/>
      <c r="J9" s="67"/>
      <c r="K9" s="67"/>
      <c r="L9" s="10"/>
      <c r="M9" s="9"/>
    </row>
    <row r="10" spans="1:13" s="7" customFormat="1" ht="15.95" customHeight="1" x14ac:dyDescent="0.25">
      <c r="A10" s="68" t="s">
        <v>1</v>
      </c>
      <c r="B10" s="79" t="str">
        <f>'13.1 '!B9</f>
        <v>На 2016 год</v>
      </c>
      <c r="C10" s="76" t="s">
        <v>128</v>
      </c>
      <c r="D10" s="76" t="s">
        <v>118</v>
      </c>
      <c r="E10" s="76" t="s">
        <v>119</v>
      </c>
      <c r="F10" s="76" t="s">
        <v>118</v>
      </c>
      <c r="G10" s="79" t="s">
        <v>329</v>
      </c>
      <c r="H10" s="76"/>
      <c r="I10" s="76">
        <f t="shared" ref="I10:I15" si="0">IF(C10="Да, опубликованы", 2,0)</f>
        <v>0</v>
      </c>
      <c r="J10" s="76"/>
      <c r="K10" s="76"/>
      <c r="L10" s="72">
        <f t="shared" ref="L10:L16" si="1">I10*(1-J10)*(1-K10)</f>
        <v>0</v>
      </c>
      <c r="M10" s="11" t="s">
        <v>297</v>
      </c>
    </row>
    <row r="11" spans="1:13" ht="15.95" customHeight="1" x14ac:dyDescent="0.25">
      <c r="A11" s="68" t="s">
        <v>2</v>
      </c>
      <c r="B11" s="79" t="str">
        <f>'13.1 '!B10</f>
        <v>На 2016 год</v>
      </c>
      <c r="C11" s="76" t="s">
        <v>128</v>
      </c>
      <c r="D11" s="76"/>
      <c r="E11" s="76"/>
      <c r="F11" s="76"/>
      <c r="G11" s="79"/>
      <c r="H11" s="76"/>
      <c r="I11" s="76">
        <f t="shared" si="0"/>
        <v>0</v>
      </c>
      <c r="J11" s="76"/>
      <c r="K11" s="76"/>
      <c r="L11" s="72">
        <f t="shared" si="1"/>
        <v>0</v>
      </c>
      <c r="M11" s="70" t="s">
        <v>485</v>
      </c>
    </row>
    <row r="12" spans="1:13" ht="15.95" customHeight="1" x14ac:dyDescent="0.25">
      <c r="A12" s="68" t="s">
        <v>3</v>
      </c>
      <c r="B12" s="79" t="str">
        <f>'13.1 '!B11</f>
        <v>На 2016 год и плановый период</v>
      </c>
      <c r="C12" s="76" t="s">
        <v>120</v>
      </c>
      <c r="D12" s="76" t="s">
        <v>119</v>
      </c>
      <c r="E12" s="76" t="s">
        <v>119</v>
      </c>
      <c r="F12" s="76" t="s">
        <v>118</v>
      </c>
      <c r="G12" s="79" t="s">
        <v>328</v>
      </c>
      <c r="H12" s="79"/>
      <c r="I12" s="76">
        <f t="shared" si="0"/>
        <v>0</v>
      </c>
      <c r="J12" s="76"/>
      <c r="K12" s="76"/>
      <c r="L12" s="72">
        <f t="shared" si="1"/>
        <v>0</v>
      </c>
      <c r="M12" s="70" t="s">
        <v>488</v>
      </c>
    </row>
    <row r="13" spans="1:13" s="7" customFormat="1" ht="15.95" customHeight="1" x14ac:dyDescent="0.25">
      <c r="A13" s="68" t="s">
        <v>4</v>
      </c>
      <c r="B13" s="79" t="str">
        <f>'13.1 '!B12</f>
        <v>На 2016 год</v>
      </c>
      <c r="C13" s="76" t="s">
        <v>120</v>
      </c>
      <c r="D13" s="76" t="s">
        <v>119</v>
      </c>
      <c r="E13" s="76" t="s">
        <v>118</v>
      </c>
      <c r="F13" s="76" t="s">
        <v>118</v>
      </c>
      <c r="G13" s="79" t="s">
        <v>329</v>
      </c>
      <c r="H13" s="76"/>
      <c r="I13" s="76">
        <f t="shared" si="0"/>
        <v>0</v>
      </c>
      <c r="J13" s="76"/>
      <c r="K13" s="76"/>
      <c r="L13" s="72">
        <f t="shared" si="1"/>
        <v>0</v>
      </c>
      <c r="M13" s="70" t="s">
        <v>565</v>
      </c>
    </row>
    <row r="14" spans="1:13" s="8" customFormat="1" ht="15.95" customHeight="1" x14ac:dyDescent="0.25">
      <c r="A14" s="68" t="s">
        <v>5</v>
      </c>
      <c r="B14" s="79" t="str">
        <f>'13.1 '!B13</f>
        <v>На 2016 год</v>
      </c>
      <c r="C14" s="76" t="s">
        <v>127</v>
      </c>
      <c r="D14" s="76" t="s">
        <v>118</v>
      </c>
      <c r="E14" s="76" t="s">
        <v>118</v>
      </c>
      <c r="F14" s="76" t="s">
        <v>118</v>
      </c>
      <c r="G14" s="79" t="s">
        <v>329</v>
      </c>
      <c r="H14" s="79" t="s">
        <v>495</v>
      </c>
      <c r="I14" s="76">
        <f t="shared" si="0"/>
        <v>2</v>
      </c>
      <c r="J14" s="76"/>
      <c r="K14" s="76">
        <v>0.5</v>
      </c>
      <c r="L14" s="72">
        <f t="shared" si="1"/>
        <v>1</v>
      </c>
      <c r="M14" s="70" t="s">
        <v>290</v>
      </c>
    </row>
    <row r="15" spans="1:13" ht="15.95" customHeight="1" x14ac:dyDescent="0.25">
      <c r="A15" s="68" t="s">
        <v>6</v>
      </c>
      <c r="B15" s="79" t="str">
        <f>'13.1 '!B14</f>
        <v>На 2016 год</v>
      </c>
      <c r="C15" s="76" t="s">
        <v>127</v>
      </c>
      <c r="D15" s="76" t="s">
        <v>118</v>
      </c>
      <c r="E15" s="76" t="s">
        <v>118</v>
      </c>
      <c r="F15" s="76" t="s">
        <v>118</v>
      </c>
      <c r="G15" s="79" t="s">
        <v>329</v>
      </c>
      <c r="H15" s="79" t="s">
        <v>494</v>
      </c>
      <c r="I15" s="76">
        <f t="shared" si="0"/>
        <v>2</v>
      </c>
      <c r="J15" s="76">
        <v>0.5</v>
      </c>
      <c r="K15" s="76"/>
      <c r="L15" s="72">
        <f t="shared" si="1"/>
        <v>1</v>
      </c>
      <c r="M15" s="70" t="s">
        <v>302</v>
      </c>
    </row>
    <row r="16" spans="1:13" s="7" customFormat="1" ht="15.95" customHeight="1" x14ac:dyDescent="0.25">
      <c r="A16" s="68" t="s">
        <v>7</v>
      </c>
      <c r="B16" s="79" t="str">
        <f>'13.1 '!B15</f>
        <v>На 2016 год</v>
      </c>
      <c r="C16" s="76" t="s">
        <v>120</v>
      </c>
      <c r="D16" s="76" t="s">
        <v>119</v>
      </c>
      <c r="E16" s="76" t="s">
        <v>119</v>
      </c>
      <c r="F16" s="76" t="s">
        <v>118</v>
      </c>
      <c r="G16" s="79" t="s">
        <v>329</v>
      </c>
      <c r="H16" s="76"/>
      <c r="I16" s="76">
        <f t="shared" ref="I16:I26" si="2">IF(C16="Да, опубликованы", 2,0)</f>
        <v>0</v>
      </c>
      <c r="J16" s="76"/>
      <c r="K16" s="76"/>
      <c r="L16" s="72">
        <f t="shared" si="1"/>
        <v>0</v>
      </c>
      <c r="M16" s="131" t="s">
        <v>628</v>
      </c>
    </row>
    <row r="17" spans="1:13" s="8" customFormat="1" ht="15.95" customHeight="1" x14ac:dyDescent="0.25">
      <c r="A17" s="68" t="s">
        <v>8</v>
      </c>
      <c r="B17" s="79" t="str">
        <f>'13.1 '!B16</f>
        <v>На 2016 год</v>
      </c>
      <c r="C17" s="76" t="s">
        <v>120</v>
      </c>
      <c r="D17" s="76" t="s">
        <v>119</v>
      </c>
      <c r="E17" s="76" t="s">
        <v>119</v>
      </c>
      <c r="F17" s="76" t="s">
        <v>118</v>
      </c>
      <c r="G17" s="79" t="s">
        <v>329</v>
      </c>
      <c r="H17" s="76"/>
      <c r="I17" s="76">
        <f t="shared" si="2"/>
        <v>0</v>
      </c>
      <c r="J17" s="76"/>
      <c r="K17" s="76"/>
      <c r="L17" s="72">
        <f t="shared" ref="L17:L26" si="3">I17*(1-J17)*(1-K17)</f>
        <v>0</v>
      </c>
      <c r="M17" s="70" t="s">
        <v>305</v>
      </c>
    </row>
    <row r="18" spans="1:13" s="8" customFormat="1" ht="15.95" customHeight="1" x14ac:dyDescent="0.25">
      <c r="A18" s="68" t="s">
        <v>9</v>
      </c>
      <c r="B18" s="79" t="str">
        <f>'13.1 '!B17</f>
        <v>На 2016 год</v>
      </c>
      <c r="C18" s="76" t="s">
        <v>120</v>
      </c>
      <c r="D18" s="76" t="s">
        <v>119</v>
      </c>
      <c r="E18" s="76" t="s">
        <v>119</v>
      </c>
      <c r="F18" s="76" t="s">
        <v>496</v>
      </c>
      <c r="G18" s="79" t="s">
        <v>329</v>
      </c>
      <c r="H18" s="76"/>
      <c r="I18" s="76">
        <f t="shared" si="2"/>
        <v>0</v>
      </c>
      <c r="J18" s="76"/>
      <c r="K18" s="76"/>
      <c r="L18" s="72">
        <f t="shared" si="3"/>
        <v>0</v>
      </c>
      <c r="M18" s="70" t="s">
        <v>291</v>
      </c>
    </row>
    <row r="19" spans="1:13" ht="15.95" customHeight="1" x14ac:dyDescent="0.25">
      <c r="A19" s="68" t="s">
        <v>10</v>
      </c>
      <c r="B19" s="79" t="str">
        <f>'13.1 '!B18</f>
        <v>На 2016 год и плановый период</v>
      </c>
      <c r="C19" s="76" t="s">
        <v>120</v>
      </c>
      <c r="D19" s="76" t="s">
        <v>118</v>
      </c>
      <c r="E19" s="76" t="s">
        <v>119</v>
      </c>
      <c r="F19" s="76" t="s">
        <v>118</v>
      </c>
      <c r="G19" s="79" t="s">
        <v>329</v>
      </c>
      <c r="H19" s="76"/>
      <c r="I19" s="76">
        <f t="shared" si="2"/>
        <v>0</v>
      </c>
      <c r="J19" s="76"/>
      <c r="K19" s="76"/>
      <c r="L19" s="72">
        <f t="shared" si="3"/>
        <v>0</v>
      </c>
      <c r="M19" s="131" t="s">
        <v>432</v>
      </c>
    </row>
    <row r="20" spans="1:13" s="7" customFormat="1" ht="15.95" customHeight="1" x14ac:dyDescent="0.25">
      <c r="A20" s="68" t="s">
        <v>11</v>
      </c>
      <c r="B20" s="79" t="str">
        <f>'13.1 '!B19</f>
        <v>На 2016 год</v>
      </c>
      <c r="C20" s="76" t="s">
        <v>128</v>
      </c>
      <c r="D20" s="76"/>
      <c r="E20" s="76"/>
      <c r="F20" s="76"/>
      <c r="G20" s="79"/>
      <c r="H20" s="76"/>
      <c r="I20" s="76">
        <f t="shared" si="2"/>
        <v>0</v>
      </c>
      <c r="J20" s="76"/>
      <c r="K20" s="76"/>
      <c r="L20" s="72">
        <f t="shared" si="3"/>
        <v>0</v>
      </c>
      <c r="M20" s="70" t="s">
        <v>333</v>
      </c>
    </row>
    <row r="21" spans="1:13" s="7" customFormat="1" ht="15.95" customHeight="1" x14ac:dyDescent="0.25">
      <c r="A21" s="68" t="s">
        <v>12</v>
      </c>
      <c r="B21" s="79" t="str">
        <f>'13.1 '!B20</f>
        <v>На 2016 год</v>
      </c>
      <c r="C21" s="76" t="s">
        <v>120</v>
      </c>
      <c r="D21" s="76" t="s">
        <v>119</v>
      </c>
      <c r="E21" s="76" t="s">
        <v>496</v>
      </c>
      <c r="F21" s="76" t="s">
        <v>118</v>
      </c>
      <c r="G21" s="79" t="s">
        <v>329</v>
      </c>
      <c r="H21" s="76"/>
      <c r="I21" s="76">
        <f t="shared" si="2"/>
        <v>0</v>
      </c>
      <c r="J21" s="76"/>
      <c r="K21" s="76"/>
      <c r="L21" s="72">
        <f t="shared" si="3"/>
        <v>0</v>
      </c>
      <c r="M21" s="70" t="s">
        <v>433</v>
      </c>
    </row>
    <row r="22" spans="1:13" s="7" customFormat="1" ht="15.95" customHeight="1" x14ac:dyDescent="0.25">
      <c r="A22" s="68" t="s">
        <v>13</v>
      </c>
      <c r="B22" s="79" t="str">
        <f>'13.1 '!B21</f>
        <v>На 2016 год</v>
      </c>
      <c r="C22" s="76" t="s">
        <v>127</v>
      </c>
      <c r="D22" s="76" t="s">
        <v>118</v>
      </c>
      <c r="E22" s="76" t="s">
        <v>118</v>
      </c>
      <c r="F22" s="76" t="s">
        <v>118</v>
      </c>
      <c r="G22" s="79" t="s">
        <v>329</v>
      </c>
      <c r="H22" s="76"/>
      <c r="I22" s="76">
        <f t="shared" si="2"/>
        <v>2</v>
      </c>
      <c r="J22" s="76"/>
      <c r="K22" s="76"/>
      <c r="L22" s="72">
        <f t="shared" si="3"/>
        <v>2</v>
      </c>
      <c r="M22" s="95" t="s">
        <v>562</v>
      </c>
    </row>
    <row r="23" spans="1:13" s="8" customFormat="1" ht="15.95" customHeight="1" x14ac:dyDescent="0.25">
      <c r="A23" s="68" t="s">
        <v>14</v>
      </c>
      <c r="B23" s="79" t="str">
        <f>'13.1 '!B22</f>
        <v>На 2016 год</v>
      </c>
      <c r="C23" s="76" t="s">
        <v>120</v>
      </c>
      <c r="D23" s="76" t="s">
        <v>119</v>
      </c>
      <c r="E23" s="76" t="s">
        <v>119</v>
      </c>
      <c r="F23" s="76" t="s">
        <v>118</v>
      </c>
      <c r="G23" s="79" t="s">
        <v>329</v>
      </c>
      <c r="H23" s="76"/>
      <c r="I23" s="76">
        <f>IF(C23="Да, опубликованы", 2,0)</f>
        <v>0</v>
      </c>
      <c r="J23" s="76">
        <v>0.5</v>
      </c>
      <c r="K23" s="76"/>
      <c r="L23" s="72">
        <f>I23*(1-J23)*(1-K23)</f>
        <v>0</v>
      </c>
      <c r="M23" s="70" t="s">
        <v>335</v>
      </c>
    </row>
    <row r="24" spans="1:13" s="8" customFormat="1" ht="15.95" customHeight="1" x14ac:dyDescent="0.25">
      <c r="A24" s="68" t="s">
        <v>15</v>
      </c>
      <c r="B24" s="79" t="str">
        <f>'13.1 '!B23</f>
        <v>На 2016 год</v>
      </c>
      <c r="C24" s="76" t="s">
        <v>127</v>
      </c>
      <c r="D24" s="76" t="s">
        <v>118</v>
      </c>
      <c r="E24" s="76" t="s">
        <v>118</v>
      </c>
      <c r="F24" s="76" t="s">
        <v>118</v>
      </c>
      <c r="G24" s="79" t="s">
        <v>329</v>
      </c>
      <c r="H24" s="76"/>
      <c r="I24" s="76">
        <f>IF(C24="Да, опубликованы", 2,0)</f>
        <v>2</v>
      </c>
      <c r="J24" s="76"/>
      <c r="K24" s="76"/>
      <c r="L24" s="72">
        <f>I24*(1-J24)*(1-K24)</f>
        <v>2</v>
      </c>
      <c r="M24" s="70" t="s">
        <v>544</v>
      </c>
    </row>
    <row r="25" spans="1:13" s="7" customFormat="1" ht="15.95" customHeight="1" x14ac:dyDescent="0.25">
      <c r="A25" s="68" t="s">
        <v>16</v>
      </c>
      <c r="B25" s="79" t="str">
        <f>'13.1 '!B24</f>
        <v>На 2016 год и плановый период</v>
      </c>
      <c r="C25" s="76" t="s">
        <v>127</v>
      </c>
      <c r="D25" s="76" t="s">
        <v>118</v>
      </c>
      <c r="E25" s="76" t="s">
        <v>118</v>
      </c>
      <c r="F25" s="76" t="s">
        <v>118</v>
      </c>
      <c r="G25" s="79" t="s">
        <v>328</v>
      </c>
      <c r="H25" s="76"/>
      <c r="I25" s="76">
        <f>IF(C25="Да, опубликованы", 2,0)</f>
        <v>2</v>
      </c>
      <c r="J25" s="76"/>
      <c r="K25" s="76"/>
      <c r="L25" s="72">
        <f>I25*(1-J25)*(1-K25)</f>
        <v>2</v>
      </c>
      <c r="M25" s="70" t="s">
        <v>603</v>
      </c>
    </row>
    <row r="26" spans="1:13" ht="15.95" customHeight="1" x14ac:dyDescent="0.25">
      <c r="A26" s="68" t="s">
        <v>17</v>
      </c>
      <c r="B26" s="79" t="str">
        <f>'13.1 '!B25</f>
        <v>На 2016 год и плановый период</v>
      </c>
      <c r="C26" s="76" t="s">
        <v>127</v>
      </c>
      <c r="D26" s="76" t="s">
        <v>118</v>
      </c>
      <c r="E26" s="76" t="s">
        <v>118</v>
      </c>
      <c r="F26" s="76" t="s">
        <v>118</v>
      </c>
      <c r="G26" s="79" t="s">
        <v>328</v>
      </c>
      <c r="H26" s="79" t="s">
        <v>503</v>
      </c>
      <c r="I26" s="76">
        <f t="shared" si="2"/>
        <v>2</v>
      </c>
      <c r="J26" s="76"/>
      <c r="K26" s="76">
        <v>0.5</v>
      </c>
      <c r="L26" s="72">
        <f t="shared" si="3"/>
        <v>1</v>
      </c>
      <c r="M26" s="70" t="s">
        <v>292</v>
      </c>
    </row>
    <row r="27" spans="1:13" ht="15.95" customHeight="1" x14ac:dyDescent="0.25">
      <c r="A27" s="68" t="s">
        <v>18</v>
      </c>
      <c r="B27" s="79" t="str">
        <f>'13.1 '!B26</f>
        <v>На 2016 год и плановый период</v>
      </c>
      <c r="C27" s="76" t="s">
        <v>128</v>
      </c>
      <c r="D27" s="76"/>
      <c r="E27" s="76"/>
      <c r="F27" s="76"/>
      <c r="G27" s="79"/>
      <c r="H27" s="76"/>
      <c r="I27" s="76">
        <f>IF(C27="Да, опубликованы", 2,0)</f>
        <v>0</v>
      </c>
      <c r="J27" s="76"/>
      <c r="K27" s="76"/>
      <c r="L27" s="72">
        <f>I27*(1-J27)*(1-K27)</f>
        <v>0</v>
      </c>
      <c r="M27" s="70" t="s">
        <v>636</v>
      </c>
    </row>
    <row r="28" spans="1:13" s="13" customFormat="1" ht="15.95" customHeight="1" x14ac:dyDescent="0.25">
      <c r="A28" s="67" t="s">
        <v>19</v>
      </c>
      <c r="B28" s="9"/>
      <c r="C28" s="77"/>
      <c r="D28" s="77"/>
      <c r="E28" s="77"/>
      <c r="F28" s="77"/>
      <c r="G28" s="80"/>
      <c r="H28" s="77"/>
      <c r="I28" s="77"/>
      <c r="J28" s="77"/>
      <c r="K28" s="78"/>
      <c r="L28" s="73"/>
      <c r="M28" s="71"/>
    </row>
    <row r="29" spans="1:13" s="7" customFormat="1" ht="15.95" customHeight="1" x14ac:dyDescent="0.25">
      <c r="A29" s="68" t="s">
        <v>20</v>
      </c>
      <c r="B29" s="79" t="str">
        <f>'13.1 '!B28</f>
        <v>На 2016 год</v>
      </c>
      <c r="C29" s="76" t="s">
        <v>127</v>
      </c>
      <c r="D29" s="76" t="s">
        <v>118</v>
      </c>
      <c r="E29" s="76" t="s">
        <v>118</v>
      </c>
      <c r="F29" s="76" t="s">
        <v>118</v>
      </c>
      <c r="G29" s="79" t="s">
        <v>329</v>
      </c>
      <c r="H29" s="76"/>
      <c r="I29" s="76">
        <f t="shared" ref="I29:I39" si="4">IF(C29="Да, опубликованы", 2,0)</f>
        <v>2</v>
      </c>
      <c r="J29" s="76"/>
      <c r="K29" s="76"/>
      <c r="L29" s="72">
        <f t="shared" ref="L29:L39" si="5">I29*(1-J29)*(1-K29)</f>
        <v>2</v>
      </c>
      <c r="M29" s="70" t="s">
        <v>535</v>
      </c>
    </row>
    <row r="30" spans="1:13" ht="15.95" customHeight="1" x14ac:dyDescent="0.25">
      <c r="A30" s="68" t="s">
        <v>21</v>
      </c>
      <c r="B30" s="79" t="str">
        <f>'13.1 '!B29</f>
        <v>На 2016 год и плановый период</v>
      </c>
      <c r="C30" s="76" t="s">
        <v>120</v>
      </c>
      <c r="D30" s="76" t="s">
        <v>118</v>
      </c>
      <c r="E30" s="76" t="s">
        <v>119</v>
      </c>
      <c r="F30" s="76" t="s">
        <v>118</v>
      </c>
      <c r="G30" s="79" t="s">
        <v>328</v>
      </c>
      <c r="H30" s="76"/>
      <c r="I30" s="76">
        <f t="shared" si="4"/>
        <v>0</v>
      </c>
      <c r="J30" s="76"/>
      <c r="K30" s="76"/>
      <c r="L30" s="72">
        <f t="shared" si="5"/>
        <v>0</v>
      </c>
      <c r="M30" s="70" t="s">
        <v>293</v>
      </c>
    </row>
    <row r="31" spans="1:13" ht="15.95" customHeight="1" x14ac:dyDescent="0.25">
      <c r="A31" s="68" t="s">
        <v>22</v>
      </c>
      <c r="B31" s="79" t="str">
        <f>'13.1 '!B30</f>
        <v>На 2016 год</v>
      </c>
      <c r="C31" s="76" t="s">
        <v>127</v>
      </c>
      <c r="D31" s="76" t="s">
        <v>118</v>
      </c>
      <c r="E31" s="76" t="s">
        <v>118</v>
      </c>
      <c r="F31" s="76" t="s">
        <v>118</v>
      </c>
      <c r="G31" s="79" t="s">
        <v>329</v>
      </c>
      <c r="H31" s="76"/>
      <c r="I31" s="76">
        <f t="shared" si="4"/>
        <v>2</v>
      </c>
      <c r="J31" s="76"/>
      <c r="K31" s="76"/>
      <c r="L31" s="72">
        <f t="shared" si="5"/>
        <v>2</v>
      </c>
      <c r="M31" s="70" t="s">
        <v>294</v>
      </c>
    </row>
    <row r="32" spans="1:13" ht="15.95" customHeight="1" x14ac:dyDescent="0.25">
      <c r="A32" s="68" t="s">
        <v>23</v>
      </c>
      <c r="B32" s="79" t="str">
        <f>'13.1 '!B31</f>
        <v>На 2016 год</v>
      </c>
      <c r="C32" s="76" t="s">
        <v>127</v>
      </c>
      <c r="D32" s="76" t="s">
        <v>118</v>
      </c>
      <c r="E32" s="76" t="s">
        <v>118</v>
      </c>
      <c r="F32" s="76" t="s">
        <v>118</v>
      </c>
      <c r="G32" s="79" t="s">
        <v>329</v>
      </c>
      <c r="H32" s="76"/>
      <c r="I32" s="76">
        <f t="shared" si="4"/>
        <v>2</v>
      </c>
      <c r="J32" s="76"/>
      <c r="K32" s="76"/>
      <c r="L32" s="72">
        <f t="shared" si="5"/>
        <v>2</v>
      </c>
      <c r="M32" s="11" t="s">
        <v>362</v>
      </c>
    </row>
    <row r="33" spans="1:13" ht="15.95" customHeight="1" x14ac:dyDescent="0.25">
      <c r="A33" s="68" t="s">
        <v>24</v>
      </c>
      <c r="B33" s="79" t="str">
        <f>'13.1 '!B32</f>
        <v>На 2016 год</v>
      </c>
      <c r="C33" s="76" t="s">
        <v>127</v>
      </c>
      <c r="D33" s="76" t="s">
        <v>118</v>
      </c>
      <c r="E33" s="76" t="s">
        <v>118</v>
      </c>
      <c r="F33" s="76" t="s">
        <v>118</v>
      </c>
      <c r="G33" s="79" t="s">
        <v>329</v>
      </c>
      <c r="H33" s="76"/>
      <c r="I33" s="76">
        <f t="shared" si="4"/>
        <v>2</v>
      </c>
      <c r="J33" s="76"/>
      <c r="K33" s="76"/>
      <c r="L33" s="72">
        <f t="shared" si="5"/>
        <v>2</v>
      </c>
      <c r="M33" s="70" t="s">
        <v>363</v>
      </c>
    </row>
    <row r="34" spans="1:13" s="7" customFormat="1" ht="15.95" customHeight="1" x14ac:dyDescent="0.25">
      <c r="A34" s="68" t="s">
        <v>25</v>
      </c>
      <c r="B34" s="79" t="str">
        <f>'13.1 '!B33</f>
        <v>На 2016 год и плановый период</v>
      </c>
      <c r="C34" s="76" t="s">
        <v>127</v>
      </c>
      <c r="D34" s="76" t="s">
        <v>118</v>
      </c>
      <c r="E34" s="76" t="s">
        <v>118</v>
      </c>
      <c r="F34" s="76" t="s">
        <v>118</v>
      </c>
      <c r="G34" s="79" t="s">
        <v>328</v>
      </c>
      <c r="H34" s="79" t="s">
        <v>619</v>
      </c>
      <c r="I34" s="76">
        <f t="shared" si="4"/>
        <v>2</v>
      </c>
      <c r="J34" s="76"/>
      <c r="K34" s="76">
        <v>0.5</v>
      </c>
      <c r="L34" s="72">
        <f t="shared" si="5"/>
        <v>1</v>
      </c>
      <c r="M34" s="70" t="s">
        <v>365</v>
      </c>
    </row>
    <row r="35" spans="1:13" ht="15.95" customHeight="1" x14ac:dyDescent="0.25">
      <c r="A35" s="68" t="s">
        <v>26</v>
      </c>
      <c r="B35" s="79" t="str">
        <f>'13.1 '!B34</f>
        <v>На 2016 год</v>
      </c>
      <c r="C35" s="76" t="s">
        <v>127</v>
      </c>
      <c r="D35" s="76" t="s">
        <v>118</v>
      </c>
      <c r="E35" s="76" t="s">
        <v>118</v>
      </c>
      <c r="F35" s="76" t="s">
        <v>118</v>
      </c>
      <c r="G35" s="79" t="s">
        <v>329</v>
      </c>
      <c r="H35" s="76"/>
      <c r="I35" s="76">
        <f t="shared" si="4"/>
        <v>2</v>
      </c>
      <c r="J35" s="76"/>
      <c r="K35" s="76"/>
      <c r="L35" s="72">
        <f t="shared" si="5"/>
        <v>2</v>
      </c>
      <c r="M35" s="70" t="s">
        <v>366</v>
      </c>
    </row>
    <row r="36" spans="1:13" ht="15.95" customHeight="1" x14ac:dyDescent="0.25">
      <c r="A36" s="68" t="s">
        <v>27</v>
      </c>
      <c r="B36" s="79" t="str">
        <f>'13.1 '!B35</f>
        <v>На 2016 год</v>
      </c>
      <c r="C36" s="76" t="s">
        <v>128</v>
      </c>
      <c r="D36" s="76"/>
      <c r="E36" s="76"/>
      <c r="F36" s="76"/>
      <c r="G36" s="79"/>
      <c r="H36" s="76"/>
      <c r="I36" s="76">
        <f t="shared" si="4"/>
        <v>0</v>
      </c>
      <c r="J36" s="76"/>
      <c r="K36" s="76"/>
      <c r="L36" s="72">
        <f t="shared" si="5"/>
        <v>0</v>
      </c>
      <c r="M36" s="70" t="s">
        <v>368</v>
      </c>
    </row>
    <row r="37" spans="1:13" ht="15.95" customHeight="1" x14ac:dyDescent="0.25">
      <c r="A37" s="68" t="s">
        <v>28</v>
      </c>
      <c r="B37" s="79" t="str">
        <f>'13.1 '!B36</f>
        <v>На 2016 год</v>
      </c>
      <c r="C37" s="76" t="s">
        <v>120</v>
      </c>
      <c r="D37" s="76" t="s">
        <v>119</v>
      </c>
      <c r="E37" s="76" t="s">
        <v>119</v>
      </c>
      <c r="F37" s="76" t="s">
        <v>118</v>
      </c>
      <c r="G37" s="79" t="s">
        <v>329</v>
      </c>
      <c r="H37" s="76"/>
      <c r="I37" s="76">
        <f t="shared" si="4"/>
        <v>0</v>
      </c>
      <c r="J37" s="76"/>
      <c r="K37" s="76"/>
      <c r="L37" s="72">
        <f t="shared" si="5"/>
        <v>0</v>
      </c>
      <c r="M37" s="70" t="s">
        <v>640</v>
      </c>
    </row>
    <row r="38" spans="1:13" ht="15.95" customHeight="1" x14ac:dyDescent="0.25">
      <c r="A38" s="68" t="s">
        <v>29</v>
      </c>
      <c r="B38" s="79" t="str">
        <f>'13.1 '!B37</f>
        <v>На 2016 год и плановый период</v>
      </c>
      <c r="C38" s="76" t="s">
        <v>127</v>
      </c>
      <c r="D38" s="76" t="s">
        <v>118</v>
      </c>
      <c r="E38" s="76" t="s">
        <v>118</v>
      </c>
      <c r="F38" s="76" t="s">
        <v>118</v>
      </c>
      <c r="G38" s="79" t="s">
        <v>328</v>
      </c>
      <c r="H38" s="76"/>
      <c r="I38" s="76">
        <f t="shared" si="4"/>
        <v>2</v>
      </c>
      <c r="J38" s="76"/>
      <c r="K38" s="76"/>
      <c r="L38" s="72">
        <f t="shared" si="5"/>
        <v>2</v>
      </c>
      <c r="M38" s="70" t="s">
        <v>533</v>
      </c>
    </row>
    <row r="39" spans="1:13" ht="15.95" customHeight="1" x14ac:dyDescent="0.25">
      <c r="A39" s="68" t="s">
        <v>30</v>
      </c>
      <c r="B39" s="79" t="str">
        <f>'13.1 '!B38</f>
        <v>На 2016 год</v>
      </c>
      <c r="C39" s="76" t="s">
        <v>127</v>
      </c>
      <c r="D39" s="76" t="s">
        <v>643</v>
      </c>
      <c r="E39" s="76" t="s">
        <v>643</v>
      </c>
      <c r="F39" s="76" t="s">
        <v>118</v>
      </c>
      <c r="G39" s="79" t="s">
        <v>329</v>
      </c>
      <c r="H39" s="76"/>
      <c r="I39" s="76">
        <f t="shared" si="4"/>
        <v>2</v>
      </c>
      <c r="J39" s="76"/>
      <c r="K39" s="76"/>
      <c r="L39" s="72">
        <f t="shared" si="5"/>
        <v>2</v>
      </c>
      <c r="M39" s="70" t="s">
        <v>596</v>
      </c>
    </row>
    <row r="40" spans="1:13" s="13" customFormat="1" ht="15.95" customHeight="1" x14ac:dyDescent="0.25">
      <c r="A40" s="67" t="s">
        <v>31</v>
      </c>
      <c r="B40" s="9"/>
      <c r="C40" s="77"/>
      <c r="D40" s="77"/>
      <c r="E40" s="77"/>
      <c r="F40" s="77"/>
      <c r="G40" s="80"/>
      <c r="H40" s="77"/>
      <c r="I40" s="77"/>
      <c r="J40" s="78"/>
      <c r="K40" s="78"/>
      <c r="L40" s="73"/>
      <c r="M40" s="71"/>
    </row>
    <row r="41" spans="1:13" s="8" customFormat="1" ht="15.95" customHeight="1" x14ac:dyDescent="0.25">
      <c r="A41" s="68" t="s">
        <v>32</v>
      </c>
      <c r="B41" s="79" t="str">
        <f>'13.1 '!B40</f>
        <v>На 2016 год</v>
      </c>
      <c r="C41" s="76" t="s">
        <v>127</v>
      </c>
      <c r="D41" s="76" t="s">
        <v>118</v>
      </c>
      <c r="E41" s="76" t="s">
        <v>118</v>
      </c>
      <c r="F41" s="76" t="s">
        <v>118</v>
      </c>
      <c r="G41" s="79" t="s">
        <v>329</v>
      </c>
      <c r="H41" s="79"/>
      <c r="I41" s="76">
        <f t="shared" ref="I41:I46" si="6">IF(C41="Да, опубликованы", 2,0)</f>
        <v>2</v>
      </c>
      <c r="J41" s="76"/>
      <c r="K41" s="76"/>
      <c r="L41" s="72">
        <f t="shared" ref="L41:L46" si="7">I41*(1-J41)*(1-K41)</f>
        <v>2</v>
      </c>
      <c r="M41" s="70" t="s">
        <v>370</v>
      </c>
    </row>
    <row r="42" spans="1:13" s="8" customFormat="1" ht="15.95" customHeight="1" x14ac:dyDescent="0.25">
      <c r="A42" s="68" t="s">
        <v>33</v>
      </c>
      <c r="B42" s="79" t="str">
        <f>'13.1 '!B41</f>
        <v>На 2016 год</v>
      </c>
      <c r="C42" s="76" t="s">
        <v>120</v>
      </c>
      <c r="D42" s="76" t="s">
        <v>119</v>
      </c>
      <c r="E42" s="76" t="s">
        <v>119</v>
      </c>
      <c r="F42" s="76" t="s">
        <v>118</v>
      </c>
      <c r="G42" s="79" t="s">
        <v>329</v>
      </c>
      <c r="H42" s="76"/>
      <c r="I42" s="76">
        <f t="shared" si="6"/>
        <v>0</v>
      </c>
      <c r="J42" s="76"/>
      <c r="K42" s="76"/>
      <c r="L42" s="72">
        <f t="shared" si="7"/>
        <v>0</v>
      </c>
      <c r="M42" s="70" t="s">
        <v>371</v>
      </c>
    </row>
    <row r="43" spans="1:13" ht="15.95" customHeight="1" x14ac:dyDescent="0.25">
      <c r="A43" s="68" t="s">
        <v>34</v>
      </c>
      <c r="B43" s="79" t="str">
        <f>'13.1 '!B42</f>
        <v>На 2016 год</v>
      </c>
      <c r="C43" s="76" t="s">
        <v>127</v>
      </c>
      <c r="D43" s="76" t="s">
        <v>118</v>
      </c>
      <c r="E43" s="76" t="s">
        <v>118</v>
      </c>
      <c r="F43" s="76" t="s">
        <v>118</v>
      </c>
      <c r="G43" s="79" t="s">
        <v>329</v>
      </c>
      <c r="H43" s="79"/>
      <c r="I43" s="76">
        <f t="shared" si="6"/>
        <v>2</v>
      </c>
      <c r="J43" s="76"/>
      <c r="K43" s="76"/>
      <c r="L43" s="72">
        <f t="shared" si="7"/>
        <v>2</v>
      </c>
      <c r="M43" s="70" t="s">
        <v>568</v>
      </c>
    </row>
    <row r="44" spans="1:13" s="7" customFormat="1" ht="15.95" customHeight="1" x14ac:dyDescent="0.25">
      <c r="A44" s="68" t="s">
        <v>35</v>
      </c>
      <c r="B44" s="79" t="str">
        <f>'13.1 '!B43</f>
        <v>На 2016 год</v>
      </c>
      <c r="C44" s="76" t="s">
        <v>127</v>
      </c>
      <c r="D44" s="76" t="s">
        <v>118</v>
      </c>
      <c r="E44" s="76" t="s">
        <v>118</v>
      </c>
      <c r="F44" s="76" t="s">
        <v>118</v>
      </c>
      <c r="G44" s="79" t="s">
        <v>560</v>
      </c>
      <c r="H44" s="79"/>
      <c r="I44" s="76">
        <f t="shared" si="6"/>
        <v>2</v>
      </c>
      <c r="J44" s="76"/>
      <c r="K44" s="76"/>
      <c r="L44" s="72">
        <f t="shared" si="7"/>
        <v>2</v>
      </c>
      <c r="M44" s="70" t="s">
        <v>373</v>
      </c>
    </row>
    <row r="45" spans="1:13" s="8" customFormat="1" ht="15.95" customHeight="1" x14ac:dyDescent="0.25">
      <c r="A45" s="68" t="s">
        <v>36</v>
      </c>
      <c r="B45" s="79" t="str">
        <f>'13.1 '!B44</f>
        <v>На 2016 год и плановый период</v>
      </c>
      <c r="C45" s="76" t="s">
        <v>120</v>
      </c>
      <c r="D45" s="76" t="s">
        <v>118</v>
      </c>
      <c r="E45" s="76" t="s">
        <v>119</v>
      </c>
      <c r="F45" s="76" t="s">
        <v>119</v>
      </c>
      <c r="G45" s="79" t="s">
        <v>329</v>
      </c>
      <c r="H45" s="76"/>
      <c r="I45" s="76">
        <f t="shared" si="6"/>
        <v>0</v>
      </c>
      <c r="J45" s="76">
        <v>0.5</v>
      </c>
      <c r="K45" s="76"/>
      <c r="L45" s="72">
        <f t="shared" si="7"/>
        <v>0</v>
      </c>
      <c r="M45" s="95" t="s">
        <v>582</v>
      </c>
    </row>
    <row r="46" spans="1:13" s="8" customFormat="1" ht="15.95" customHeight="1" x14ac:dyDescent="0.25">
      <c r="A46" s="68" t="s">
        <v>37</v>
      </c>
      <c r="B46" s="79" t="str">
        <f>'13.1 '!B45</f>
        <v>На 2016 год</v>
      </c>
      <c r="C46" s="76" t="s">
        <v>128</v>
      </c>
      <c r="D46" s="76"/>
      <c r="E46" s="76"/>
      <c r="F46" s="76"/>
      <c r="G46" s="79"/>
      <c r="H46" s="81"/>
      <c r="I46" s="76">
        <f t="shared" si="6"/>
        <v>0</v>
      </c>
      <c r="J46" s="76"/>
      <c r="K46" s="76"/>
      <c r="L46" s="72">
        <f t="shared" si="7"/>
        <v>0</v>
      </c>
      <c r="M46" s="96" t="s">
        <v>378</v>
      </c>
    </row>
    <row r="47" spans="1:13" s="13" customFormat="1" ht="15.95" customHeight="1" x14ac:dyDescent="0.25">
      <c r="A47" s="67" t="s">
        <v>38</v>
      </c>
      <c r="B47" s="9"/>
      <c r="C47" s="77"/>
      <c r="D47" s="77"/>
      <c r="E47" s="77"/>
      <c r="F47" s="77"/>
      <c r="G47" s="80"/>
      <c r="H47" s="77"/>
      <c r="I47" s="77"/>
      <c r="J47" s="78"/>
      <c r="K47" s="78"/>
      <c r="L47" s="73"/>
      <c r="M47" s="71"/>
    </row>
    <row r="48" spans="1:13" s="8" customFormat="1" ht="15.95" customHeight="1" x14ac:dyDescent="0.25">
      <c r="A48" s="68" t="s">
        <v>39</v>
      </c>
      <c r="B48" s="79" t="str">
        <f>'13.1 '!B47</f>
        <v>На 2016 год</v>
      </c>
      <c r="C48" s="76" t="s">
        <v>128</v>
      </c>
      <c r="D48" s="76"/>
      <c r="E48" s="76"/>
      <c r="F48" s="76"/>
      <c r="G48" s="79"/>
      <c r="H48" s="76"/>
      <c r="I48" s="76">
        <f t="shared" ref="I48:I54" si="8">IF(C48="Да, опубликованы", 2,0)</f>
        <v>0</v>
      </c>
      <c r="J48" s="76"/>
      <c r="K48" s="76"/>
      <c r="L48" s="72">
        <f t="shared" ref="L48:L54" si="9">I48*(1-J48)*(1-K48)</f>
        <v>0</v>
      </c>
      <c r="M48" s="70" t="s">
        <v>379</v>
      </c>
    </row>
    <row r="49" spans="1:13" s="8" customFormat="1" ht="15.95" customHeight="1" x14ac:dyDescent="0.25">
      <c r="A49" s="68" t="s">
        <v>40</v>
      </c>
      <c r="B49" s="79" t="str">
        <f>'13.1 '!B48</f>
        <v>На 2016 год</v>
      </c>
      <c r="C49" s="76" t="s">
        <v>128</v>
      </c>
      <c r="D49" s="76"/>
      <c r="E49" s="76"/>
      <c r="F49" s="76"/>
      <c r="G49" s="79"/>
      <c r="H49" s="76"/>
      <c r="I49" s="76">
        <f t="shared" si="8"/>
        <v>0</v>
      </c>
      <c r="J49" s="76"/>
      <c r="K49" s="76"/>
      <c r="L49" s="72">
        <f t="shared" si="9"/>
        <v>0</v>
      </c>
      <c r="M49" s="70" t="s">
        <v>340</v>
      </c>
    </row>
    <row r="50" spans="1:13" ht="15.95" customHeight="1" x14ac:dyDescent="0.25">
      <c r="A50" s="68" t="s">
        <v>41</v>
      </c>
      <c r="B50" s="79" t="str">
        <f>'13.1 '!B49</f>
        <v>На 2016 год и плановый период</v>
      </c>
      <c r="C50" s="76" t="s">
        <v>128</v>
      </c>
      <c r="D50" s="76"/>
      <c r="E50" s="76"/>
      <c r="F50" s="76"/>
      <c r="G50" s="79"/>
      <c r="H50" s="76"/>
      <c r="I50" s="76">
        <f t="shared" si="8"/>
        <v>0</v>
      </c>
      <c r="J50" s="76"/>
      <c r="K50" s="76"/>
      <c r="L50" s="72">
        <f t="shared" si="9"/>
        <v>0</v>
      </c>
      <c r="M50" s="70" t="s">
        <v>470</v>
      </c>
    </row>
    <row r="51" spans="1:13" ht="15.95" customHeight="1" x14ac:dyDescent="0.25">
      <c r="A51" s="68" t="s">
        <v>42</v>
      </c>
      <c r="B51" s="79" t="str">
        <f>'13.1 '!B50</f>
        <v>На 2016 год</v>
      </c>
      <c r="C51" s="76" t="s">
        <v>128</v>
      </c>
      <c r="D51" s="76"/>
      <c r="E51" s="76"/>
      <c r="F51" s="76"/>
      <c r="G51" s="79"/>
      <c r="H51" s="76"/>
      <c r="I51" s="76">
        <f t="shared" si="8"/>
        <v>0</v>
      </c>
      <c r="J51" s="76"/>
      <c r="K51" s="76"/>
      <c r="L51" s="72">
        <f t="shared" si="9"/>
        <v>0</v>
      </c>
      <c r="M51" s="70" t="s">
        <v>446</v>
      </c>
    </row>
    <row r="52" spans="1:13" s="8" customFormat="1" ht="15.95" customHeight="1" x14ac:dyDescent="0.25">
      <c r="A52" s="68" t="s">
        <v>92</v>
      </c>
      <c r="B52" s="79" t="str">
        <f>'13.1 '!B51</f>
        <v>На 2016 год</v>
      </c>
      <c r="C52" s="76" t="s">
        <v>127</v>
      </c>
      <c r="D52" s="76" t="s">
        <v>118</v>
      </c>
      <c r="E52" s="76" t="s">
        <v>118</v>
      </c>
      <c r="F52" s="76" t="s">
        <v>118</v>
      </c>
      <c r="G52" s="79" t="s">
        <v>329</v>
      </c>
      <c r="H52" s="76"/>
      <c r="I52" s="76">
        <f t="shared" si="8"/>
        <v>2</v>
      </c>
      <c r="J52" s="76"/>
      <c r="K52" s="76"/>
      <c r="L52" s="72">
        <f t="shared" si="9"/>
        <v>2</v>
      </c>
      <c r="M52" s="70" t="s">
        <v>380</v>
      </c>
    </row>
    <row r="53" spans="1:13" ht="15.95" customHeight="1" x14ac:dyDescent="0.25">
      <c r="A53" s="68" t="s">
        <v>43</v>
      </c>
      <c r="B53" s="79" t="str">
        <f>'13.1 '!B52</f>
        <v>На 2016 год</v>
      </c>
      <c r="C53" s="76" t="s">
        <v>128</v>
      </c>
      <c r="D53" s="76"/>
      <c r="E53" s="76"/>
      <c r="F53" s="76"/>
      <c r="G53" s="79"/>
      <c r="H53" s="76"/>
      <c r="I53" s="76">
        <f t="shared" si="8"/>
        <v>0</v>
      </c>
      <c r="J53" s="76"/>
      <c r="K53" s="76"/>
      <c r="L53" s="72">
        <f t="shared" si="9"/>
        <v>0</v>
      </c>
      <c r="M53" s="69" t="s">
        <v>381</v>
      </c>
    </row>
    <row r="54" spans="1:13" ht="15.95" customHeight="1" x14ac:dyDescent="0.25">
      <c r="A54" s="68" t="s">
        <v>44</v>
      </c>
      <c r="B54" s="79" t="str">
        <f>'13.1 '!B53</f>
        <v>На 2016 год</v>
      </c>
      <c r="C54" s="76" t="s">
        <v>127</v>
      </c>
      <c r="D54" s="76" t="s">
        <v>118</v>
      </c>
      <c r="E54" s="76" t="s">
        <v>118</v>
      </c>
      <c r="F54" s="76" t="s">
        <v>118</v>
      </c>
      <c r="G54" s="79" t="s">
        <v>329</v>
      </c>
      <c r="H54" s="76"/>
      <c r="I54" s="76">
        <f t="shared" si="8"/>
        <v>2</v>
      </c>
      <c r="J54" s="76"/>
      <c r="K54" s="76"/>
      <c r="L54" s="72">
        <f t="shared" si="9"/>
        <v>2</v>
      </c>
      <c r="M54" s="70" t="s">
        <v>342</v>
      </c>
    </row>
    <row r="55" spans="1:13" s="13" customFormat="1" ht="15.95" customHeight="1" x14ac:dyDescent="0.25">
      <c r="A55" s="67" t="s">
        <v>45</v>
      </c>
      <c r="B55" s="9"/>
      <c r="C55" s="77"/>
      <c r="D55" s="77"/>
      <c r="E55" s="77"/>
      <c r="F55" s="77"/>
      <c r="G55" s="80"/>
      <c r="H55" s="77"/>
      <c r="I55" s="77"/>
      <c r="J55" s="78"/>
      <c r="K55" s="78"/>
      <c r="L55" s="73"/>
      <c r="M55" s="71"/>
    </row>
    <row r="56" spans="1:13" s="8" customFormat="1" ht="15.95" customHeight="1" x14ac:dyDescent="0.25">
      <c r="A56" s="68" t="s">
        <v>46</v>
      </c>
      <c r="B56" s="79" t="str">
        <f>'13.1 '!B55</f>
        <v>На 2016 год и плановый период</v>
      </c>
      <c r="C56" s="76" t="s">
        <v>127</v>
      </c>
      <c r="D56" s="76" t="s">
        <v>118</v>
      </c>
      <c r="E56" s="76" t="s">
        <v>118</v>
      </c>
      <c r="F56" s="76" t="s">
        <v>118</v>
      </c>
      <c r="G56" s="79" t="s">
        <v>328</v>
      </c>
      <c r="H56" s="76"/>
      <c r="I56" s="76">
        <f t="shared" ref="I56:I69" si="10">IF(C56="Да, опубликованы", 2,0)</f>
        <v>2</v>
      </c>
      <c r="J56" s="76"/>
      <c r="K56" s="76"/>
      <c r="L56" s="72">
        <f t="shared" ref="L56:L69" si="11">I56*(1-J56)*(1-K56)</f>
        <v>2</v>
      </c>
      <c r="M56" s="70" t="s">
        <v>343</v>
      </c>
    </row>
    <row r="57" spans="1:13" s="8" customFormat="1" ht="15.95" customHeight="1" x14ac:dyDescent="0.25">
      <c r="A57" s="68" t="s">
        <v>47</v>
      </c>
      <c r="B57" s="79" t="str">
        <f>'13.1 '!B56</f>
        <v>На 2016 год</v>
      </c>
      <c r="C57" s="76" t="s">
        <v>128</v>
      </c>
      <c r="D57" s="76"/>
      <c r="E57" s="76"/>
      <c r="F57" s="76"/>
      <c r="G57" s="79"/>
      <c r="H57" s="76"/>
      <c r="I57" s="76">
        <f t="shared" si="10"/>
        <v>0</v>
      </c>
      <c r="J57" s="76"/>
      <c r="K57" s="76"/>
      <c r="L57" s="72">
        <f t="shared" si="11"/>
        <v>0</v>
      </c>
      <c r="M57" s="70" t="s">
        <v>487</v>
      </c>
    </row>
    <row r="58" spans="1:13" s="8" customFormat="1" ht="15.95" customHeight="1" x14ac:dyDescent="0.25">
      <c r="A58" s="68" t="s">
        <v>48</v>
      </c>
      <c r="B58" s="79" t="str">
        <f>'13.1 '!B57</f>
        <v>На 2016 год</v>
      </c>
      <c r="C58" s="76" t="s">
        <v>120</v>
      </c>
      <c r="D58" s="76" t="s">
        <v>119</v>
      </c>
      <c r="E58" s="76" t="s">
        <v>119</v>
      </c>
      <c r="F58" s="76" t="s">
        <v>118</v>
      </c>
      <c r="G58" s="79" t="s">
        <v>329</v>
      </c>
      <c r="H58" s="76"/>
      <c r="I58" s="76">
        <f t="shared" si="10"/>
        <v>0</v>
      </c>
      <c r="J58" s="76"/>
      <c r="K58" s="76"/>
      <c r="L58" s="72">
        <f t="shared" si="11"/>
        <v>0</v>
      </c>
      <c r="M58" s="70" t="s">
        <v>345</v>
      </c>
    </row>
    <row r="59" spans="1:13" s="8" customFormat="1" ht="15.95" customHeight="1" x14ac:dyDescent="0.25">
      <c r="A59" s="68" t="s">
        <v>49</v>
      </c>
      <c r="B59" s="79" t="str">
        <f>'13.1 '!B58</f>
        <v>На 2016 год</v>
      </c>
      <c r="C59" s="76" t="s">
        <v>128</v>
      </c>
      <c r="D59" s="76"/>
      <c r="E59" s="76"/>
      <c r="F59" s="76"/>
      <c r="G59" s="79"/>
      <c r="H59" s="76"/>
      <c r="I59" s="76">
        <f t="shared" si="10"/>
        <v>0</v>
      </c>
      <c r="J59" s="76"/>
      <c r="K59" s="76"/>
      <c r="L59" s="72">
        <f t="shared" si="11"/>
        <v>0</v>
      </c>
      <c r="M59" s="70" t="s">
        <v>382</v>
      </c>
    </row>
    <row r="60" spans="1:13" ht="15.95" customHeight="1" x14ac:dyDescent="0.25">
      <c r="A60" s="68" t="s">
        <v>50</v>
      </c>
      <c r="B60" s="79" t="str">
        <f>'13.1 '!B59</f>
        <v>На 2016 год</v>
      </c>
      <c r="C60" s="76" t="s">
        <v>120</v>
      </c>
      <c r="D60" s="76" t="s">
        <v>119</v>
      </c>
      <c r="E60" s="76" t="s">
        <v>119</v>
      </c>
      <c r="F60" s="76" t="s">
        <v>118</v>
      </c>
      <c r="G60" s="79" t="s">
        <v>329</v>
      </c>
      <c r="H60" s="76"/>
      <c r="I60" s="76">
        <f t="shared" si="10"/>
        <v>0</v>
      </c>
      <c r="J60" s="76"/>
      <c r="K60" s="76"/>
      <c r="L60" s="72">
        <f t="shared" si="11"/>
        <v>0</v>
      </c>
      <c r="M60" s="70" t="s">
        <v>383</v>
      </c>
    </row>
    <row r="61" spans="1:13" s="8" customFormat="1" ht="15.95" customHeight="1" x14ac:dyDescent="0.25">
      <c r="A61" s="68" t="s">
        <v>51</v>
      </c>
      <c r="B61" s="79" t="str">
        <f>'13.1 '!B60</f>
        <v>На 2016 год</v>
      </c>
      <c r="C61" s="76" t="s">
        <v>120</v>
      </c>
      <c r="D61" s="76" t="s">
        <v>119</v>
      </c>
      <c r="E61" s="76" t="s">
        <v>119</v>
      </c>
      <c r="F61" s="76" t="s">
        <v>118</v>
      </c>
      <c r="G61" s="79" t="s">
        <v>329</v>
      </c>
      <c r="H61" s="76"/>
      <c r="I61" s="76">
        <f t="shared" si="10"/>
        <v>0</v>
      </c>
      <c r="J61" s="76"/>
      <c r="K61" s="76"/>
      <c r="L61" s="72">
        <f t="shared" si="11"/>
        <v>0</v>
      </c>
      <c r="M61" s="70" t="s">
        <v>407</v>
      </c>
    </row>
    <row r="62" spans="1:13" s="8" customFormat="1" ht="15.95" customHeight="1" x14ac:dyDescent="0.25">
      <c r="A62" s="68" t="s">
        <v>52</v>
      </c>
      <c r="B62" s="79" t="str">
        <f>'13.1 '!B61</f>
        <v>На 2016 год и плановый период</v>
      </c>
      <c r="C62" s="76" t="s">
        <v>120</v>
      </c>
      <c r="D62" s="76" t="s">
        <v>119</v>
      </c>
      <c r="E62" s="76" t="s">
        <v>119</v>
      </c>
      <c r="F62" s="76" t="s">
        <v>118</v>
      </c>
      <c r="G62" s="79" t="s">
        <v>329</v>
      </c>
      <c r="H62" s="76"/>
      <c r="I62" s="76">
        <f t="shared" si="10"/>
        <v>0</v>
      </c>
      <c r="J62" s="76">
        <v>0.5</v>
      </c>
      <c r="K62" s="76"/>
      <c r="L62" s="72">
        <f t="shared" si="11"/>
        <v>0</v>
      </c>
      <c r="M62" s="70" t="s">
        <v>632</v>
      </c>
    </row>
    <row r="63" spans="1:13" s="8" customFormat="1" ht="15.95" customHeight="1" x14ac:dyDescent="0.25">
      <c r="A63" s="68" t="s">
        <v>53</v>
      </c>
      <c r="B63" s="79" t="str">
        <f>'13.1 '!B62</f>
        <v>На 2016 год</v>
      </c>
      <c r="C63" s="76" t="s">
        <v>127</v>
      </c>
      <c r="D63" s="76" t="s">
        <v>118</v>
      </c>
      <c r="E63" s="76" t="s">
        <v>118</v>
      </c>
      <c r="F63" s="76" t="s">
        <v>118</v>
      </c>
      <c r="G63" s="79" t="s">
        <v>329</v>
      </c>
      <c r="H63" s="76"/>
      <c r="I63" s="76">
        <f t="shared" si="10"/>
        <v>2</v>
      </c>
      <c r="J63" s="76"/>
      <c r="K63" s="76"/>
      <c r="L63" s="72">
        <f t="shared" si="11"/>
        <v>2</v>
      </c>
      <c r="M63" s="97" t="s">
        <v>601</v>
      </c>
    </row>
    <row r="64" spans="1:13" s="8" customFormat="1" ht="15.95" customHeight="1" x14ac:dyDescent="0.25">
      <c r="A64" s="68" t="s">
        <v>54</v>
      </c>
      <c r="B64" s="79" t="str">
        <f>'13.1 '!B63</f>
        <v>На 2016 год</v>
      </c>
      <c r="C64" s="76" t="s">
        <v>127</v>
      </c>
      <c r="D64" s="76" t="s">
        <v>118</v>
      </c>
      <c r="E64" s="76" t="s">
        <v>118</v>
      </c>
      <c r="F64" s="76" t="s">
        <v>118</v>
      </c>
      <c r="G64" s="79" t="s">
        <v>329</v>
      </c>
      <c r="H64" s="76"/>
      <c r="I64" s="76">
        <f t="shared" si="10"/>
        <v>2</v>
      </c>
      <c r="J64" s="76"/>
      <c r="K64" s="76"/>
      <c r="L64" s="72">
        <f t="shared" si="11"/>
        <v>2</v>
      </c>
      <c r="M64" s="82" t="s">
        <v>484</v>
      </c>
    </row>
    <row r="65" spans="1:13" s="8" customFormat="1" ht="15.95" customHeight="1" x14ac:dyDescent="0.25">
      <c r="A65" s="68" t="s">
        <v>55</v>
      </c>
      <c r="B65" s="79" t="str">
        <f>'13.1 '!B64</f>
        <v>На 2016 год</v>
      </c>
      <c r="C65" s="76" t="s">
        <v>127</v>
      </c>
      <c r="D65" s="76" t="s">
        <v>118</v>
      </c>
      <c r="E65" s="76" t="s">
        <v>118</v>
      </c>
      <c r="F65" s="76" t="s">
        <v>118</v>
      </c>
      <c r="G65" s="79" t="s">
        <v>329</v>
      </c>
      <c r="H65" s="76"/>
      <c r="I65" s="76">
        <f t="shared" si="10"/>
        <v>2</v>
      </c>
      <c r="J65" s="76"/>
      <c r="K65" s="76"/>
      <c r="L65" s="72">
        <f t="shared" si="11"/>
        <v>2</v>
      </c>
      <c r="M65" s="70" t="s">
        <v>478</v>
      </c>
    </row>
    <row r="66" spans="1:13" ht="15.95" customHeight="1" x14ac:dyDescent="0.25">
      <c r="A66" s="68" t="s">
        <v>56</v>
      </c>
      <c r="B66" s="79" t="str">
        <f>'13.1 '!B65</f>
        <v>На 2016 год</v>
      </c>
      <c r="C66" s="76" t="s">
        <v>127</v>
      </c>
      <c r="D66" s="76" t="s">
        <v>118</v>
      </c>
      <c r="E66" s="76" t="s">
        <v>118</v>
      </c>
      <c r="F66" s="76" t="s">
        <v>118</v>
      </c>
      <c r="G66" s="79" t="s">
        <v>329</v>
      </c>
      <c r="H66" s="76"/>
      <c r="I66" s="76">
        <f t="shared" si="10"/>
        <v>2</v>
      </c>
      <c r="J66" s="76"/>
      <c r="K66" s="76"/>
      <c r="L66" s="72">
        <f t="shared" si="11"/>
        <v>2</v>
      </c>
      <c r="M66" s="70" t="s">
        <v>408</v>
      </c>
    </row>
    <row r="67" spans="1:13" s="8" customFormat="1" ht="15.95" customHeight="1" x14ac:dyDescent="0.25">
      <c r="A67" s="68" t="s">
        <v>57</v>
      </c>
      <c r="B67" s="79" t="str">
        <f>'13.1 '!B66</f>
        <v>На 2016 год и плановый период</v>
      </c>
      <c r="C67" s="76" t="s">
        <v>120</v>
      </c>
      <c r="D67" s="76" t="s">
        <v>119</v>
      </c>
      <c r="E67" s="76" t="s">
        <v>119</v>
      </c>
      <c r="F67" s="76" t="s">
        <v>118</v>
      </c>
      <c r="G67" s="79" t="s">
        <v>329</v>
      </c>
      <c r="H67" s="76"/>
      <c r="I67" s="76">
        <f t="shared" si="10"/>
        <v>0</v>
      </c>
      <c r="J67" s="76"/>
      <c r="K67" s="76"/>
      <c r="L67" s="72">
        <f t="shared" si="11"/>
        <v>0</v>
      </c>
      <c r="M67" s="70" t="s">
        <v>390</v>
      </c>
    </row>
    <row r="68" spans="1:13" s="8" customFormat="1" ht="15.95" customHeight="1" x14ac:dyDescent="0.25">
      <c r="A68" s="68" t="s">
        <v>58</v>
      </c>
      <c r="B68" s="79" t="str">
        <f>'13.1 '!B67</f>
        <v>На 2016 год</v>
      </c>
      <c r="C68" s="76" t="s">
        <v>127</v>
      </c>
      <c r="D68" s="76" t="s">
        <v>118</v>
      </c>
      <c r="E68" s="76" t="s">
        <v>118</v>
      </c>
      <c r="F68" s="76" t="s">
        <v>118</v>
      </c>
      <c r="G68" s="79" t="s">
        <v>329</v>
      </c>
      <c r="H68" s="76"/>
      <c r="I68" s="76">
        <f t="shared" si="10"/>
        <v>2</v>
      </c>
      <c r="J68" s="76">
        <v>0.5</v>
      </c>
      <c r="K68" s="76"/>
      <c r="L68" s="72">
        <f t="shared" si="11"/>
        <v>1</v>
      </c>
      <c r="M68" s="70" t="s">
        <v>481</v>
      </c>
    </row>
    <row r="69" spans="1:13" ht="15.95" customHeight="1" x14ac:dyDescent="0.25">
      <c r="A69" s="68" t="s">
        <v>59</v>
      </c>
      <c r="B69" s="79" t="str">
        <f>'13.1 '!B68</f>
        <v>На 2016 год</v>
      </c>
      <c r="C69" s="76" t="s">
        <v>120</v>
      </c>
      <c r="D69" s="76" t="s">
        <v>119</v>
      </c>
      <c r="E69" s="76" t="s">
        <v>496</v>
      </c>
      <c r="F69" s="76" t="s">
        <v>118</v>
      </c>
      <c r="G69" s="79" t="s">
        <v>329</v>
      </c>
      <c r="H69" s="79" t="s">
        <v>610</v>
      </c>
      <c r="I69" s="76">
        <f t="shared" si="10"/>
        <v>0</v>
      </c>
      <c r="J69" s="76"/>
      <c r="K69" s="76">
        <v>0.5</v>
      </c>
      <c r="L69" s="72">
        <f t="shared" si="11"/>
        <v>0</v>
      </c>
      <c r="M69" s="70" t="s">
        <v>604</v>
      </c>
    </row>
    <row r="70" spans="1:13" s="13" customFormat="1" ht="15.95" customHeight="1" x14ac:dyDescent="0.25">
      <c r="A70" s="67" t="s">
        <v>60</v>
      </c>
      <c r="B70" s="9"/>
      <c r="C70" s="77"/>
      <c r="D70" s="77"/>
      <c r="E70" s="77"/>
      <c r="F70" s="77"/>
      <c r="G70" s="80"/>
      <c r="H70" s="77"/>
      <c r="I70" s="77"/>
      <c r="J70" s="77"/>
      <c r="K70" s="78"/>
      <c r="L70" s="73"/>
      <c r="M70" s="71"/>
    </row>
    <row r="71" spans="1:13" s="8" customFormat="1" ht="15.95" customHeight="1" x14ac:dyDescent="0.25">
      <c r="A71" s="68" t="s">
        <v>61</v>
      </c>
      <c r="B71" s="79" t="str">
        <f>'13.1 '!B70</f>
        <v>На 2016 год</v>
      </c>
      <c r="C71" s="76" t="s">
        <v>128</v>
      </c>
      <c r="D71" s="76"/>
      <c r="E71" s="76"/>
      <c r="F71" s="76"/>
      <c r="G71" s="79"/>
      <c r="H71" s="76"/>
      <c r="I71" s="76">
        <f t="shared" ref="I71:I76" si="12">IF(C71="Да, опубликованы", 2,0)</f>
        <v>0</v>
      </c>
      <c r="J71" s="76"/>
      <c r="K71" s="76"/>
      <c r="L71" s="72">
        <f t="shared" ref="L71:L76" si="13">I71*(1-J71)*(1-K71)</f>
        <v>0</v>
      </c>
      <c r="M71" s="70" t="s">
        <v>347</v>
      </c>
    </row>
    <row r="72" spans="1:13" ht="15.95" customHeight="1" x14ac:dyDescent="0.25">
      <c r="A72" s="68" t="s">
        <v>62</v>
      </c>
      <c r="B72" s="79" t="str">
        <f>'13.1 '!B71</f>
        <v>На 2016 год</v>
      </c>
      <c r="C72" s="76" t="s">
        <v>120</v>
      </c>
      <c r="D72" s="76" t="s">
        <v>119</v>
      </c>
      <c r="E72" s="76" t="s">
        <v>119</v>
      </c>
      <c r="F72" s="76" t="s">
        <v>118</v>
      </c>
      <c r="G72" s="79" t="s">
        <v>329</v>
      </c>
      <c r="H72" s="76"/>
      <c r="I72" s="76">
        <f t="shared" si="12"/>
        <v>0</v>
      </c>
      <c r="J72" s="76"/>
      <c r="K72" s="76"/>
      <c r="L72" s="72">
        <f t="shared" si="13"/>
        <v>0</v>
      </c>
      <c r="M72" s="11" t="s">
        <v>393</v>
      </c>
    </row>
    <row r="73" spans="1:13" ht="15.95" customHeight="1" x14ac:dyDescent="0.25">
      <c r="A73" s="68" t="s">
        <v>63</v>
      </c>
      <c r="B73" s="79" t="str">
        <f>'13.1 '!B72</f>
        <v>На 2016 год и плановый период</v>
      </c>
      <c r="C73" s="76" t="s">
        <v>128</v>
      </c>
      <c r="D73" s="76"/>
      <c r="E73" s="76"/>
      <c r="F73" s="76"/>
      <c r="G73" s="79"/>
      <c r="H73" s="76"/>
      <c r="I73" s="76">
        <f t="shared" si="12"/>
        <v>0</v>
      </c>
      <c r="J73" s="76"/>
      <c r="K73" s="76"/>
      <c r="L73" s="72">
        <f t="shared" si="13"/>
        <v>0</v>
      </c>
      <c r="M73" s="125" t="s">
        <v>394</v>
      </c>
    </row>
    <row r="74" spans="1:13" s="8" customFormat="1" ht="15.95" customHeight="1" x14ac:dyDescent="0.25">
      <c r="A74" s="68" t="s">
        <v>64</v>
      </c>
      <c r="B74" s="79" t="str">
        <f>'13.1 '!B73</f>
        <v>На 2016 год</v>
      </c>
      <c r="C74" s="76" t="s">
        <v>127</v>
      </c>
      <c r="D74" s="76" t="s">
        <v>118</v>
      </c>
      <c r="E74" s="76" t="s">
        <v>118</v>
      </c>
      <c r="F74" s="76" t="s">
        <v>118</v>
      </c>
      <c r="G74" s="79" t="s">
        <v>329</v>
      </c>
      <c r="H74" s="79"/>
      <c r="I74" s="76">
        <f t="shared" si="12"/>
        <v>2</v>
      </c>
      <c r="J74" s="76"/>
      <c r="K74" s="76"/>
      <c r="L74" s="72">
        <f t="shared" si="13"/>
        <v>2</v>
      </c>
      <c r="M74" s="70" t="s">
        <v>348</v>
      </c>
    </row>
    <row r="75" spans="1:13" s="8" customFormat="1" ht="15.95" customHeight="1" x14ac:dyDescent="0.25">
      <c r="A75" s="68" t="s">
        <v>65</v>
      </c>
      <c r="B75" s="79" t="str">
        <f>'13.1 '!B74</f>
        <v>На 2016 год</v>
      </c>
      <c r="C75" s="76" t="s">
        <v>127</v>
      </c>
      <c r="D75" s="76" t="s">
        <v>118</v>
      </c>
      <c r="E75" s="76" t="s">
        <v>118</v>
      </c>
      <c r="F75" s="76" t="s">
        <v>118</v>
      </c>
      <c r="G75" s="79" t="s">
        <v>329</v>
      </c>
      <c r="H75" s="76"/>
      <c r="I75" s="76">
        <f t="shared" si="12"/>
        <v>2</v>
      </c>
      <c r="J75" s="76"/>
      <c r="K75" s="76"/>
      <c r="L75" s="72">
        <f t="shared" si="13"/>
        <v>2</v>
      </c>
      <c r="M75" s="70" t="s">
        <v>396</v>
      </c>
    </row>
    <row r="76" spans="1:13" s="8" customFormat="1" ht="15.95" customHeight="1" x14ac:dyDescent="0.25">
      <c r="A76" s="68" t="s">
        <v>66</v>
      </c>
      <c r="B76" s="79" t="str">
        <f>'13.1 '!B75</f>
        <v>На 2016 год</v>
      </c>
      <c r="C76" s="76" t="s">
        <v>128</v>
      </c>
      <c r="D76" s="76"/>
      <c r="E76" s="76"/>
      <c r="F76" s="76"/>
      <c r="G76" s="79"/>
      <c r="H76" s="76"/>
      <c r="I76" s="76">
        <f t="shared" si="12"/>
        <v>0</v>
      </c>
      <c r="J76" s="76"/>
      <c r="K76" s="76"/>
      <c r="L76" s="72">
        <f t="shared" si="13"/>
        <v>0</v>
      </c>
      <c r="M76" s="70" t="s">
        <v>409</v>
      </c>
    </row>
    <row r="77" spans="1:13" s="13" customFormat="1" ht="15.95" customHeight="1" x14ac:dyDescent="0.25">
      <c r="A77" s="67" t="s">
        <v>67</v>
      </c>
      <c r="B77" s="9"/>
      <c r="C77" s="77"/>
      <c r="D77" s="77"/>
      <c r="E77" s="77"/>
      <c r="F77" s="77"/>
      <c r="G77" s="80"/>
      <c r="H77" s="77"/>
      <c r="I77" s="77"/>
      <c r="J77" s="78"/>
      <c r="K77" s="78"/>
      <c r="L77" s="73"/>
      <c r="M77" s="71"/>
    </row>
    <row r="78" spans="1:13" s="8" customFormat="1" ht="15.95" customHeight="1" x14ac:dyDescent="0.25">
      <c r="A78" s="68" t="s">
        <v>68</v>
      </c>
      <c r="B78" s="79" t="str">
        <f>'13.1 '!B77</f>
        <v>На 2016 год</v>
      </c>
      <c r="C78" s="76" t="s">
        <v>120</v>
      </c>
      <c r="D78" s="76" t="s">
        <v>119</v>
      </c>
      <c r="E78" s="76" t="s">
        <v>574</v>
      </c>
      <c r="F78" s="76" t="s">
        <v>118</v>
      </c>
      <c r="G78" s="79" t="s">
        <v>329</v>
      </c>
      <c r="H78" s="76"/>
      <c r="I78" s="76">
        <f t="shared" ref="I78:I83" si="14">IF(C78="Да, опубликованы", 2,0)</f>
        <v>0</v>
      </c>
      <c r="J78" s="76"/>
      <c r="K78" s="76"/>
      <c r="L78" s="72">
        <f t="shared" ref="L78:L83" si="15">I78*(1-J78)*(1-K78)</f>
        <v>0</v>
      </c>
      <c r="M78" s="70" t="s">
        <v>571</v>
      </c>
    </row>
    <row r="79" spans="1:13" s="8" customFormat="1" ht="15.95" customHeight="1" x14ac:dyDescent="0.25">
      <c r="A79" s="68" t="s">
        <v>69</v>
      </c>
      <c r="B79" s="79" t="str">
        <f>'13.1 '!B78</f>
        <v>На 2016 год</v>
      </c>
      <c r="C79" s="76" t="s">
        <v>127</v>
      </c>
      <c r="D79" s="76" t="s">
        <v>118</v>
      </c>
      <c r="E79" s="76" t="s">
        <v>118</v>
      </c>
      <c r="F79" s="76" t="s">
        <v>118</v>
      </c>
      <c r="G79" s="79" t="s">
        <v>329</v>
      </c>
      <c r="H79" s="125" t="s">
        <v>631</v>
      </c>
      <c r="I79" s="76">
        <f t="shared" si="14"/>
        <v>2</v>
      </c>
      <c r="J79" s="76"/>
      <c r="K79" s="76">
        <v>0.5</v>
      </c>
      <c r="L79" s="72">
        <f t="shared" si="15"/>
        <v>1</v>
      </c>
      <c r="M79" s="147" t="s">
        <v>630</v>
      </c>
    </row>
    <row r="80" spans="1:13" s="8" customFormat="1" ht="15.95" customHeight="1" x14ac:dyDescent="0.25">
      <c r="A80" s="68" t="s">
        <v>70</v>
      </c>
      <c r="B80" s="79" t="str">
        <f>'13.1 '!B79</f>
        <v>На 2016 год</v>
      </c>
      <c r="C80" s="76" t="s">
        <v>127</v>
      </c>
      <c r="D80" s="76" t="s">
        <v>118</v>
      </c>
      <c r="E80" s="76" t="s">
        <v>118</v>
      </c>
      <c r="F80" s="76" t="s">
        <v>118</v>
      </c>
      <c r="G80" s="79" t="s">
        <v>329</v>
      </c>
      <c r="H80" s="76"/>
      <c r="I80" s="76">
        <f t="shared" si="14"/>
        <v>2</v>
      </c>
      <c r="J80" s="76"/>
      <c r="K80" s="76"/>
      <c r="L80" s="72">
        <f t="shared" si="15"/>
        <v>2</v>
      </c>
      <c r="M80" s="70" t="s">
        <v>384</v>
      </c>
    </row>
    <row r="81" spans="1:13" s="8" customFormat="1" ht="15.95" customHeight="1" x14ac:dyDescent="0.25">
      <c r="A81" s="68" t="s">
        <v>71</v>
      </c>
      <c r="B81" s="79" t="str">
        <f>'13.1 '!B80</f>
        <v>На 2016 год и плановый период</v>
      </c>
      <c r="C81" s="76" t="s">
        <v>120</v>
      </c>
      <c r="D81" s="76" t="s">
        <v>119</v>
      </c>
      <c r="E81" s="76" t="s">
        <v>119</v>
      </c>
      <c r="F81" s="76" t="s">
        <v>118</v>
      </c>
      <c r="G81" s="79" t="s">
        <v>329</v>
      </c>
      <c r="H81" s="76"/>
      <c r="I81" s="76">
        <f t="shared" si="14"/>
        <v>0</v>
      </c>
      <c r="J81" s="76"/>
      <c r="K81" s="76"/>
      <c r="L81" s="72">
        <f t="shared" si="15"/>
        <v>0</v>
      </c>
      <c r="M81" s="70" t="s">
        <v>350</v>
      </c>
    </row>
    <row r="82" spans="1:13" ht="15.95" customHeight="1" x14ac:dyDescent="0.25">
      <c r="A82" s="68" t="s">
        <v>72</v>
      </c>
      <c r="B82" s="79" t="str">
        <f>'13.1 '!B81</f>
        <v>На 2016 год</v>
      </c>
      <c r="C82" s="76" t="s">
        <v>128</v>
      </c>
      <c r="D82" s="76"/>
      <c r="E82" s="76"/>
      <c r="F82" s="76"/>
      <c r="G82" s="79"/>
      <c r="H82" s="81"/>
      <c r="I82" s="76">
        <f t="shared" si="14"/>
        <v>0</v>
      </c>
      <c r="J82" s="76"/>
      <c r="K82" s="76"/>
      <c r="L82" s="72">
        <f t="shared" si="15"/>
        <v>0</v>
      </c>
      <c r="M82" s="98" t="s">
        <v>410</v>
      </c>
    </row>
    <row r="83" spans="1:13" s="8" customFormat="1" ht="15.95" customHeight="1" x14ac:dyDescent="0.25">
      <c r="A83" s="68" t="s">
        <v>73</v>
      </c>
      <c r="B83" s="79" t="str">
        <f>'13.1 '!B82</f>
        <v>На 2016 год</v>
      </c>
      <c r="C83" s="76" t="s">
        <v>127</v>
      </c>
      <c r="D83" s="76" t="s">
        <v>118</v>
      </c>
      <c r="E83" s="76" t="s">
        <v>118</v>
      </c>
      <c r="F83" s="76" t="s">
        <v>118</v>
      </c>
      <c r="G83" s="79" t="s">
        <v>329</v>
      </c>
      <c r="H83" s="81" t="s">
        <v>397</v>
      </c>
      <c r="I83" s="76">
        <f t="shared" si="14"/>
        <v>2</v>
      </c>
      <c r="J83" s="76"/>
      <c r="K83" s="76">
        <v>0.5</v>
      </c>
      <c r="L83" s="72">
        <f t="shared" si="15"/>
        <v>1</v>
      </c>
      <c r="M83" s="70" t="s">
        <v>411</v>
      </c>
    </row>
    <row r="84" spans="1:13" ht="15.95" customHeight="1" x14ac:dyDescent="0.25">
      <c r="A84" s="68" t="s">
        <v>74</v>
      </c>
      <c r="B84" s="79" t="str">
        <f>'13.1 '!B83</f>
        <v>На 2016 год и плановый период</v>
      </c>
      <c r="C84" s="76" t="s">
        <v>127</v>
      </c>
      <c r="D84" s="76" t="s">
        <v>118</v>
      </c>
      <c r="E84" s="76" t="s">
        <v>118</v>
      </c>
      <c r="F84" s="76"/>
      <c r="G84" s="79"/>
      <c r="H84" s="76"/>
      <c r="I84" s="76">
        <f t="shared" ref="I84:I89" si="16">IF(C84="Да, опубликованы", 2,0)</f>
        <v>2</v>
      </c>
      <c r="J84" s="76"/>
      <c r="K84" s="76"/>
      <c r="L84" s="72">
        <f t="shared" ref="L84:L89" si="17">I84*(1-J84)*(1-K84)</f>
        <v>2</v>
      </c>
      <c r="M84" s="70" t="s">
        <v>517</v>
      </c>
    </row>
    <row r="85" spans="1:13" s="7" customFormat="1" ht="15.95" customHeight="1" x14ac:dyDescent="0.25">
      <c r="A85" s="68" t="s">
        <v>75</v>
      </c>
      <c r="B85" s="79" t="str">
        <f>'13.1 '!B84</f>
        <v>На 2016 год</v>
      </c>
      <c r="C85" s="76" t="s">
        <v>120</v>
      </c>
      <c r="D85" s="76" t="s">
        <v>119</v>
      </c>
      <c r="E85" s="76" t="s">
        <v>119</v>
      </c>
      <c r="F85" s="76" t="s">
        <v>118</v>
      </c>
      <c r="G85" s="79" t="s">
        <v>329</v>
      </c>
      <c r="H85" s="79"/>
      <c r="I85" s="76">
        <f t="shared" si="16"/>
        <v>0</v>
      </c>
      <c r="J85" s="76"/>
      <c r="K85" s="76"/>
      <c r="L85" s="72">
        <f t="shared" si="17"/>
        <v>0</v>
      </c>
      <c r="M85" s="70" t="s">
        <v>353</v>
      </c>
    </row>
    <row r="86" spans="1:13" s="8" customFormat="1" ht="15.95" customHeight="1" x14ac:dyDescent="0.25">
      <c r="A86" s="68" t="s">
        <v>76</v>
      </c>
      <c r="B86" s="79" t="str">
        <f>'13.1 '!B85</f>
        <v>На 2016 год</v>
      </c>
      <c r="C86" s="76" t="s">
        <v>128</v>
      </c>
      <c r="D86" s="76"/>
      <c r="E86" s="76"/>
      <c r="F86" s="76"/>
      <c r="G86" s="79"/>
      <c r="H86" s="76"/>
      <c r="I86" s="76">
        <f t="shared" si="16"/>
        <v>0</v>
      </c>
      <c r="J86" s="76"/>
      <c r="K86" s="76"/>
      <c r="L86" s="72">
        <f t="shared" si="17"/>
        <v>0</v>
      </c>
      <c r="M86" s="70" t="s">
        <v>412</v>
      </c>
    </row>
    <row r="87" spans="1:13" ht="15.95" customHeight="1" x14ac:dyDescent="0.25">
      <c r="A87" s="68" t="s">
        <v>77</v>
      </c>
      <c r="B87" s="79" t="str">
        <f>'13.1 '!B86</f>
        <v>На 2016 год и плановый период</v>
      </c>
      <c r="C87" s="76" t="s">
        <v>120</v>
      </c>
      <c r="D87" s="76" t="s">
        <v>118</v>
      </c>
      <c r="E87" s="76" t="s">
        <v>119</v>
      </c>
      <c r="F87" s="76" t="s">
        <v>118</v>
      </c>
      <c r="G87" s="79" t="s">
        <v>328</v>
      </c>
      <c r="H87" s="81" t="s">
        <v>528</v>
      </c>
      <c r="I87" s="76">
        <f t="shared" si="16"/>
        <v>0</v>
      </c>
      <c r="J87" s="76"/>
      <c r="K87" s="76">
        <v>0.5</v>
      </c>
      <c r="L87" s="72">
        <f t="shared" si="17"/>
        <v>0</v>
      </c>
      <c r="M87" s="98" t="s">
        <v>413</v>
      </c>
    </row>
    <row r="88" spans="1:13" s="8" customFormat="1" ht="15.95" customHeight="1" x14ac:dyDescent="0.25">
      <c r="A88" s="68" t="s">
        <v>78</v>
      </c>
      <c r="B88" s="79" t="str">
        <f>'13.1 '!B87</f>
        <v>На 2016 год</v>
      </c>
      <c r="C88" s="76" t="s">
        <v>127</v>
      </c>
      <c r="D88" s="76" t="s">
        <v>118</v>
      </c>
      <c r="E88" s="76" t="s">
        <v>118</v>
      </c>
      <c r="F88" s="76" t="s">
        <v>118</v>
      </c>
      <c r="G88" s="79" t="s">
        <v>329</v>
      </c>
      <c r="H88" s="79"/>
      <c r="I88" s="76">
        <f t="shared" si="16"/>
        <v>2</v>
      </c>
      <c r="J88" s="76"/>
      <c r="K88" s="76"/>
      <c r="L88" s="72">
        <f t="shared" si="17"/>
        <v>2</v>
      </c>
      <c r="M88" s="70" t="s">
        <v>516</v>
      </c>
    </row>
    <row r="89" spans="1:13" s="8" customFormat="1" ht="15.95" customHeight="1" x14ac:dyDescent="0.25">
      <c r="A89" s="68" t="s">
        <v>79</v>
      </c>
      <c r="B89" s="79" t="str">
        <f>'13.1 '!B88</f>
        <v>На 2016 год и плановый период</v>
      </c>
      <c r="C89" s="76" t="s">
        <v>120</v>
      </c>
      <c r="D89" s="76" t="s">
        <v>119</v>
      </c>
      <c r="E89" s="76" t="s">
        <v>119</v>
      </c>
      <c r="F89" s="76" t="s">
        <v>118</v>
      </c>
      <c r="G89" s="79" t="s">
        <v>328</v>
      </c>
      <c r="H89" s="76"/>
      <c r="I89" s="76">
        <f t="shared" si="16"/>
        <v>0</v>
      </c>
      <c r="J89" s="76"/>
      <c r="K89" s="76"/>
      <c r="L89" s="72">
        <f t="shared" si="17"/>
        <v>0</v>
      </c>
      <c r="M89" s="70" t="s">
        <v>399</v>
      </c>
    </row>
    <row r="90" spans="1:13" s="13" customFormat="1" ht="15.95" customHeight="1" x14ac:dyDescent="0.25">
      <c r="A90" s="67" t="s">
        <v>80</v>
      </c>
      <c r="B90" s="9"/>
      <c r="C90" s="77"/>
      <c r="D90" s="77"/>
      <c r="E90" s="77"/>
      <c r="F90" s="77"/>
      <c r="G90" s="80"/>
      <c r="H90" s="77"/>
      <c r="I90" s="77"/>
      <c r="J90" s="78"/>
      <c r="K90" s="78"/>
      <c r="L90" s="73"/>
      <c r="M90" s="71"/>
    </row>
    <row r="91" spans="1:13" s="8" customFormat="1" ht="15.95" customHeight="1" x14ac:dyDescent="0.25">
      <c r="A91" s="68" t="s">
        <v>81</v>
      </c>
      <c r="B91" s="79" t="str">
        <f>'13.1 '!B90</f>
        <v>На 2016 год</v>
      </c>
      <c r="C91" s="76" t="s">
        <v>128</v>
      </c>
      <c r="D91" s="76"/>
      <c r="E91" s="76"/>
      <c r="F91" s="76"/>
      <c r="G91" s="79"/>
      <c r="H91" s="76"/>
      <c r="I91" s="76">
        <f t="shared" ref="I91:I99" si="18">IF(C91="Да, опубликованы", 2,0)</f>
        <v>0</v>
      </c>
      <c r="J91" s="76"/>
      <c r="K91" s="76"/>
      <c r="L91" s="72">
        <f t="shared" ref="L91:L99" si="19">I91*(1-J91)*(1-K91)</f>
        <v>0</v>
      </c>
      <c r="M91" s="70" t="s">
        <v>579</v>
      </c>
    </row>
    <row r="92" spans="1:13" s="8" customFormat="1" ht="15.95" customHeight="1" x14ac:dyDescent="0.25">
      <c r="A92" s="68" t="s">
        <v>82</v>
      </c>
      <c r="B92" s="79" t="str">
        <f>'13.1 '!B91</f>
        <v>На 2016 год</v>
      </c>
      <c r="C92" s="76" t="s">
        <v>127</v>
      </c>
      <c r="D92" s="76" t="s">
        <v>118</v>
      </c>
      <c r="E92" s="76" t="s">
        <v>118</v>
      </c>
      <c r="F92" s="76" t="s">
        <v>118</v>
      </c>
      <c r="G92" s="79" t="s">
        <v>329</v>
      </c>
      <c r="H92" s="76"/>
      <c r="I92" s="76">
        <f t="shared" si="18"/>
        <v>2</v>
      </c>
      <c r="J92" s="76"/>
      <c r="K92" s="76"/>
      <c r="L92" s="72">
        <f t="shared" si="19"/>
        <v>2</v>
      </c>
      <c r="M92" s="70" t="s">
        <v>356</v>
      </c>
    </row>
    <row r="93" spans="1:13" ht="15.95" customHeight="1" x14ac:dyDescent="0.25">
      <c r="A93" s="68" t="s">
        <v>83</v>
      </c>
      <c r="B93" s="79" t="str">
        <f>'13.1 '!B92</f>
        <v>На 2016 год</v>
      </c>
      <c r="C93" s="76" t="s">
        <v>127</v>
      </c>
      <c r="D93" s="76" t="s">
        <v>118</v>
      </c>
      <c r="E93" s="76" t="s">
        <v>118</v>
      </c>
      <c r="F93" s="76" t="s">
        <v>118</v>
      </c>
      <c r="G93" s="79" t="s">
        <v>329</v>
      </c>
      <c r="H93" s="76"/>
      <c r="I93" s="76">
        <f t="shared" si="18"/>
        <v>2</v>
      </c>
      <c r="J93" s="76"/>
      <c r="K93" s="76"/>
      <c r="L93" s="72">
        <f t="shared" si="19"/>
        <v>2</v>
      </c>
      <c r="M93" s="70" t="s">
        <v>611</v>
      </c>
    </row>
    <row r="94" spans="1:13" ht="15.95" customHeight="1" x14ac:dyDescent="0.25">
      <c r="A94" s="68" t="s">
        <v>84</v>
      </c>
      <c r="B94" s="79" t="str">
        <f>'13.1 '!B93</f>
        <v>На 2016 год</v>
      </c>
      <c r="C94" s="76" t="s">
        <v>120</v>
      </c>
      <c r="D94" s="76" t="s">
        <v>119</v>
      </c>
      <c r="E94" s="76" t="s">
        <v>119</v>
      </c>
      <c r="F94" s="76" t="s">
        <v>118</v>
      </c>
      <c r="G94" s="79" t="s">
        <v>329</v>
      </c>
      <c r="H94" s="76"/>
      <c r="I94" s="76">
        <f t="shared" si="18"/>
        <v>0</v>
      </c>
      <c r="J94" s="76"/>
      <c r="K94" s="76"/>
      <c r="L94" s="72">
        <f t="shared" si="19"/>
        <v>0</v>
      </c>
      <c r="M94" s="70" t="s">
        <v>357</v>
      </c>
    </row>
    <row r="95" spans="1:13" ht="15.95" customHeight="1" x14ac:dyDescent="0.25">
      <c r="A95" s="68" t="s">
        <v>85</v>
      </c>
      <c r="B95" s="79" t="str">
        <f>'13.1 '!B94</f>
        <v>На 2016 год</v>
      </c>
      <c r="C95" s="76" t="s">
        <v>128</v>
      </c>
      <c r="D95" s="76"/>
      <c r="E95" s="76"/>
      <c r="F95" s="76"/>
      <c r="G95" s="79"/>
      <c r="H95" s="79"/>
      <c r="I95" s="76">
        <f t="shared" si="18"/>
        <v>0</v>
      </c>
      <c r="J95" s="76"/>
      <c r="K95" s="76"/>
      <c r="L95" s="72">
        <f t="shared" si="19"/>
        <v>0</v>
      </c>
      <c r="M95" s="70" t="s">
        <v>358</v>
      </c>
    </row>
    <row r="96" spans="1:13" s="8" customFormat="1" ht="15.95" customHeight="1" x14ac:dyDescent="0.25">
      <c r="A96" s="68" t="s">
        <v>86</v>
      </c>
      <c r="B96" s="79" t="str">
        <f>'13.1 '!B95</f>
        <v>На 2016 год</v>
      </c>
      <c r="C96" s="76" t="s">
        <v>127</v>
      </c>
      <c r="D96" s="76" t="s">
        <v>118</v>
      </c>
      <c r="E96" s="76" t="s">
        <v>118</v>
      </c>
      <c r="F96" s="76" t="s">
        <v>118</v>
      </c>
      <c r="G96" s="79" t="s">
        <v>567</v>
      </c>
      <c r="H96" s="76"/>
      <c r="I96" s="76">
        <f t="shared" si="18"/>
        <v>2</v>
      </c>
      <c r="J96" s="76"/>
      <c r="K96" s="76"/>
      <c r="L96" s="72">
        <f t="shared" si="19"/>
        <v>2</v>
      </c>
      <c r="M96" s="70" t="s">
        <v>587</v>
      </c>
    </row>
    <row r="97" spans="1:13" s="8" customFormat="1" ht="15.95" customHeight="1" x14ac:dyDescent="0.25">
      <c r="A97" s="68" t="s">
        <v>87</v>
      </c>
      <c r="B97" s="79" t="str">
        <f>'13.1 '!B96</f>
        <v>На 2016 год</v>
      </c>
      <c r="C97" s="76" t="s">
        <v>128</v>
      </c>
      <c r="D97" s="76"/>
      <c r="E97" s="76"/>
      <c r="F97" s="76"/>
      <c r="G97" s="79"/>
      <c r="H97" s="76"/>
      <c r="I97" s="76">
        <f t="shared" si="18"/>
        <v>0</v>
      </c>
      <c r="J97" s="76"/>
      <c r="K97" s="76"/>
      <c r="L97" s="72">
        <f t="shared" si="19"/>
        <v>0</v>
      </c>
      <c r="M97" s="70" t="s">
        <v>400</v>
      </c>
    </row>
    <row r="98" spans="1:13" s="8" customFormat="1" ht="15.95" customHeight="1" x14ac:dyDescent="0.25">
      <c r="A98" s="68" t="s">
        <v>88</v>
      </c>
      <c r="B98" s="79" t="str">
        <f>'13.1 '!B97</f>
        <v>На 2016 год</v>
      </c>
      <c r="C98" s="76" t="s">
        <v>128</v>
      </c>
      <c r="D98" s="76"/>
      <c r="E98" s="76"/>
      <c r="F98" s="76"/>
      <c r="G98" s="79"/>
      <c r="H98" s="76"/>
      <c r="I98" s="76">
        <f t="shared" si="18"/>
        <v>0</v>
      </c>
      <c r="J98" s="76"/>
      <c r="K98" s="76"/>
      <c r="L98" s="72">
        <f t="shared" si="19"/>
        <v>0</v>
      </c>
      <c r="M98" s="69" t="s">
        <v>391</v>
      </c>
    </row>
    <row r="99" spans="1:13" s="8" customFormat="1" ht="15.95" customHeight="1" x14ac:dyDescent="0.25">
      <c r="A99" s="68" t="s">
        <v>89</v>
      </c>
      <c r="B99" s="79" t="str">
        <f>'13.1 '!B98</f>
        <v>На 2016 год</v>
      </c>
      <c r="C99" s="76" t="s">
        <v>128</v>
      </c>
      <c r="D99" s="76"/>
      <c r="E99" s="76"/>
      <c r="F99" s="76"/>
      <c r="G99" s="79"/>
      <c r="H99" s="76"/>
      <c r="I99" s="76">
        <f t="shared" si="18"/>
        <v>0</v>
      </c>
      <c r="J99" s="76"/>
      <c r="K99" s="76"/>
      <c r="L99" s="72">
        <f t="shared" si="19"/>
        <v>0</v>
      </c>
      <c r="M99" s="70" t="s">
        <v>403</v>
      </c>
    </row>
    <row r="100" spans="1:13" s="13" customFormat="1" ht="15.95" customHeight="1" x14ac:dyDescent="0.25">
      <c r="A100" s="67" t="s">
        <v>103</v>
      </c>
      <c r="B100" s="9"/>
      <c r="C100" s="100"/>
      <c r="D100" s="100"/>
      <c r="E100" s="100"/>
      <c r="F100" s="100"/>
      <c r="G100" s="99"/>
      <c r="H100" s="101"/>
      <c r="I100" s="101"/>
      <c r="J100" s="78"/>
      <c r="K100" s="101"/>
      <c r="L100" s="73"/>
      <c r="M100" s="101"/>
    </row>
    <row r="101" spans="1:13" ht="15.95" customHeight="1" x14ac:dyDescent="0.25">
      <c r="A101" s="68" t="s">
        <v>104</v>
      </c>
      <c r="B101" s="79" t="str">
        <f>'13.1 '!B100</f>
        <v>На 2016 год</v>
      </c>
      <c r="C101" s="103" t="s">
        <v>128</v>
      </c>
      <c r="D101" s="103"/>
      <c r="E101" s="103"/>
      <c r="F101" s="103"/>
      <c r="G101" s="102"/>
      <c r="H101" s="104"/>
      <c r="I101" s="76">
        <f>IF(C101="Да, опубликованы", 2,0)</f>
        <v>0</v>
      </c>
      <c r="J101" s="76"/>
      <c r="K101" s="76"/>
      <c r="L101" s="72">
        <f>I101*(1-J101)*(1-K101)</f>
        <v>0</v>
      </c>
      <c r="M101" s="105" t="s">
        <v>385</v>
      </c>
    </row>
    <row r="102" spans="1:13" ht="15.95" customHeight="1" x14ac:dyDescent="0.25">
      <c r="A102" s="68" t="s">
        <v>105</v>
      </c>
      <c r="B102" s="79" t="str">
        <f>'13.1 '!B101</f>
        <v>На 2016 год</v>
      </c>
      <c r="C102" s="103" t="s">
        <v>128</v>
      </c>
      <c r="D102" s="103"/>
      <c r="E102" s="103"/>
      <c r="F102" s="103"/>
      <c r="G102" s="102"/>
      <c r="H102" s="104"/>
      <c r="I102" s="76">
        <f>IF(C102="Да, опубликованы", 2,0)</f>
        <v>0</v>
      </c>
      <c r="J102" s="76"/>
      <c r="K102" s="76"/>
      <c r="L102" s="72">
        <f>I102*(1-J102)*(1-K102)</f>
        <v>0</v>
      </c>
      <c r="M102" s="105" t="s">
        <v>386</v>
      </c>
    </row>
    <row r="103" spans="1:13" x14ac:dyDescent="0.25">
      <c r="C103" s="3" t="s">
        <v>96</v>
      </c>
    </row>
    <row r="104" spans="1:13" x14ac:dyDescent="0.25">
      <c r="A104" s="4"/>
      <c r="B104" s="58"/>
      <c r="C104" s="4"/>
      <c r="D104" s="4"/>
      <c r="E104" s="4"/>
      <c r="F104" s="4"/>
      <c r="G104" s="4"/>
      <c r="H104" s="4"/>
      <c r="I104" s="4"/>
      <c r="J104" s="4"/>
      <c r="K104" s="4"/>
      <c r="L104" s="6"/>
    </row>
    <row r="111" spans="1:13" x14ac:dyDescent="0.25">
      <c r="A111" s="4"/>
      <c r="B111" s="58"/>
      <c r="C111" s="4"/>
      <c r="D111" s="4"/>
      <c r="E111" s="4"/>
      <c r="F111" s="4"/>
      <c r="G111" s="4"/>
      <c r="H111" s="4"/>
      <c r="I111" s="4"/>
      <c r="J111" s="4"/>
      <c r="K111" s="4"/>
      <c r="L111" s="6"/>
    </row>
    <row r="115" spans="1:12" s="2" customFormat="1" ht="11.25" x14ac:dyDescent="0.2">
      <c r="A115" s="4"/>
      <c r="B115" s="58"/>
      <c r="C115" s="4"/>
      <c r="D115" s="4"/>
      <c r="E115" s="4"/>
      <c r="F115" s="4"/>
      <c r="G115" s="4"/>
      <c r="H115" s="4"/>
      <c r="I115" s="4"/>
      <c r="J115" s="4"/>
      <c r="K115" s="4"/>
      <c r="L115" s="6"/>
    </row>
    <row r="118" spans="1:12" s="2" customFormat="1" ht="11.25" x14ac:dyDescent="0.2">
      <c r="A118" s="4"/>
      <c r="B118" s="58"/>
      <c r="C118" s="4"/>
      <c r="D118" s="4"/>
      <c r="E118" s="4"/>
      <c r="F118" s="4"/>
      <c r="G118" s="4"/>
      <c r="H118" s="4"/>
      <c r="I118" s="4"/>
      <c r="J118" s="4"/>
      <c r="K118" s="4"/>
      <c r="L118" s="6"/>
    </row>
    <row r="122" spans="1:12" s="2" customFormat="1" ht="11.25" x14ac:dyDescent="0.2">
      <c r="A122" s="4"/>
      <c r="B122" s="58"/>
      <c r="C122" s="4"/>
      <c r="D122" s="4"/>
      <c r="E122" s="4"/>
      <c r="F122" s="4"/>
      <c r="G122" s="4"/>
      <c r="H122" s="4"/>
      <c r="I122" s="4"/>
      <c r="J122" s="4"/>
      <c r="K122" s="4"/>
      <c r="L122" s="6"/>
    </row>
    <row r="125" spans="1:12" s="2" customFormat="1" ht="11.25" x14ac:dyDescent="0.2">
      <c r="A125" s="4"/>
      <c r="B125" s="58"/>
      <c r="C125" s="4"/>
      <c r="D125" s="4"/>
      <c r="E125" s="4"/>
      <c r="F125" s="4"/>
      <c r="G125" s="4"/>
      <c r="H125" s="4"/>
      <c r="I125" s="4"/>
      <c r="J125" s="4"/>
      <c r="K125" s="4"/>
      <c r="L125" s="6"/>
    </row>
    <row r="129" spans="1:12" s="2" customFormat="1" ht="11.25" x14ac:dyDescent="0.2">
      <c r="A129" s="4"/>
      <c r="B129" s="58"/>
      <c r="C129" s="4"/>
      <c r="D129" s="4"/>
      <c r="E129" s="4"/>
      <c r="F129" s="4"/>
      <c r="G129" s="4"/>
      <c r="H129" s="4"/>
      <c r="I129" s="4"/>
      <c r="J129" s="4"/>
      <c r="K129" s="4"/>
      <c r="L129" s="6"/>
    </row>
  </sheetData>
  <autoFilter ref="A9:M9"/>
  <mergeCells count="18">
    <mergeCell ref="E6:E8"/>
    <mergeCell ref="F6:F8"/>
    <mergeCell ref="A1:M1"/>
    <mergeCell ref="A2:M2"/>
    <mergeCell ref="A3:M3"/>
    <mergeCell ref="A5:A8"/>
    <mergeCell ref="D5:F5"/>
    <mergeCell ref="H5:H8"/>
    <mergeCell ref="I5:L5"/>
    <mergeCell ref="M5:M8"/>
    <mergeCell ref="I6:I8"/>
    <mergeCell ref="J6:J8"/>
    <mergeCell ref="K6:K8"/>
    <mergeCell ref="A4:M4"/>
    <mergeCell ref="L6:L8"/>
    <mergeCell ref="B5:B8"/>
    <mergeCell ref="G5:G8"/>
    <mergeCell ref="D6:D8"/>
  </mergeCells>
  <dataValidations count="3">
    <dataValidation type="list" allowBlank="1" showInputMessage="1" showErrorMessage="1" sqref="J100:K100 J55:K55 J90:K90 K9 J12:K15 J26:K26 K28 J40:K40 J47:K47 K70 J77:K77 J83:K83 J88:K88">
      <formula1>"0,5"</formula1>
    </dataValidation>
    <dataValidation type="list" allowBlank="1" showInputMessage="1" showErrorMessage="1" sqref="D9:G9 C9:C102">
      <formula1>$C$6:$C$8</formula1>
    </dataValidation>
    <dataValidation type="list" allowBlank="1" showInputMessage="1" showErrorMessage="1" sqref="J10:K11 J27:K27 J16:K25 J29:K39 J41:K46 J48:K54 J56:K69 J71:K76 J78:K82 J84:K87 J89:K89 J91:K99 J101:K102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M26" r:id="rId1"/>
    <hyperlink ref="M31" r:id="rId2"/>
    <hyperlink ref="M33" r:id="rId3"/>
    <hyperlink ref="M41" r:id="rId4"/>
    <hyperlink ref="M49" r:id="rId5"/>
    <hyperlink ref="M52" r:id="rId6"/>
    <hyperlink ref="M54" r:id="rId7"/>
    <hyperlink ref="M56" r:id="rId8"/>
    <hyperlink ref="M57" r:id="rId9" display="http://mari-el.gov.ru/minfin/Pages/Budjprojekt.aspx"/>
    <hyperlink ref="M58" r:id="rId10"/>
    <hyperlink ref="M59" r:id="rId11"/>
    <hyperlink ref="M61" r:id="rId12" display="http://gov.cap.ru/SiteMap.aspx?gov_id=83&amp;id=1903016"/>
    <hyperlink ref="M65" r:id="rId13" display="http://www.zaksob.ru/pages.aspx?id=208&amp;m=68"/>
    <hyperlink ref="M66" r:id="rId14" display="http://www.zspo.ru/legislative/budget/27862/"/>
    <hyperlink ref="M71" r:id="rId15"/>
    <hyperlink ref="M76" r:id="rId16" display="http://www.yamalfin.ru/index.php?option=com_content&amp;view=category&amp;layout=blog&amp;id=37&amp;Itemid=45"/>
    <hyperlink ref="M81" r:id="rId17"/>
    <hyperlink ref="M83" r:id="rId18" display="http://www.zaksobr-chita.ru/documents/byudjet/2015"/>
    <hyperlink ref="M86" r:id="rId19" display="http://www.sndko.ru/proekty_zakonov_ko/"/>
    <hyperlink ref="M87" r:id="rId20" display="http://zsnso.ru/579/"/>
    <hyperlink ref="M94" r:id="rId21"/>
    <hyperlink ref="M101" r:id="rId22"/>
    <hyperlink ref="M102" r:id="rId23"/>
    <hyperlink ref="M19" r:id="rId24"/>
    <hyperlink ref="M14" r:id="rId25"/>
    <hyperlink ref="M17" r:id="rId26"/>
    <hyperlink ref="M84" r:id="rId27"/>
  </hyperlinks>
  <pageMargins left="0.70866141732283472" right="0.70866141732283472" top="0.74803149606299213" bottom="0.74803149606299213" header="0.31496062992125984" footer="0.31496062992125984"/>
  <pageSetup paperSize="9" scale="58" fitToHeight="3" orientation="landscape" r:id="rId28"/>
  <headerFooter>
    <oddFooter>&amp;C&amp;"Times New Roman,обычный"&amp;8&amp;P</oddFooter>
  </headerFooter>
  <legacyDrawing r:id="rId29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31"/>
  <sheetViews>
    <sheetView zoomScaleNormal="100" workbookViewId="0">
      <pane ySplit="10" topLeftCell="A11" activePane="bottomLeft" state="frozen"/>
      <selection pane="bottomLeft" activeCell="G98" sqref="G98"/>
    </sheetView>
  </sheetViews>
  <sheetFormatPr defaultRowHeight="15" x14ac:dyDescent="0.25"/>
  <cols>
    <col min="1" max="1" width="33.42578125" style="3" customWidth="1"/>
    <col min="2" max="2" width="46.7109375" style="3" customWidth="1"/>
    <col min="3" max="3" width="14.5703125" style="3" customWidth="1"/>
    <col min="4" max="4" width="13.140625" style="3" customWidth="1"/>
    <col min="5" max="5" width="15" style="3" customWidth="1"/>
    <col min="6" max="6" width="17.85546875" style="3" customWidth="1"/>
    <col min="7" max="7" width="16.7109375" style="3" customWidth="1"/>
    <col min="8" max="8" width="16.140625" style="3" customWidth="1"/>
    <col min="9" max="9" width="6.7109375" style="3" customWidth="1"/>
    <col min="10" max="10" width="9.7109375" style="3" customWidth="1"/>
    <col min="11" max="11" width="10.7109375" style="3" customWidth="1"/>
    <col min="12" max="12" width="6.7109375" style="5" customWidth="1"/>
    <col min="13" max="13" width="38.5703125" style="2" customWidth="1"/>
  </cols>
  <sheetData>
    <row r="1" spans="1:13" s="1" customFormat="1" ht="29.25" customHeight="1" x14ac:dyDescent="0.2">
      <c r="A1" s="174" t="s">
        <v>281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s="1" customFormat="1" ht="15.95" customHeight="1" x14ac:dyDescent="0.2">
      <c r="A2" s="177" t="s">
        <v>419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1:13" s="1" customFormat="1" ht="25.5" customHeight="1" x14ac:dyDescent="0.2">
      <c r="A3" s="179" t="s">
        <v>324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3" s="1" customFormat="1" ht="27" customHeight="1" x14ac:dyDescent="0.2">
      <c r="A4" s="179" t="s">
        <v>160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5" spans="1:13" ht="30" customHeight="1" x14ac:dyDescent="0.25">
      <c r="A5" s="175" t="s">
        <v>106</v>
      </c>
      <c r="B5" s="149" t="s">
        <v>282</v>
      </c>
      <c r="C5" s="184" t="s">
        <v>287</v>
      </c>
      <c r="D5" s="184" t="s">
        <v>551</v>
      </c>
      <c r="E5" s="184" t="s">
        <v>576</v>
      </c>
      <c r="F5" s="184" t="s">
        <v>586</v>
      </c>
      <c r="G5" s="184" t="s">
        <v>288</v>
      </c>
      <c r="H5" s="175" t="s">
        <v>107</v>
      </c>
      <c r="I5" s="175" t="s">
        <v>283</v>
      </c>
      <c r="J5" s="175"/>
      <c r="K5" s="176"/>
      <c r="L5" s="176"/>
      <c r="M5" s="175" t="s">
        <v>95</v>
      </c>
    </row>
    <row r="6" spans="1:13" ht="15.95" customHeight="1" x14ac:dyDescent="0.25">
      <c r="A6" s="176"/>
      <c r="B6" s="137" t="s">
        <v>284</v>
      </c>
      <c r="C6" s="185"/>
      <c r="D6" s="185"/>
      <c r="E6" s="185"/>
      <c r="F6" s="185"/>
      <c r="G6" s="185"/>
      <c r="H6" s="175"/>
      <c r="I6" s="185" t="s">
        <v>111</v>
      </c>
      <c r="J6" s="185" t="s">
        <v>108</v>
      </c>
      <c r="K6" s="185" t="s">
        <v>109</v>
      </c>
      <c r="L6" s="182" t="s">
        <v>110</v>
      </c>
      <c r="M6" s="198"/>
    </row>
    <row r="7" spans="1:13" ht="15.95" customHeight="1" x14ac:dyDescent="0.25">
      <c r="A7" s="176"/>
      <c r="B7" s="137" t="s">
        <v>285</v>
      </c>
      <c r="C7" s="185"/>
      <c r="D7" s="185"/>
      <c r="E7" s="185"/>
      <c r="F7" s="185"/>
      <c r="G7" s="185"/>
      <c r="H7" s="175"/>
      <c r="I7" s="185"/>
      <c r="J7" s="185"/>
      <c r="K7" s="185"/>
      <c r="L7" s="182"/>
      <c r="M7" s="198"/>
    </row>
    <row r="8" spans="1:13" ht="15.95" customHeight="1" x14ac:dyDescent="0.25">
      <c r="A8" s="176"/>
      <c r="B8" s="137" t="s">
        <v>286</v>
      </c>
      <c r="C8" s="185"/>
      <c r="D8" s="185"/>
      <c r="E8" s="185"/>
      <c r="F8" s="185"/>
      <c r="G8" s="185"/>
      <c r="H8" s="175"/>
      <c r="I8" s="185"/>
      <c r="J8" s="185"/>
      <c r="K8" s="185"/>
      <c r="L8" s="182"/>
      <c r="M8" s="198"/>
    </row>
    <row r="9" spans="1:13" s="65" customFormat="1" ht="15.95" customHeight="1" x14ac:dyDescent="0.25">
      <c r="A9" s="176"/>
      <c r="B9" s="137" t="s">
        <v>556</v>
      </c>
      <c r="C9" s="185"/>
      <c r="D9" s="185"/>
      <c r="E9" s="185"/>
      <c r="F9" s="185"/>
      <c r="G9" s="185"/>
      <c r="H9" s="175"/>
      <c r="I9" s="185"/>
      <c r="J9" s="185"/>
      <c r="K9" s="185"/>
      <c r="L9" s="182"/>
      <c r="M9" s="198"/>
    </row>
    <row r="10" spans="1:13" ht="15.95" customHeight="1" x14ac:dyDescent="0.25">
      <c r="A10" s="176"/>
      <c r="B10" s="137" t="s">
        <v>212</v>
      </c>
      <c r="C10" s="186"/>
      <c r="D10" s="186"/>
      <c r="E10" s="186"/>
      <c r="F10" s="186"/>
      <c r="G10" s="186"/>
      <c r="H10" s="175"/>
      <c r="I10" s="186"/>
      <c r="J10" s="186"/>
      <c r="K10" s="186"/>
      <c r="L10" s="183"/>
      <c r="M10" s="198"/>
    </row>
    <row r="11" spans="1:13" s="13" customFormat="1" ht="15.95" customHeight="1" x14ac:dyDescent="0.25">
      <c r="A11" s="67" t="s">
        <v>0</v>
      </c>
      <c r="B11" s="32"/>
      <c r="C11" s="32"/>
      <c r="D11" s="32"/>
      <c r="E11" s="32"/>
      <c r="F11" s="32"/>
      <c r="G11" s="32"/>
      <c r="H11" s="67"/>
      <c r="I11" s="67"/>
      <c r="J11" s="67"/>
      <c r="K11" s="67"/>
      <c r="L11" s="10"/>
      <c r="M11" s="9"/>
    </row>
    <row r="12" spans="1:13" s="7" customFormat="1" ht="15.95" customHeight="1" x14ac:dyDescent="0.25">
      <c r="A12" s="68" t="s">
        <v>1</v>
      </c>
      <c r="B12" s="76" t="s">
        <v>286</v>
      </c>
      <c r="C12" s="138">
        <v>1158216</v>
      </c>
      <c r="D12" s="146" t="s">
        <v>555</v>
      </c>
      <c r="E12" s="138" t="s">
        <v>118</v>
      </c>
      <c r="F12" s="138">
        <v>337775</v>
      </c>
      <c r="G12" s="138">
        <f t="shared" ref="G12:G14" si="0">F12/C12*100</f>
        <v>29.163385758787651</v>
      </c>
      <c r="H12" s="76"/>
      <c r="I12" s="76">
        <f>IF(B12="Да, опубликованы для 75% и более межбюджетных субсидий",2,IF(B12="Да, опубликованы для 50% и более межбюджетных субсидий",1,0))</f>
        <v>0</v>
      </c>
      <c r="J12" s="76"/>
      <c r="K12" s="76"/>
      <c r="L12" s="74">
        <f>I12*(1-J12)*(1-K12)</f>
        <v>0</v>
      </c>
      <c r="M12" s="11" t="s">
        <v>297</v>
      </c>
    </row>
    <row r="13" spans="1:13" ht="15.95" customHeight="1" x14ac:dyDescent="0.25">
      <c r="A13" s="68" t="s">
        <v>2</v>
      </c>
      <c r="B13" s="76" t="s">
        <v>212</v>
      </c>
      <c r="C13" s="138"/>
      <c r="D13" s="146"/>
      <c r="E13" s="146"/>
      <c r="F13" s="138"/>
      <c r="G13" s="138"/>
      <c r="H13" s="76"/>
      <c r="I13" s="76">
        <f t="shared" ref="I13:I29" si="1">IF(B13="Да, опубликованы для 75% и более межбюджетных субсидий",2,IF(B13="Да, опубликованы для 50% и более межбюджетных субсидий",1,0))</f>
        <v>0</v>
      </c>
      <c r="J13" s="76"/>
      <c r="K13" s="76"/>
      <c r="L13" s="74">
        <f t="shared" ref="L13:L29" si="2">I13*(1-J13)*(1-K13)</f>
        <v>0</v>
      </c>
      <c r="M13" s="70" t="s">
        <v>485</v>
      </c>
    </row>
    <row r="14" spans="1:13" ht="15.95" customHeight="1" x14ac:dyDescent="0.25">
      <c r="A14" s="68" t="s">
        <v>3</v>
      </c>
      <c r="B14" s="76" t="s">
        <v>286</v>
      </c>
      <c r="C14" s="138">
        <v>2698000</v>
      </c>
      <c r="D14" s="146" t="s">
        <v>554</v>
      </c>
      <c r="E14" s="138" t="s">
        <v>118</v>
      </c>
      <c r="F14" s="138">
        <v>1280027</v>
      </c>
      <c r="G14" s="138">
        <f t="shared" si="0"/>
        <v>47.443550778354336</v>
      </c>
      <c r="H14" s="79"/>
      <c r="I14" s="76">
        <f t="shared" si="1"/>
        <v>0</v>
      </c>
      <c r="J14" s="76"/>
      <c r="K14" s="76"/>
      <c r="L14" s="74">
        <f t="shared" si="2"/>
        <v>0</v>
      </c>
      <c r="M14" s="70" t="s">
        <v>488</v>
      </c>
    </row>
    <row r="15" spans="1:13" s="7" customFormat="1" ht="15.95" customHeight="1" x14ac:dyDescent="0.25">
      <c r="A15" s="68" t="s">
        <v>4</v>
      </c>
      <c r="B15" s="76" t="s">
        <v>212</v>
      </c>
      <c r="C15" s="138"/>
      <c r="D15" s="138"/>
      <c r="E15" s="138"/>
      <c r="F15" s="138"/>
      <c r="G15" s="138"/>
      <c r="H15" s="76"/>
      <c r="I15" s="76">
        <f t="shared" si="1"/>
        <v>0</v>
      </c>
      <c r="J15" s="76"/>
      <c r="K15" s="76"/>
      <c r="L15" s="74">
        <f t="shared" si="2"/>
        <v>0</v>
      </c>
      <c r="M15" s="70" t="s">
        <v>565</v>
      </c>
    </row>
    <row r="16" spans="1:13" s="8" customFormat="1" ht="15.95" customHeight="1" x14ac:dyDescent="0.25">
      <c r="A16" s="68" t="s">
        <v>5</v>
      </c>
      <c r="B16" s="76" t="s">
        <v>212</v>
      </c>
      <c r="C16" s="138"/>
      <c r="D16" s="138"/>
      <c r="E16" s="138"/>
      <c r="F16" s="138"/>
      <c r="G16" s="138"/>
      <c r="H16" s="76"/>
      <c r="I16" s="76">
        <f t="shared" si="1"/>
        <v>0</v>
      </c>
      <c r="J16" s="76"/>
      <c r="K16" s="76"/>
      <c r="L16" s="74">
        <f t="shared" si="2"/>
        <v>0</v>
      </c>
      <c r="M16" s="70" t="s">
        <v>301</v>
      </c>
    </row>
    <row r="17" spans="1:13" ht="15.95" customHeight="1" x14ac:dyDescent="0.25">
      <c r="A17" s="68" t="s">
        <v>6</v>
      </c>
      <c r="B17" s="76" t="s">
        <v>212</v>
      </c>
      <c r="C17" s="138"/>
      <c r="D17" s="138"/>
      <c r="E17" s="138"/>
      <c r="F17" s="138"/>
      <c r="G17" s="138"/>
      <c r="H17" s="76"/>
      <c r="I17" s="76">
        <f t="shared" si="1"/>
        <v>0</v>
      </c>
      <c r="J17" s="76"/>
      <c r="K17" s="76"/>
      <c r="L17" s="74">
        <f t="shared" si="2"/>
        <v>0</v>
      </c>
      <c r="M17" s="70" t="s">
        <v>302</v>
      </c>
    </row>
    <row r="18" spans="1:13" s="7" customFormat="1" ht="15.95" customHeight="1" x14ac:dyDescent="0.25">
      <c r="A18" s="68" t="s">
        <v>7</v>
      </c>
      <c r="B18" s="76" t="s">
        <v>212</v>
      </c>
      <c r="C18" s="138"/>
      <c r="D18" s="138"/>
      <c r="E18" s="138"/>
      <c r="F18" s="138"/>
      <c r="G18" s="138"/>
      <c r="H18" s="76"/>
      <c r="I18" s="76">
        <f t="shared" si="1"/>
        <v>0</v>
      </c>
      <c r="J18" s="76"/>
      <c r="K18" s="76"/>
      <c r="L18" s="74">
        <f t="shared" si="2"/>
        <v>0</v>
      </c>
      <c r="M18" s="131" t="s">
        <v>628</v>
      </c>
    </row>
    <row r="19" spans="1:13" s="8" customFormat="1" ht="15.95" customHeight="1" x14ac:dyDescent="0.25">
      <c r="A19" s="68" t="s">
        <v>8</v>
      </c>
      <c r="B19" s="76" t="s">
        <v>212</v>
      </c>
      <c r="C19" s="138"/>
      <c r="D19" s="138"/>
      <c r="E19" s="138"/>
      <c r="F19" s="138"/>
      <c r="G19" s="138"/>
      <c r="H19" s="76"/>
      <c r="I19" s="76">
        <f t="shared" si="1"/>
        <v>0</v>
      </c>
      <c r="J19" s="76"/>
      <c r="K19" s="76"/>
      <c r="L19" s="74">
        <f t="shared" si="2"/>
        <v>0</v>
      </c>
      <c r="M19" s="70" t="s">
        <v>305</v>
      </c>
    </row>
    <row r="20" spans="1:13" s="8" customFormat="1" ht="15.95" customHeight="1" x14ac:dyDescent="0.25">
      <c r="A20" s="68" t="s">
        <v>9</v>
      </c>
      <c r="B20" s="76" t="s">
        <v>212</v>
      </c>
      <c r="C20" s="138"/>
      <c r="D20" s="146"/>
      <c r="E20" s="138"/>
      <c r="F20" s="138"/>
      <c r="G20" s="138"/>
      <c r="H20" s="76"/>
      <c r="I20" s="76">
        <f t="shared" si="1"/>
        <v>0</v>
      </c>
      <c r="J20" s="76"/>
      <c r="K20" s="76"/>
      <c r="L20" s="74">
        <f t="shared" si="2"/>
        <v>0</v>
      </c>
      <c r="M20" s="70" t="s">
        <v>291</v>
      </c>
    </row>
    <row r="21" spans="1:13" ht="15.95" customHeight="1" x14ac:dyDescent="0.25">
      <c r="A21" s="68" t="s">
        <v>10</v>
      </c>
      <c r="B21" s="92" t="s">
        <v>286</v>
      </c>
      <c r="C21" s="139">
        <v>16772499</v>
      </c>
      <c r="D21" s="139" t="s">
        <v>552</v>
      </c>
      <c r="E21" s="139" t="s">
        <v>118</v>
      </c>
      <c r="F21" s="139">
        <v>820976</v>
      </c>
      <c r="G21" s="138">
        <f t="shared" ref="G21" si="3">F21/C21*100</f>
        <v>4.8947744757653586</v>
      </c>
      <c r="H21" s="76"/>
      <c r="I21" s="76">
        <f t="shared" si="1"/>
        <v>0</v>
      </c>
      <c r="J21" s="76"/>
      <c r="K21" s="76"/>
      <c r="L21" s="74">
        <f t="shared" si="2"/>
        <v>0</v>
      </c>
      <c r="M21" s="131" t="s">
        <v>432</v>
      </c>
    </row>
    <row r="22" spans="1:13" s="7" customFormat="1" ht="15.95" customHeight="1" x14ac:dyDescent="0.25">
      <c r="A22" s="68" t="s">
        <v>11</v>
      </c>
      <c r="B22" s="76" t="s">
        <v>212</v>
      </c>
      <c r="C22" s="138"/>
      <c r="D22" s="138"/>
      <c r="E22" s="138"/>
      <c r="F22" s="138"/>
      <c r="G22" s="138"/>
      <c r="H22" s="76"/>
      <c r="I22" s="76">
        <f t="shared" si="1"/>
        <v>0</v>
      </c>
      <c r="J22" s="76"/>
      <c r="K22" s="76"/>
      <c r="L22" s="74">
        <f t="shared" si="2"/>
        <v>0</v>
      </c>
      <c r="M22" s="70" t="s">
        <v>333</v>
      </c>
    </row>
    <row r="23" spans="1:13" s="7" customFormat="1" ht="15.95" customHeight="1" x14ac:dyDescent="0.25">
      <c r="A23" s="68" t="s">
        <v>12</v>
      </c>
      <c r="B23" s="76" t="s">
        <v>212</v>
      </c>
      <c r="C23" s="138"/>
      <c r="D23" s="146"/>
      <c r="E23" s="146"/>
      <c r="F23" s="138"/>
      <c r="G23" s="138"/>
      <c r="H23" s="76"/>
      <c r="I23" s="76">
        <f t="shared" si="1"/>
        <v>0</v>
      </c>
      <c r="J23" s="76"/>
      <c r="K23" s="76"/>
      <c r="L23" s="74">
        <f t="shared" si="2"/>
        <v>0</v>
      </c>
      <c r="M23" s="70" t="s">
        <v>433</v>
      </c>
    </row>
    <row r="24" spans="1:13" s="7" customFormat="1" ht="15.95" customHeight="1" x14ac:dyDescent="0.25">
      <c r="A24" s="68" t="s">
        <v>13</v>
      </c>
      <c r="B24" s="76" t="s">
        <v>286</v>
      </c>
      <c r="C24" s="138">
        <v>1748010.76</v>
      </c>
      <c r="D24" s="139" t="s">
        <v>552</v>
      </c>
      <c r="E24" s="139" t="s">
        <v>118</v>
      </c>
      <c r="F24" s="138">
        <v>225732.6</v>
      </c>
      <c r="G24" s="138">
        <f t="shared" ref="G24:G76" si="4">F24/C24*100</f>
        <v>12.913684810498536</v>
      </c>
      <c r="H24" s="76"/>
      <c r="I24" s="76">
        <f t="shared" si="1"/>
        <v>0</v>
      </c>
      <c r="J24" s="76"/>
      <c r="K24" s="76"/>
      <c r="L24" s="74">
        <f t="shared" si="2"/>
        <v>0</v>
      </c>
      <c r="M24" s="95" t="s">
        <v>562</v>
      </c>
    </row>
    <row r="25" spans="1:13" s="8" customFormat="1" ht="15.95" customHeight="1" x14ac:dyDescent="0.25">
      <c r="A25" s="68" t="s">
        <v>14</v>
      </c>
      <c r="B25" s="76" t="s">
        <v>286</v>
      </c>
      <c r="C25" s="138">
        <v>2257291.1</v>
      </c>
      <c r="D25" s="139" t="s">
        <v>552</v>
      </c>
      <c r="E25" s="138" t="s">
        <v>118</v>
      </c>
      <c r="F25" s="138">
        <v>667601</v>
      </c>
      <c r="G25" s="138">
        <f t="shared" si="4"/>
        <v>29.575317069207426</v>
      </c>
      <c r="H25" s="76"/>
      <c r="I25" s="76">
        <f t="shared" si="1"/>
        <v>0</v>
      </c>
      <c r="J25" s="76"/>
      <c r="K25" s="76"/>
      <c r="L25" s="74">
        <f t="shared" si="2"/>
        <v>0</v>
      </c>
      <c r="M25" s="70" t="s">
        <v>335</v>
      </c>
    </row>
    <row r="26" spans="1:13" s="8" customFormat="1" ht="15.95" customHeight="1" x14ac:dyDescent="0.25">
      <c r="A26" s="68" t="s">
        <v>15</v>
      </c>
      <c r="B26" s="76" t="s">
        <v>212</v>
      </c>
      <c r="C26" s="138"/>
      <c r="D26" s="138"/>
      <c r="E26" s="138"/>
      <c r="F26" s="138"/>
      <c r="G26" s="138"/>
      <c r="H26" s="76"/>
      <c r="I26" s="76">
        <f t="shared" si="1"/>
        <v>0</v>
      </c>
      <c r="J26" s="76"/>
      <c r="K26" s="76"/>
      <c r="L26" s="74">
        <f t="shared" si="2"/>
        <v>0</v>
      </c>
      <c r="M26" s="70" t="s">
        <v>336</v>
      </c>
    </row>
    <row r="27" spans="1:13" s="7" customFormat="1" ht="15.95" customHeight="1" x14ac:dyDescent="0.25">
      <c r="A27" s="68" t="s">
        <v>16</v>
      </c>
      <c r="B27" s="76" t="s">
        <v>212</v>
      </c>
      <c r="C27" s="138"/>
      <c r="D27" s="138"/>
      <c r="E27" s="138"/>
      <c r="F27" s="138"/>
      <c r="G27" s="138"/>
      <c r="H27" s="76"/>
      <c r="I27" s="76">
        <f t="shared" si="1"/>
        <v>0</v>
      </c>
      <c r="J27" s="76"/>
      <c r="K27" s="76"/>
      <c r="L27" s="74">
        <f t="shared" si="2"/>
        <v>0</v>
      </c>
      <c r="M27" s="70" t="s">
        <v>603</v>
      </c>
    </row>
    <row r="28" spans="1:13" ht="15.95" customHeight="1" x14ac:dyDescent="0.25">
      <c r="A28" s="68" t="s">
        <v>17</v>
      </c>
      <c r="B28" s="76" t="s">
        <v>212</v>
      </c>
      <c r="C28" s="138"/>
      <c r="D28" s="138"/>
      <c r="E28" s="138"/>
      <c r="F28" s="138"/>
      <c r="G28" s="138"/>
      <c r="H28" s="76"/>
      <c r="I28" s="76">
        <f t="shared" si="1"/>
        <v>0</v>
      </c>
      <c r="J28" s="76"/>
      <c r="K28" s="76"/>
      <c r="L28" s="74">
        <f t="shared" si="2"/>
        <v>0</v>
      </c>
      <c r="M28" s="70" t="s">
        <v>338</v>
      </c>
    </row>
    <row r="29" spans="1:13" ht="15.95" customHeight="1" x14ac:dyDescent="0.25">
      <c r="A29" s="68" t="s">
        <v>18</v>
      </c>
      <c r="B29" s="76" t="s">
        <v>556</v>
      </c>
      <c r="C29" s="138" t="s">
        <v>637</v>
      </c>
      <c r="D29" s="139" t="s">
        <v>552</v>
      </c>
      <c r="E29" s="138" t="s">
        <v>118</v>
      </c>
      <c r="F29" s="138">
        <v>0</v>
      </c>
      <c r="G29" s="138"/>
      <c r="H29" s="76"/>
      <c r="I29" s="76">
        <f t="shared" si="1"/>
        <v>0</v>
      </c>
      <c r="J29" s="76"/>
      <c r="K29" s="76"/>
      <c r="L29" s="74">
        <f t="shared" si="2"/>
        <v>0</v>
      </c>
      <c r="M29" s="70" t="s">
        <v>636</v>
      </c>
    </row>
    <row r="30" spans="1:13" s="13" customFormat="1" ht="15.95" customHeight="1" x14ac:dyDescent="0.25">
      <c r="A30" s="67" t="s">
        <v>19</v>
      </c>
      <c r="B30" s="77"/>
      <c r="C30" s="10"/>
      <c r="D30" s="10"/>
      <c r="E30" s="10"/>
      <c r="F30" s="10"/>
      <c r="G30" s="140"/>
      <c r="H30" s="77"/>
      <c r="I30" s="78"/>
      <c r="J30" s="78"/>
      <c r="K30" s="78"/>
      <c r="L30" s="12"/>
      <c r="M30" s="71"/>
    </row>
    <row r="31" spans="1:13" s="7" customFormat="1" ht="15.95" customHeight="1" x14ac:dyDescent="0.25">
      <c r="A31" s="68" t="s">
        <v>20</v>
      </c>
      <c r="B31" s="76" t="s">
        <v>212</v>
      </c>
      <c r="C31" s="138"/>
      <c r="D31" s="138"/>
      <c r="E31" s="138"/>
      <c r="F31" s="138"/>
      <c r="G31" s="138"/>
      <c r="H31" s="76"/>
      <c r="I31" s="76">
        <f t="shared" ref="I31:I41" si="5">IF(B31="Да, опубликованы для 75% и более межбюджетных субсидий",2,IF(B31="Да, опубликованы для 50% и более межбюджетных субсидий",1,0))</f>
        <v>0</v>
      </c>
      <c r="J31" s="76"/>
      <c r="K31" s="76"/>
      <c r="L31" s="74">
        <f t="shared" ref="L31:L41" si="6">I31*(1-J31)*(1-K31)</f>
        <v>0</v>
      </c>
      <c r="M31" s="70" t="s">
        <v>535</v>
      </c>
    </row>
    <row r="32" spans="1:13" s="62" customFormat="1" ht="15.95" customHeight="1" x14ac:dyDescent="0.25">
      <c r="A32" s="68" t="s">
        <v>21</v>
      </c>
      <c r="B32" s="76" t="s">
        <v>212</v>
      </c>
      <c r="C32" s="138"/>
      <c r="D32" s="138"/>
      <c r="E32" s="138"/>
      <c r="F32" s="138"/>
      <c r="G32" s="138"/>
      <c r="H32" s="76"/>
      <c r="I32" s="76">
        <f t="shared" si="5"/>
        <v>0</v>
      </c>
      <c r="J32" s="76"/>
      <c r="K32" s="76"/>
      <c r="L32" s="74">
        <f t="shared" si="6"/>
        <v>0</v>
      </c>
      <c r="M32" s="61" t="s">
        <v>293</v>
      </c>
    </row>
    <row r="33" spans="1:13" ht="15.95" customHeight="1" x14ac:dyDescent="0.25">
      <c r="A33" s="68" t="s">
        <v>22</v>
      </c>
      <c r="B33" s="76" t="s">
        <v>285</v>
      </c>
      <c r="C33" s="138">
        <v>4537733.7</v>
      </c>
      <c r="D33" s="139" t="s">
        <v>552</v>
      </c>
      <c r="E33" s="139" t="s">
        <v>118</v>
      </c>
      <c r="F33" s="138">
        <v>2367890.1</v>
      </c>
      <c r="G33" s="138">
        <f t="shared" si="4"/>
        <v>52.182218185258421</v>
      </c>
      <c r="H33" s="76"/>
      <c r="I33" s="76">
        <f t="shared" si="5"/>
        <v>1</v>
      </c>
      <c r="J33" s="76"/>
      <c r="K33" s="76"/>
      <c r="L33" s="74">
        <f t="shared" si="6"/>
        <v>1</v>
      </c>
      <c r="M33" s="70" t="s">
        <v>294</v>
      </c>
    </row>
    <row r="34" spans="1:13" ht="15.95" customHeight="1" x14ac:dyDescent="0.25">
      <c r="A34" s="68" t="s">
        <v>23</v>
      </c>
      <c r="B34" s="76" t="s">
        <v>286</v>
      </c>
      <c r="C34" s="138">
        <v>2632317.1</v>
      </c>
      <c r="D34" s="139" t="s">
        <v>552</v>
      </c>
      <c r="E34" s="139" t="s">
        <v>118</v>
      </c>
      <c r="F34" s="138">
        <v>1090980.6000000001</v>
      </c>
      <c r="G34" s="138">
        <f t="shared" si="4"/>
        <v>41.445637381605735</v>
      </c>
      <c r="H34" s="76"/>
      <c r="I34" s="76">
        <f t="shared" si="5"/>
        <v>0</v>
      </c>
      <c r="J34" s="76"/>
      <c r="K34" s="76"/>
      <c r="L34" s="74">
        <f t="shared" si="6"/>
        <v>0</v>
      </c>
      <c r="M34" s="11" t="s">
        <v>362</v>
      </c>
    </row>
    <row r="35" spans="1:13" ht="15.95" customHeight="1" x14ac:dyDescent="0.25">
      <c r="A35" s="68" t="s">
        <v>24</v>
      </c>
      <c r="B35" s="76" t="s">
        <v>212</v>
      </c>
      <c r="C35" s="138"/>
      <c r="D35" s="138"/>
      <c r="E35" s="138"/>
      <c r="F35" s="138"/>
      <c r="G35" s="138"/>
      <c r="H35" s="76"/>
      <c r="I35" s="76">
        <f t="shared" si="5"/>
        <v>0</v>
      </c>
      <c r="J35" s="76"/>
      <c r="K35" s="76"/>
      <c r="L35" s="74">
        <f t="shared" si="6"/>
        <v>0</v>
      </c>
      <c r="M35" s="70" t="s">
        <v>363</v>
      </c>
    </row>
    <row r="36" spans="1:13" s="7" customFormat="1" ht="15.95" customHeight="1" x14ac:dyDescent="0.25">
      <c r="A36" s="68" t="s">
        <v>25</v>
      </c>
      <c r="B36" s="76" t="s">
        <v>556</v>
      </c>
      <c r="C36" s="138">
        <v>8446641.9000000004</v>
      </c>
      <c r="D36" s="146" t="s">
        <v>620</v>
      </c>
      <c r="E36" s="138" t="s">
        <v>119</v>
      </c>
      <c r="F36" s="138">
        <v>0</v>
      </c>
      <c r="G36" s="138"/>
      <c r="H36" s="79" t="s">
        <v>621</v>
      </c>
      <c r="I36" s="76">
        <f t="shared" si="5"/>
        <v>0</v>
      </c>
      <c r="J36" s="76"/>
      <c r="K36" s="76">
        <v>0.5</v>
      </c>
      <c r="L36" s="74">
        <f t="shared" si="6"/>
        <v>0</v>
      </c>
      <c r="M36" s="70" t="s">
        <v>365</v>
      </c>
    </row>
    <row r="37" spans="1:13" ht="15.95" customHeight="1" x14ac:dyDescent="0.25">
      <c r="A37" s="68" t="s">
        <v>26</v>
      </c>
      <c r="B37" s="76" t="s">
        <v>285</v>
      </c>
      <c r="C37" s="138">
        <v>1614165.7279999999</v>
      </c>
      <c r="D37" s="146" t="s">
        <v>555</v>
      </c>
      <c r="E37" s="138" t="s">
        <v>118</v>
      </c>
      <c r="F37" s="138">
        <v>873867.16999999993</v>
      </c>
      <c r="G37" s="138">
        <f t="shared" si="4"/>
        <v>54.137388425583019</v>
      </c>
      <c r="H37" s="76"/>
      <c r="I37" s="76">
        <f t="shared" si="5"/>
        <v>1</v>
      </c>
      <c r="J37" s="76"/>
      <c r="K37" s="76"/>
      <c r="L37" s="74">
        <f t="shared" si="6"/>
        <v>1</v>
      </c>
      <c r="M37" s="70" t="s">
        <v>366</v>
      </c>
    </row>
    <row r="38" spans="1:13" ht="15.95" customHeight="1" x14ac:dyDescent="0.25">
      <c r="A38" s="68" t="s">
        <v>27</v>
      </c>
      <c r="B38" s="76" t="s">
        <v>212</v>
      </c>
      <c r="C38" s="138"/>
      <c r="D38" s="138"/>
      <c r="E38" s="138"/>
      <c r="F38" s="138"/>
      <c r="G38" s="138"/>
      <c r="H38" s="76"/>
      <c r="I38" s="76">
        <f t="shared" si="5"/>
        <v>0</v>
      </c>
      <c r="J38" s="76"/>
      <c r="K38" s="76"/>
      <c r="L38" s="74">
        <f t="shared" si="6"/>
        <v>0</v>
      </c>
      <c r="M38" s="70" t="s">
        <v>368</v>
      </c>
    </row>
    <row r="39" spans="1:13" ht="15.95" customHeight="1" x14ac:dyDescent="0.25">
      <c r="A39" s="68" t="s">
        <v>28</v>
      </c>
      <c r="B39" s="76" t="s">
        <v>556</v>
      </c>
      <c r="C39" s="138">
        <v>1785300</v>
      </c>
      <c r="D39" s="146" t="s">
        <v>553</v>
      </c>
      <c r="E39" s="138" t="s">
        <v>119</v>
      </c>
      <c r="F39" s="138">
        <v>0</v>
      </c>
      <c r="G39" s="138"/>
      <c r="H39" s="76"/>
      <c r="I39" s="76">
        <f t="shared" si="5"/>
        <v>0</v>
      </c>
      <c r="J39" s="76"/>
      <c r="K39" s="76"/>
      <c r="L39" s="74">
        <f t="shared" si="6"/>
        <v>0</v>
      </c>
      <c r="M39" s="70" t="s">
        <v>640</v>
      </c>
    </row>
    <row r="40" spans="1:13" ht="15.95" customHeight="1" x14ac:dyDescent="0.25">
      <c r="A40" s="68" t="s">
        <v>29</v>
      </c>
      <c r="B40" s="76" t="s">
        <v>212</v>
      </c>
      <c r="C40" s="138"/>
      <c r="D40" s="138"/>
      <c r="E40" s="138"/>
      <c r="F40" s="138"/>
      <c r="G40" s="138"/>
      <c r="H40" s="76"/>
      <c r="I40" s="76">
        <f t="shared" si="5"/>
        <v>0</v>
      </c>
      <c r="J40" s="76"/>
      <c r="K40" s="76"/>
      <c r="L40" s="74">
        <f t="shared" si="6"/>
        <v>0</v>
      </c>
      <c r="M40" s="70" t="s">
        <v>533</v>
      </c>
    </row>
    <row r="41" spans="1:13" ht="15.95" customHeight="1" x14ac:dyDescent="0.25">
      <c r="A41" s="68" t="s">
        <v>30</v>
      </c>
      <c r="B41" s="76" t="s">
        <v>212</v>
      </c>
      <c r="C41" s="138"/>
      <c r="D41" s="146"/>
      <c r="E41" s="138"/>
      <c r="F41" s="138"/>
      <c r="G41" s="138"/>
      <c r="H41" s="76"/>
      <c r="I41" s="76">
        <f t="shared" si="5"/>
        <v>0</v>
      </c>
      <c r="J41" s="76"/>
      <c r="K41" s="76"/>
      <c r="L41" s="74">
        <f t="shared" si="6"/>
        <v>0</v>
      </c>
      <c r="M41" s="70" t="s">
        <v>596</v>
      </c>
    </row>
    <row r="42" spans="1:13" s="13" customFormat="1" ht="15.95" customHeight="1" x14ac:dyDescent="0.25">
      <c r="A42" s="67" t="s">
        <v>31</v>
      </c>
      <c r="B42" s="77"/>
      <c r="C42" s="10"/>
      <c r="D42" s="10"/>
      <c r="E42" s="10"/>
      <c r="F42" s="10"/>
      <c r="G42" s="140"/>
      <c r="H42" s="77"/>
      <c r="I42" s="78"/>
      <c r="J42" s="78"/>
      <c r="K42" s="78"/>
      <c r="L42" s="12"/>
      <c r="M42" s="71"/>
    </row>
    <row r="43" spans="1:13" s="8" customFormat="1" ht="15.95" customHeight="1" x14ac:dyDescent="0.25">
      <c r="A43" s="68" t="s">
        <v>32</v>
      </c>
      <c r="B43" s="76" t="s">
        <v>556</v>
      </c>
      <c r="C43" s="138">
        <v>150000</v>
      </c>
      <c r="D43" s="146" t="s">
        <v>555</v>
      </c>
      <c r="E43" s="138" t="s">
        <v>118</v>
      </c>
      <c r="F43" s="138">
        <v>0</v>
      </c>
      <c r="G43" s="138"/>
      <c r="H43" s="79"/>
      <c r="I43" s="76">
        <f t="shared" ref="I43:I48" si="7">IF(B43="Да, опубликованы для 75% и более межбюджетных субсидий",2,IF(B43="Да, опубликованы для 50% и более межбюджетных субсидий",1,0))</f>
        <v>0</v>
      </c>
      <c r="J43" s="76"/>
      <c r="K43" s="76"/>
      <c r="L43" s="74">
        <f t="shared" ref="L43:L48" si="8">I43*(1-J43)*(1-K43)</f>
        <v>0</v>
      </c>
      <c r="M43" s="70" t="s">
        <v>370</v>
      </c>
    </row>
    <row r="44" spans="1:13" s="8" customFormat="1" ht="15.95" customHeight="1" x14ac:dyDescent="0.25">
      <c r="A44" s="68" t="s">
        <v>33</v>
      </c>
      <c r="B44" s="76" t="s">
        <v>556</v>
      </c>
      <c r="C44" s="138">
        <v>153078.09999999998</v>
      </c>
      <c r="D44" s="138" t="s">
        <v>552</v>
      </c>
      <c r="E44" s="138" t="s">
        <v>119</v>
      </c>
      <c r="F44" s="138">
        <v>0</v>
      </c>
      <c r="G44" s="138"/>
      <c r="H44" s="76"/>
      <c r="I44" s="76">
        <f t="shared" si="7"/>
        <v>0</v>
      </c>
      <c r="J44" s="76"/>
      <c r="K44" s="76"/>
      <c r="L44" s="74">
        <f t="shared" si="8"/>
        <v>0</v>
      </c>
      <c r="M44" s="70" t="s">
        <v>371</v>
      </c>
    </row>
    <row r="45" spans="1:13" ht="15.95" customHeight="1" x14ac:dyDescent="0.25">
      <c r="A45" s="68" t="s">
        <v>34</v>
      </c>
      <c r="B45" s="76" t="s">
        <v>212</v>
      </c>
      <c r="C45" s="138"/>
      <c r="D45" s="138"/>
      <c r="E45" s="138"/>
      <c r="F45" s="138"/>
      <c r="G45" s="138"/>
      <c r="H45" s="76"/>
      <c r="I45" s="76">
        <f t="shared" si="7"/>
        <v>0</v>
      </c>
      <c r="J45" s="76"/>
      <c r="K45" s="76"/>
      <c r="L45" s="74">
        <f t="shared" si="8"/>
        <v>0</v>
      </c>
      <c r="M45" s="70" t="s">
        <v>372</v>
      </c>
    </row>
    <row r="46" spans="1:13" s="7" customFormat="1" ht="15.95" customHeight="1" x14ac:dyDescent="0.25">
      <c r="A46" s="68" t="s">
        <v>35</v>
      </c>
      <c r="B46" s="76" t="s">
        <v>286</v>
      </c>
      <c r="C46" s="138">
        <v>1356040.9</v>
      </c>
      <c r="D46" s="146" t="s">
        <v>561</v>
      </c>
      <c r="E46" s="138" t="s">
        <v>118</v>
      </c>
      <c r="F46" s="138">
        <f>109000+7643.9+7000+1000+321136.3</f>
        <v>445780.19999999995</v>
      </c>
      <c r="G46" s="138">
        <f t="shared" si="4"/>
        <v>32.873654474581109</v>
      </c>
      <c r="H46" s="79"/>
      <c r="I46" s="76">
        <f t="shared" si="7"/>
        <v>0</v>
      </c>
      <c r="J46" s="76"/>
      <c r="K46" s="76"/>
      <c r="L46" s="74">
        <f t="shared" si="8"/>
        <v>0</v>
      </c>
      <c r="M46" s="70" t="s">
        <v>373</v>
      </c>
    </row>
    <row r="47" spans="1:13" s="8" customFormat="1" ht="15.95" customHeight="1" x14ac:dyDescent="0.25">
      <c r="A47" s="68" t="s">
        <v>36</v>
      </c>
      <c r="B47" s="76" t="s">
        <v>556</v>
      </c>
      <c r="C47" s="138" t="s">
        <v>529</v>
      </c>
      <c r="D47" s="138"/>
      <c r="E47" s="138" t="s">
        <v>119</v>
      </c>
      <c r="F47" s="138"/>
      <c r="G47" s="138"/>
      <c r="H47" s="76"/>
      <c r="I47" s="76">
        <f t="shared" si="7"/>
        <v>0</v>
      </c>
      <c r="J47" s="76"/>
      <c r="K47" s="76"/>
      <c r="L47" s="74">
        <f t="shared" si="8"/>
        <v>0</v>
      </c>
      <c r="M47" s="95" t="s">
        <v>582</v>
      </c>
    </row>
    <row r="48" spans="1:13" s="8" customFormat="1" ht="15.95" customHeight="1" x14ac:dyDescent="0.25">
      <c r="A48" s="68" t="s">
        <v>37</v>
      </c>
      <c r="B48" s="76" t="s">
        <v>212</v>
      </c>
      <c r="C48" s="138"/>
      <c r="D48" s="146"/>
      <c r="E48" s="138"/>
      <c r="F48" s="138"/>
      <c r="G48" s="138"/>
      <c r="H48" s="81"/>
      <c r="I48" s="76">
        <f t="shared" si="7"/>
        <v>0</v>
      </c>
      <c r="J48" s="76"/>
      <c r="K48" s="76"/>
      <c r="L48" s="74">
        <f t="shared" si="8"/>
        <v>0</v>
      </c>
      <c r="M48" s="96" t="s">
        <v>378</v>
      </c>
    </row>
    <row r="49" spans="1:13" s="13" customFormat="1" ht="15.95" customHeight="1" x14ac:dyDescent="0.25">
      <c r="A49" s="67" t="s">
        <v>38</v>
      </c>
      <c r="B49" s="77"/>
      <c r="C49" s="10"/>
      <c r="D49" s="10"/>
      <c r="E49" s="10"/>
      <c r="F49" s="10"/>
      <c r="G49" s="140"/>
      <c r="H49" s="77"/>
      <c r="I49" s="78"/>
      <c r="J49" s="78"/>
      <c r="K49" s="78"/>
      <c r="L49" s="12"/>
      <c r="M49" s="71"/>
    </row>
    <row r="50" spans="1:13" s="8" customFormat="1" ht="15.95" customHeight="1" x14ac:dyDescent="0.25">
      <c r="A50" s="68" t="s">
        <v>39</v>
      </c>
      <c r="B50" s="76" t="s">
        <v>212</v>
      </c>
      <c r="C50" s="138"/>
      <c r="D50" s="138"/>
      <c r="E50" s="138"/>
      <c r="F50" s="138"/>
      <c r="G50" s="138"/>
      <c r="H50" s="76"/>
      <c r="I50" s="76">
        <f t="shared" ref="I50:I56" si="9">IF(B50="Да, опубликованы для 75% и более межбюджетных субсидий",2,IF(B50="Да, опубликованы для 50% и более межбюджетных субсидий",1,0))</f>
        <v>0</v>
      </c>
      <c r="J50" s="76"/>
      <c r="K50" s="76"/>
      <c r="L50" s="74">
        <f t="shared" ref="L50:L56" si="10">I50*(1-J50)*(1-K50)</f>
        <v>0</v>
      </c>
      <c r="M50" s="70" t="s">
        <v>379</v>
      </c>
    </row>
    <row r="51" spans="1:13" s="8" customFormat="1" ht="15.95" customHeight="1" x14ac:dyDescent="0.25">
      <c r="A51" s="68" t="s">
        <v>40</v>
      </c>
      <c r="B51" s="76" t="s">
        <v>212</v>
      </c>
      <c r="C51" s="138"/>
      <c r="D51" s="138"/>
      <c r="E51" s="138"/>
      <c r="F51" s="138"/>
      <c r="G51" s="138"/>
      <c r="H51" s="76"/>
      <c r="I51" s="76">
        <f t="shared" si="9"/>
        <v>0</v>
      </c>
      <c r="J51" s="76"/>
      <c r="K51" s="76"/>
      <c r="L51" s="74">
        <f t="shared" si="10"/>
        <v>0</v>
      </c>
      <c r="M51" s="70" t="s">
        <v>340</v>
      </c>
    </row>
    <row r="52" spans="1:13" ht="15.95" customHeight="1" x14ac:dyDescent="0.25">
      <c r="A52" s="68" t="s">
        <v>41</v>
      </c>
      <c r="B52" s="76" t="s">
        <v>212</v>
      </c>
      <c r="C52" s="138"/>
      <c r="D52" s="138"/>
      <c r="E52" s="138"/>
      <c r="F52" s="138"/>
      <c r="G52" s="138"/>
      <c r="H52" s="76"/>
      <c r="I52" s="76">
        <f t="shared" si="9"/>
        <v>0</v>
      </c>
      <c r="J52" s="76"/>
      <c r="K52" s="76"/>
      <c r="L52" s="74">
        <f t="shared" si="10"/>
        <v>0</v>
      </c>
      <c r="M52" s="70" t="s">
        <v>470</v>
      </c>
    </row>
    <row r="53" spans="1:13" ht="15.95" customHeight="1" x14ac:dyDescent="0.25">
      <c r="A53" s="68" t="s">
        <v>42</v>
      </c>
      <c r="B53" s="76" t="s">
        <v>212</v>
      </c>
      <c r="C53" s="138"/>
      <c r="D53" s="138"/>
      <c r="E53" s="138"/>
      <c r="F53" s="138"/>
      <c r="G53" s="138"/>
      <c r="H53" s="76"/>
      <c r="I53" s="76">
        <f t="shared" si="9"/>
        <v>0</v>
      </c>
      <c r="J53" s="76"/>
      <c r="K53" s="76"/>
      <c r="L53" s="74">
        <f t="shared" si="10"/>
        <v>0</v>
      </c>
      <c r="M53" s="70" t="s">
        <v>446</v>
      </c>
    </row>
    <row r="54" spans="1:13" s="8" customFormat="1" ht="15.95" customHeight="1" x14ac:dyDescent="0.25">
      <c r="A54" s="68" t="s">
        <v>92</v>
      </c>
      <c r="B54" s="76" t="s">
        <v>212</v>
      </c>
      <c r="C54" s="138"/>
      <c r="D54" s="138"/>
      <c r="E54" s="138"/>
      <c r="F54" s="138"/>
      <c r="G54" s="138"/>
      <c r="H54" s="76"/>
      <c r="I54" s="76">
        <f t="shared" si="9"/>
        <v>0</v>
      </c>
      <c r="J54" s="76"/>
      <c r="K54" s="76"/>
      <c r="L54" s="74">
        <f t="shared" si="10"/>
        <v>0</v>
      </c>
      <c r="M54" s="70" t="s">
        <v>380</v>
      </c>
    </row>
    <row r="55" spans="1:13" ht="15.95" customHeight="1" x14ac:dyDescent="0.25">
      <c r="A55" s="68" t="s">
        <v>43</v>
      </c>
      <c r="B55" s="76" t="s">
        <v>212</v>
      </c>
      <c r="C55" s="138"/>
      <c r="D55" s="138"/>
      <c r="E55" s="138"/>
      <c r="F55" s="138"/>
      <c r="G55" s="138"/>
      <c r="H55" s="76"/>
      <c r="I55" s="76">
        <f t="shared" si="9"/>
        <v>0</v>
      </c>
      <c r="J55" s="76"/>
      <c r="K55" s="76"/>
      <c r="L55" s="74">
        <f t="shared" si="10"/>
        <v>0</v>
      </c>
      <c r="M55" s="69" t="s">
        <v>381</v>
      </c>
    </row>
    <row r="56" spans="1:13" ht="15.95" customHeight="1" x14ac:dyDescent="0.25">
      <c r="A56" s="68" t="s">
        <v>44</v>
      </c>
      <c r="B56" s="76" t="s">
        <v>556</v>
      </c>
      <c r="C56" s="138" t="s">
        <v>529</v>
      </c>
      <c r="D56" s="138"/>
      <c r="E56" s="138" t="s">
        <v>119</v>
      </c>
      <c r="F56" s="138"/>
      <c r="G56" s="138"/>
      <c r="H56" s="76"/>
      <c r="I56" s="76">
        <f t="shared" si="9"/>
        <v>0</v>
      </c>
      <c r="J56" s="76"/>
      <c r="K56" s="76"/>
      <c r="L56" s="74">
        <f t="shared" si="10"/>
        <v>0</v>
      </c>
      <c r="M56" s="70" t="s">
        <v>342</v>
      </c>
    </row>
    <row r="57" spans="1:13" s="13" customFormat="1" ht="15.95" customHeight="1" x14ac:dyDescent="0.25">
      <c r="A57" s="67" t="s">
        <v>45</v>
      </c>
      <c r="B57" s="77"/>
      <c r="C57" s="10"/>
      <c r="D57" s="10"/>
      <c r="E57" s="10"/>
      <c r="F57" s="10"/>
      <c r="G57" s="140"/>
      <c r="H57" s="77"/>
      <c r="I57" s="78"/>
      <c r="J57" s="78"/>
      <c r="K57" s="78"/>
      <c r="L57" s="12"/>
      <c r="M57" s="71"/>
    </row>
    <row r="58" spans="1:13" s="8" customFormat="1" ht="15.95" customHeight="1" x14ac:dyDescent="0.25">
      <c r="A58" s="68" t="s">
        <v>46</v>
      </c>
      <c r="B58" s="76" t="s">
        <v>286</v>
      </c>
      <c r="C58" s="138">
        <v>10112017.4</v>
      </c>
      <c r="D58" s="146" t="s">
        <v>591</v>
      </c>
      <c r="E58" s="146"/>
      <c r="F58" s="139">
        <f>3116716.3-300000</f>
        <v>2816716.3</v>
      </c>
      <c r="G58" s="138">
        <f t="shared" si="4"/>
        <v>27.85513699768752</v>
      </c>
      <c r="H58" s="76"/>
      <c r="I58" s="76">
        <f t="shared" ref="I58:I71" si="11">IF(B58="Да, опубликованы для 75% и более межбюджетных субсидий",2,IF(B58="Да, опубликованы для 50% и более межбюджетных субсидий",1,0))</f>
        <v>0</v>
      </c>
      <c r="J58" s="76"/>
      <c r="K58" s="76"/>
      <c r="L58" s="74">
        <f t="shared" ref="L58:L71" si="12">I58*(1-J58)*(1-K58)</f>
        <v>0</v>
      </c>
      <c r="M58" s="70" t="s">
        <v>343</v>
      </c>
    </row>
    <row r="59" spans="1:13" s="8" customFormat="1" ht="15.95" customHeight="1" x14ac:dyDescent="0.25">
      <c r="A59" s="68" t="s">
        <v>47</v>
      </c>
      <c r="B59" s="76" t="s">
        <v>212</v>
      </c>
      <c r="C59" s="138"/>
      <c r="D59" s="138"/>
      <c r="E59" s="138"/>
      <c r="F59" s="138"/>
      <c r="G59" s="138"/>
      <c r="H59" s="76"/>
      <c r="I59" s="76">
        <f t="shared" si="11"/>
        <v>0</v>
      </c>
      <c r="J59" s="76"/>
      <c r="K59" s="76"/>
      <c r="L59" s="74">
        <f t="shared" si="12"/>
        <v>0</v>
      </c>
      <c r="M59" s="70" t="s">
        <v>487</v>
      </c>
    </row>
    <row r="60" spans="1:13" s="8" customFormat="1" ht="15.95" customHeight="1" x14ac:dyDescent="0.25">
      <c r="A60" s="68" t="s">
        <v>48</v>
      </c>
      <c r="B60" s="76" t="s">
        <v>286</v>
      </c>
      <c r="C60" s="138">
        <v>2390825.7999999998</v>
      </c>
      <c r="D60" s="138" t="s">
        <v>557</v>
      </c>
      <c r="E60" s="138"/>
      <c r="F60" s="138">
        <v>1063873.1000000001</v>
      </c>
      <c r="G60" s="138">
        <f t="shared" si="4"/>
        <v>44.498143695789139</v>
      </c>
      <c r="H60" s="76"/>
      <c r="I60" s="76">
        <f t="shared" si="11"/>
        <v>0</v>
      </c>
      <c r="J60" s="76"/>
      <c r="K60" s="76"/>
      <c r="L60" s="74">
        <f t="shared" si="12"/>
        <v>0</v>
      </c>
      <c r="M60" s="70" t="s">
        <v>345</v>
      </c>
    </row>
    <row r="61" spans="1:13" s="8" customFormat="1" ht="15.95" customHeight="1" x14ac:dyDescent="0.25">
      <c r="A61" s="68" t="s">
        <v>49</v>
      </c>
      <c r="B61" s="76" t="s">
        <v>556</v>
      </c>
      <c r="C61" s="138" t="s">
        <v>529</v>
      </c>
      <c r="D61" s="138"/>
      <c r="E61" s="138"/>
      <c r="F61" s="138">
        <v>0</v>
      </c>
      <c r="G61" s="138"/>
      <c r="H61" s="76"/>
      <c r="I61" s="76">
        <f t="shared" si="11"/>
        <v>0</v>
      </c>
      <c r="J61" s="76"/>
      <c r="K61" s="76"/>
      <c r="L61" s="74">
        <f t="shared" si="12"/>
        <v>0</v>
      </c>
      <c r="M61" s="70" t="s">
        <v>382</v>
      </c>
    </row>
    <row r="62" spans="1:13" ht="15.95" customHeight="1" x14ac:dyDescent="0.25">
      <c r="A62" s="68" t="s">
        <v>50</v>
      </c>
      <c r="B62" s="76" t="s">
        <v>212</v>
      </c>
      <c r="C62" s="138"/>
      <c r="D62" s="138"/>
      <c r="E62" s="138"/>
      <c r="F62" s="138"/>
      <c r="G62" s="138"/>
      <c r="H62" s="76"/>
      <c r="I62" s="76">
        <f t="shared" si="11"/>
        <v>0</v>
      </c>
      <c r="J62" s="76"/>
      <c r="K62" s="76"/>
      <c r="L62" s="74">
        <f t="shared" si="12"/>
        <v>0</v>
      </c>
      <c r="M62" s="70" t="s">
        <v>383</v>
      </c>
    </row>
    <row r="63" spans="1:13" s="8" customFormat="1" ht="15.95" customHeight="1" x14ac:dyDescent="0.25">
      <c r="A63" s="68" t="s">
        <v>51</v>
      </c>
      <c r="B63" s="76" t="s">
        <v>212</v>
      </c>
      <c r="C63" s="138"/>
      <c r="D63" s="138"/>
      <c r="E63" s="138"/>
      <c r="F63" s="138"/>
      <c r="G63" s="138"/>
      <c r="H63" s="76"/>
      <c r="I63" s="76">
        <f t="shared" si="11"/>
        <v>0</v>
      </c>
      <c r="J63" s="76"/>
      <c r="K63" s="76"/>
      <c r="L63" s="74">
        <f t="shared" si="12"/>
        <v>0</v>
      </c>
      <c r="M63" s="70" t="s">
        <v>387</v>
      </c>
    </row>
    <row r="64" spans="1:13" s="8" customFormat="1" ht="15.95" customHeight="1" x14ac:dyDescent="0.25">
      <c r="A64" s="68" t="s">
        <v>52</v>
      </c>
      <c r="B64" s="76" t="s">
        <v>212</v>
      </c>
      <c r="C64" s="138"/>
      <c r="D64" s="138"/>
      <c r="E64" s="138"/>
      <c r="F64" s="138"/>
      <c r="G64" s="138"/>
      <c r="H64" s="76"/>
      <c r="I64" s="76">
        <f t="shared" si="11"/>
        <v>0</v>
      </c>
      <c r="J64" s="76"/>
      <c r="K64" s="76"/>
      <c r="L64" s="74">
        <f t="shared" si="12"/>
        <v>0</v>
      </c>
      <c r="M64" s="70" t="s">
        <v>346</v>
      </c>
    </row>
    <row r="65" spans="1:13" s="8" customFormat="1" ht="15.95" customHeight="1" x14ac:dyDescent="0.25">
      <c r="A65" s="68" t="s">
        <v>53</v>
      </c>
      <c r="B65" s="76" t="s">
        <v>285</v>
      </c>
      <c r="C65" s="138">
        <v>3373617.2</v>
      </c>
      <c r="D65" s="146" t="s">
        <v>553</v>
      </c>
      <c r="E65" s="138" t="s">
        <v>118</v>
      </c>
      <c r="F65" s="138">
        <v>2396559.1529999999</v>
      </c>
      <c r="G65" s="138">
        <f t="shared" si="4"/>
        <v>71.038265781903164</v>
      </c>
      <c r="H65" s="76"/>
      <c r="I65" s="76">
        <f t="shared" si="11"/>
        <v>1</v>
      </c>
      <c r="J65" s="76"/>
      <c r="K65" s="76"/>
      <c r="L65" s="74">
        <f t="shared" si="12"/>
        <v>1</v>
      </c>
      <c r="M65" s="97" t="s">
        <v>601</v>
      </c>
    </row>
    <row r="66" spans="1:13" s="8" customFormat="1" ht="15.95" customHeight="1" x14ac:dyDescent="0.25">
      <c r="A66" s="68" t="s">
        <v>54</v>
      </c>
      <c r="B66" s="76" t="s">
        <v>556</v>
      </c>
      <c r="C66" s="138">
        <v>7821398.7999999998</v>
      </c>
      <c r="D66" s="146" t="s">
        <v>664</v>
      </c>
      <c r="E66" s="138" t="s">
        <v>119</v>
      </c>
      <c r="F66" s="138">
        <v>0</v>
      </c>
      <c r="G66" s="138"/>
      <c r="H66" s="76"/>
      <c r="I66" s="76">
        <f t="shared" si="11"/>
        <v>0</v>
      </c>
      <c r="J66" s="76"/>
      <c r="K66" s="76"/>
      <c r="L66" s="74">
        <f t="shared" si="12"/>
        <v>0</v>
      </c>
      <c r="M66" s="82" t="s">
        <v>484</v>
      </c>
    </row>
    <row r="67" spans="1:13" s="8" customFormat="1" ht="15.95" customHeight="1" x14ac:dyDescent="0.25">
      <c r="A67" s="68" t="s">
        <v>55</v>
      </c>
      <c r="B67" s="76" t="s">
        <v>286</v>
      </c>
      <c r="C67" s="138">
        <v>3691426.4</v>
      </c>
      <c r="D67" s="138" t="s">
        <v>552</v>
      </c>
      <c r="E67" s="138" t="s">
        <v>496</v>
      </c>
      <c r="F67" s="138">
        <f>575427+157045.9</f>
        <v>732472.9</v>
      </c>
      <c r="G67" s="138">
        <f t="shared" si="4"/>
        <v>19.84254379282762</v>
      </c>
      <c r="H67" s="76"/>
      <c r="I67" s="76">
        <f t="shared" si="11"/>
        <v>0</v>
      </c>
      <c r="J67" s="76"/>
      <c r="K67" s="76"/>
      <c r="L67" s="74">
        <f t="shared" si="12"/>
        <v>0</v>
      </c>
      <c r="M67" s="70" t="s">
        <v>614</v>
      </c>
    </row>
    <row r="68" spans="1:13" ht="15.95" customHeight="1" x14ac:dyDescent="0.25">
      <c r="A68" s="68" t="s">
        <v>56</v>
      </c>
      <c r="B68" s="76" t="s">
        <v>212</v>
      </c>
      <c r="C68" s="138"/>
      <c r="D68" s="138"/>
      <c r="E68" s="138"/>
      <c r="F68" s="138"/>
      <c r="G68" s="138"/>
      <c r="H68" s="76"/>
      <c r="I68" s="76">
        <f t="shared" si="11"/>
        <v>0</v>
      </c>
      <c r="J68" s="76"/>
      <c r="K68" s="76"/>
      <c r="L68" s="74">
        <f t="shared" si="12"/>
        <v>0</v>
      </c>
      <c r="M68" s="70" t="s">
        <v>408</v>
      </c>
    </row>
    <row r="69" spans="1:13" s="8" customFormat="1" ht="15.95" customHeight="1" x14ac:dyDescent="0.25">
      <c r="A69" s="68" t="s">
        <v>57</v>
      </c>
      <c r="B69" s="76" t="s">
        <v>286</v>
      </c>
      <c r="C69" s="138">
        <v>10138156</v>
      </c>
      <c r="D69" s="138" t="s">
        <v>552</v>
      </c>
      <c r="E69" s="138" t="s">
        <v>118</v>
      </c>
      <c r="F69" s="138">
        <v>3552662</v>
      </c>
      <c r="G69" s="138">
        <f t="shared" si="4"/>
        <v>35.042487016376548</v>
      </c>
      <c r="H69" s="76"/>
      <c r="I69" s="76">
        <f t="shared" si="11"/>
        <v>0</v>
      </c>
      <c r="J69" s="76"/>
      <c r="K69" s="76"/>
      <c r="L69" s="74">
        <f t="shared" si="12"/>
        <v>0</v>
      </c>
      <c r="M69" s="70" t="s">
        <v>390</v>
      </c>
    </row>
    <row r="70" spans="1:13" s="8" customFormat="1" ht="15.95" customHeight="1" x14ac:dyDescent="0.25">
      <c r="A70" s="68" t="s">
        <v>58</v>
      </c>
      <c r="B70" s="76" t="s">
        <v>556</v>
      </c>
      <c r="C70" s="138">
        <f>100000+371388.3+4860</f>
        <v>476248.3</v>
      </c>
      <c r="D70" s="138" t="s">
        <v>552</v>
      </c>
      <c r="E70" s="138" t="s">
        <v>119</v>
      </c>
      <c r="F70" s="138">
        <v>0</v>
      </c>
      <c r="G70" s="138"/>
      <c r="H70" s="76"/>
      <c r="I70" s="76">
        <f t="shared" si="11"/>
        <v>0</v>
      </c>
      <c r="J70" s="76"/>
      <c r="K70" s="76"/>
      <c r="L70" s="74">
        <f t="shared" si="12"/>
        <v>0</v>
      </c>
      <c r="M70" s="70" t="s">
        <v>481</v>
      </c>
    </row>
    <row r="71" spans="1:13" ht="15.95" customHeight="1" x14ac:dyDescent="0.25">
      <c r="A71" s="68" t="s">
        <v>59</v>
      </c>
      <c r="B71" s="76" t="s">
        <v>286</v>
      </c>
      <c r="C71" s="138">
        <v>979800</v>
      </c>
      <c r="D71" s="146" t="s">
        <v>554</v>
      </c>
      <c r="E71" s="138" t="s">
        <v>608</v>
      </c>
      <c r="F71" s="138">
        <v>2700</v>
      </c>
      <c r="G71" s="138">
        <f t="shared" si="4"/>
        <v>0.27556644213104714</v>
      </c>
      <c r="H71" s="79" t="s">
        <v>609</v>
      </c>
      <c r="I71" s="76">
        <f t="shared" si="11"/>
        <v>0</v>
      </c>
      <c r="J71" s="76"/>
      <c r="K71" s="76">
        <v>0.5</v>
      </c>
      <c r="L71" s="74">
        <f t="shared" si="12"/>
        <v>0</v>
      </c>
      <c r="M71" s="70" t="s">
        <v>604</v>
      </c>
    </row>
    <row r="72" spans="1:13" s="13" customFormat="1" ht="15.95" customHeight="1" x14ac:dyDescent="0.25">
      <c r="A72" s="67" t="s">
        <v>60</v>
      </c>
      <c r="B72" s="77"/>
      <c r="C72" s="10"/>
      <c r="D72" s="10"/>
      <c r="E72" s="10"/>
      <c r="F72" s="10"/>
      <c r="G72" s="140"/>
      <c r="H72" s="77"/>
      <c r="I72" s="78"/>
      <c r="J72" s="78"/>
      <c r="K72" s="78"/>
      <c r="L72" s="12"/>
      <c r="M72" s="71"/>
    </row>
    <row r="73" spans="1:13" s="8" customFormat="1" ht="15.95" customHeight="1" x14ac:dyDescent="0.25">
      <c r="A73" s="68" t="s">
        <v>61</v>
      </c>
      <c r="B73" s="76" t="s">
        <v>212</v>
      </c>
      <c r="C73" s="138"/>
      <c r="D73" s="138"/>
      <c r="E73" s="138"/>
      <c r="F73" s="138"/>
      <c r="G73" s="138"/>
      <c r="H73" s="76"/>
      <c r="I73" s="76">
        <f t="shared" ref="I73:I78" si="13">IF(B73="Да, опубликованы для 75% и более межбюджетных субсидий",2,IF(B73="Да, опубликованы для 50% и более межбюджетных субсидий",1,0))</f>
        <v>0</v>
      </c>
      <c r="J73" s="76"/>
      <c r="K73" s="76"/>
      <c r="L73" s="74">
        <f t="shared" ref="L73:L78" si="14">I73*(1-J73)*(1-K73)</f>
        <v>0</v>
      </c>
      <c r="M73" s="70" t="s">
        <v>347</v>
      </c>
    </row>
    <row r="74" spans="1:13" ht="15.95" customHeight="1" x14ac:dyDescent="0.25">
      <c r="A74" s="68" t="s">
        <v>62</v>
      </c>
      <c r="B74" s="76" t="s">
        <v>556</v>
      </c>
      <c r="C74" s="138">
        <v>17327548.800000001</v>
      </c>
      <c r="D74" s="138" t="s">
        <v>552</v>
      </c>
      <c r="E74" s="138" t="s">
        <v>119</v>
      </c>
      <c r="F74" s="138">
        <v>0</v>
      </c>
      <c r="G74" s="138"/>
      <c r="H74" s="76"/>
      <c r="I74" s="76">
        <f t="shared" si="13"/>
        <v>0</v>
      </c>
      <c r="J74" s="76"/>
      <c r="K74" s="76"/>
      <c r="L74" s="74">
        <f t="shared" si="14"/>
        <v>0</v>
      </c>
      <c r="M74" s="11" t="s">
        <v>393</v>
      </c>
    </row>
    <row r="75" spans="1:13" ht="15.95" customHeight="1" x14ac:dyDescent="0.25">
      <c r="A75" s="68" t="s">
        <v>63</v>
      </c>
      <c r="B75" s="76" t="s">
        <v>212</v>
      </c>
      <c r="C75" s="138"/>
      <c r="D75" s="138"/>
      <c r="E75" s="138"/>
      <c r="F75" s="138"/>
      <c r="G75" s="138"/>
      <c r="H75" s="76"/>
      <c r="I75" s="76">
        <f t="shared" si="13"/>
        <v>0</v>
      </c>
      <c r="J75" s="76"/>
      <c r="K75" s="76"/>
      <c r="L75" s="74">
        <f t="shared" si="14"/>
        <v>0</v>
      </c>
      <c r="M75" s="125" t="s">
        <v>394</v>
      </c>
    </row>
    <row r="76" spans="1:13" s="8" customFormat="1" ht="15.95" customHeight="1" x14ac:dyDescent="0.25">
      <c r="A76" s="68" t="s">
        <v>64</v>
      </c>
      <c r="B76" s="76" t="s">
        <v>286</v>
      </c>
      <c r="C76" s="138">
        <v>4516185.4000000004</v>
      </c>
      <c r="D76" s="146" t="s">
        <v>558</v>
      </c>
      <c r="E76" s="138" t="s">
        <v>118</v>
      </c>
      <c r="F76" s="138">
        <v>420493.4</v>
      </c>
      <c r="G76" s="138">
        <f t="shared" si="4"/>
        <v>9.3108090735158928</v>
      </c>
      <c r="H76" s="76"/>
      <c r="I76" s="76">
        <f t="shared" si="13"/>
        <v>0</v>
      </c>
      <c r="J76" s="76"/>
      <c r="K76" s="76"/>
      <c r="L76" s="74">
        <f t="shared" si="14"/>
        <v>0</v>
      </c>
      <c r="M76" s="70" t="s">
        <v>348</v>
      </c>
    </row>
    <row r="77" spans="1:13" s="8" customFormat="1" ht="15.95" customHeight="1" x14ac:dyDescent="0.25">
      <c r="A77" s="68" t="s">
        <v>65</v>
      </c>
      <c r="B77" s="76" t="s">
        <v>286</v>
      </c>
      <c r="C77" s="138">
        <v>15399060.5</v>
      </c>
      <c r="D77" s="138" t="s">
        <v>552</v>
      </c>
      <c r="E77" s="138" t="s">
        <v>118</v>
      </c>
      <c r="F77" s="138">
        <f>35424+1123499.5+1413189.4+179889.8+26807+20649.8+530935.8+1781+1239183.6+895462.2+3800+8500+694575+622279</f>
        <v>6795976.1000000006</v>
      </c>
      <c r="G77" s="138">
        <f t="shared" ref="G77:G98" si="15">F77/C77*100</f>
        <v>44.132407298484225</v>
      </c>
      <c r="H77" s="76"/>
      <c r="I77" s="76">
        <f t="shared" si="13"/>
        <v>0</v>
      </c>
      <c r="J77" s="76"/>
      <c r="K77" s="76"/>
      <c r="L77" s="74">
        <f t="shared" si="14"/>
        <v>0</v>
      </c>
      <c r="M77" s="70" t="s">
        <v>396</v>
      </c>
    </row>
    <row r="78" spans="1:13" s="8" customFormat="1" ht="15.95" customHeight="1" x14ac:dyDescent="0.25">
      <c r="A78" s="68" t="s">
        <v>66</v>
      </c>
      <c r="B78" s="76" t="s">
        <v>212</v>
      </c>
      <c r="C78" s="138"/>
      <c r="D78" s="138"/>
      <c r="E78" s="138"/>
      <c r="F78" s="138"/>
      <c r="G78" s="138"/>
      <c r="H78" s="76"/>
      <c r="I78" s="76">
        <f t="shared" si="13"/>
        <v>0</v>
      </c>
      <c r="J78" s="76"/>
      <c r="K78" s="76"/>
      <c r="L78" s="74">
        <f t="shared" si="14"/>
        <v>0</v>
      </c>
      <c r="M78" s="70" t="s">
        <v>409</v>
      </c>
    </row>
    <row r="79" spans="1:13" s="13" customFormat="1" ht="15.95" customHeight="1" x14ac:dyDescent="0.25">
      <c r="A79" s="67" t="s">
        <v>67</v>
      </c>
      <c r="B79" s="77"/>
      <c r="C79" s="10"/>
      <c r="D79" s="10"/>
      <c r="E79" s="10"/>
      <c r="F79" s="10"/>
      <c r="G79" s="140"/>
      <c r="H79" s="77"/>
      <c r="I79" s="78"/>
      <c r="J79" s="78"/>
      <c r="K79" s="78"/>
      <c r="L79" s="12"/>
      <c r="M79" s="71"/>
    </row>
    <row r="80" spans="1:13" s="8" customFormat="1" ht="15.95" customHeight="1" x14ac:dyDescent="0.25">
      <c r="A80" s="68" t="s">
        <v>68</v>
      </c>
      <c r="B80" s="76" t="s">
        <v>556</v>
      </c>
      <c r="C80" s="138" t="s">
        <v>529</v>
      </c>
      <c r="D80" s="138"/>
      <c r="E80" s="138" t="s">
        <v>119</v>
      </c>
      <c r="F80" s="138">
        <v>0</v>
      </c>
      <c r="G80" s="138"/>
      <c r="H80" s="76"/>
      <c r="I80" s="76">
        <f t="shared" ref="I80:I85" si="16">IF(B80="Да, опубликованы для 75% и более межбюджетных субсидий",2,IF(B80="Да, опубликованы для 50% и более межбюджетных субсидий",1,0))</f>
        <v>0</v>
      </c>
      <c r="J80" s="76"/>
      <c r="K80" s="76"/>
      <c r="L80" s="74">
        <f t="shared" ref="L80:L85" si="17">I80*(1-J80)*(1-K80)</f>
        <v>0</v>
      </c>
      <c r="M80" s="70" t="s">
        <v>571</v>
      </c>
    </row>
    <row r="81" spans="1:13" s="8" customFormat="1" ht="15.95" customHeight="1" x14ac:dyDescent="0.25">
      <c r="A81" s="68" t="s">
        <v>69</v>
      </c>
      <c r="B81" s="76" t="s">
        <v>286</v>
      </c>
      <c r="C81" s="138">
        <v>4630246.8</v>
      </c>
      <c r="D81" s="138" t="s">
        <v>557</v>
      </c>
      <c r="E81" s="138" t="s">
        <v>118</v>
      </c>
      <c r="F81" s="138">
        <v>387444.5</v>
      </c>
      <c r="G81" s="138">
        <f t="shared" si="15"/>
        <v>8.3676857138587089</v>
      </c>
      <c r="H81" s="81" t="s">
        <v>398</v>
      </c>
      <c r="I81" s="76">
        <f t="shared" si="16"/>
        <v>0</v>
      </c>
      <c r="J81" s="76"/>
      <c r="K81" s="76">
        <v>0.5</v>
      </c>
      <c r="L81" s="74">
        <f t="shared" si="17"/>
        <v>0</v>
      </c>
      <c r="M81" s="147" t="s">
        <v>630</v>
      </c>
    </row>
    <row r="82" spans="1:13" s="8" customFormat="1" ht="15.95" customHeight="1" x14ac:dyDescent="0.25">
      <c r="A82" s="68" t="s">
        <v>70</v>
      </c>
      <c r="B82" s="76" t="s">
        <v>212</v>
      </c>
      <c r="C82" s="138"/>
      <c r="D82" s="138"/>
      <c r="E82" s="138"/>
      <c r="F82" s="138"/>
      <c r="G82" s="138"/>
      <c r="H82" s="76"/>
      <c r="I82" s="76">
        <f t="shared" si="16"/>
        <v>0</v>
      </c>
      <c r="J82" s="76"/>
      <c r="K82" s="76"/>
      <c r="L82" s="74">
        <f t="shared" si="17"/>
        <v>0</v>
      </c>
      <c r="M82" s="70" t="s">
        <v>384</v>
      </c>
    </row>
    <row r="83" spans="1:13" s="8" customFormat="1" ht="15.95" customHeight="1" x14ac:dyDescent="0.25">
      <c r="A83" s="68" t="s">
        <v>71</v>
      </c>
      <c r="B83" s="76" t="s">
        <v>212</v>
      </c>
      <c r="C83" s="138"/>
      <c r="D83" s="138"/>
      <c r="E83" s="138"/>
      <c r="F83" s="138"/>
      <c r="G83" s="138"/>
      <c r="H83" s="76"/>
      <c r="I83" s="76">
        <f t="shared" si="16"/>
        <v>0</v>
      </c>
      <c r="J83" s="76"/>
      <c r="K83" s="76"/>
      <c r="L83" s="74">
        <f t="shared" si="17"/>
        <v>0</v>
      </c>
      <c r="M83" s="70" t="s">
        <v>350</v>
      </c>
    </row>
    <row r="84" spans="1:13" ht="15.95" customHeight="1" x14ac:dyDescent="0.25">
      <c r="A84" s="68" t="s">
        <v>72</v>
      </c>
      <c r="B84" s="76" t="s">
        <v>212</v>
      </c>
      <c r="C84" s="138"/>
      <c r="D84" s="138"/>
      <c r="E84" s="138"/>
      <c r="F84" s="138"/>
      <c r="G84" s="138"/>
      <c r="H84" s="81"/>
      <c r="I84" s="76">
        <f t="shared" si="16"/>
        <v>0</v>
      </c>
      <c r="J84" s="76"/>
      <c r="K84" s="76"/>
      <c r="L84" s="74">
        <f t="shared" si="17"/>
        <v>0</v>
      </c>
      <c r="M84" s="98" t="s">
        <v>410</v>
      </c>
    </row>
    <row r="85" spans="1:13" s="8" customFormat="1" ht="15.95" customHeight="1" x14ac:dyDescent="0.25">
      <c r="A85" s="68" t="s">
        <v>73</v>
      </c>
      <c r="B85" s="76" t="s">
        <v>286</v>
      </c>
      <c r="C85" s="138">
        <v>1003040.1</v>
      </c>
      <c r="D85" s="138" t="s">
        <v>552</v>
      </c>
      <c r="E85" s="138" t="s">
        <v>118</v>
      </c>
      <c r="F85" s="138">
        <v>20633.73</v>
      </c>
      <c r="G85" s="138">
        <f t="shared" si="15"/>
        <v>2.0571191520658045</v>
      </c>
      <c r="H85" s="81" t="s">
        <v>398</v>
      </c>
      <c r="I85" s="76">
        <f t="shared" si="16"/>
        <v>0</v>
      </c>
      <c r="J85" s="76"/>
      <c r="K85" s="76">
        <v>0.5</v>
      </c>
      <c r="L85" s="74">
        <f t="shared" si="17"/>
        <v>0</v>
      </c>
      <c r="M85" s="70" t="s">
        <v>411</v>
      </c>
    </row>
    <row r="86" spans="1:13" ht="15.95" customHeight="1" x14ac:dyDescent="0.25">
      <c r="A86" s="68" t="s">
        <v>74</v>
      </c>
      <c r="B86" s="76" t="s">
        <v>286</v>
      </c>
      <c r="C86" s="138">
        <v>18306659.800000001</v>
      </c>
      <c r="D86" s="138" t="s">
        <v>552</v>
      </c>
      <c r="E86" s="138" t="s">
        <v>496</v>
      </c>
      <c r="F86" s="138">
        <v>60408.4</v>
      </c>
      <c r="G86" s="138">
        <f t="shared" si="15"/>
        <v>0.32998045880548887</v>
      </c>
      <c r="H86" s="76"/>
      <c r="I86" s="76">
        <f t="shared" ref="I86:I91" si="18">IF(B86="Да, опубликованы для 75% и более межбюджетных субсидий",2,IF(B86="Да, опубликованы для 50% и более межбюджетных субсидий",1,0))</f>
        <v>0</v>
      </c>
      <c r="J86" s="76"/>
      <c r="K86" s="76"/>
      <c r="L86" s="74">
        <f t="shared" ref="L86:L91" si="19">I86*(1-J86)*(1-K86)</f>
        <v>0</v>
      </c>
      <c r="M86" s="70" t="s">
        <v>517</v>
      </c>
    </row>
    <row r="87" spans="1:13" s="7" customFormat="1" ht="15.95" customHeight="1" x14ac:dyDescent="0.25">
      <c r="A87" s="68" t="s">
        <v>75</v>
      </c>
      <c r="B87" s="76" t="s">
        <v>286</v>
      </c>
      <c r="C87" s="138">
        <v>6722647.7999999998</v>
      </c>
      <c r="D87" s="146" t="s">
        <v>553</v>
      </c>
      <c r="E87" s="138" t="s">
        <v>118</v>
      </c>
      <c r="F87" s="138">
        <v>516786</v>
      </c>
      <c r="G87" s="138">
        <f t="shared" si="15"/>
        <v>7.6872389477253291</v>
      </c>
      <c r="H87" s="79"/>
      <c r="I87" s="76">
        <f t="shared" si="18"/>
        <v>0</v>
      </c>
      <c r="J87" s="76"/>
      <c r="K87" s="76"/>
      <c r="L87" s="74">
        <f t="shared" si="19"/>
        <v>0</v>
      </c>
      <c r="M87" s="70" t="s">
        <v>353</v>
      </c>
    </row>
    <row r="88" spans="1:13" s="8" customFormat="1" ht="15.95" customHeight="1" x14ac:dyDescent="0.25">
      <c r="A88" s="68" t="s">
        <v>76</v>
      </c>
      <c r="B88" s="76" t="s">
        <v>212</v>
      </c>
      <c r="C88" s="138"/>
      <c r="D88" s="138"/>
      <c r="E88" s="138"/>
      <c r="F88" s="138"/>
      <c r="G88" s="138"/>
      <c r="H88" s="76"/>
      <c r="I88" s="76">
        <f t="shared" si="18"/>
        <v>0</v>
      </c>
      <c r="J88" s="76"/>
      <c r="K88" s="76"/>
      <c r="L88" s="74">
        <f t="shared" si="19"/>
        <v>0</v>
      </c>
      <c r="M88" s="70" t="s">
        <v>412</v>
      </c>
    </row>
    <row r="89" spans="1:13" ht="15.95" customHeight="1" x14ac:dyDescent="0.25">
      <c r="A89" s="68" t="s">
        <v>77</v>
      </c>
      <c r="B89" s="76" t="s">
        <v>285</v>
      </c>
      <c r="C89" s="138">
        <v>7736860.7000000002</v>
      </c>
      <c r="D89" s="138" t="s">
        <v>552</v>
      </c>
      <c r="E89" s="138" t="s">
        <v>496</v>
      </c>
      <c r="F89" s="138">
        <v>4324461.8</v>
      </c>
      <c r="G89" s="138">
        <f t="shared" si="15"/>
        <v>55.894269881322792</v>
      </c>
      <c r="H89" s="81" t="s">
        <v>398</v>
      </c>
      <c r="I89" s="76">
        <f t="shared" si="18"/>
        <v>1</v>
      </c>
      <c r="J89" s="76"/>
      <c r="K89" s="92">
        <v>0.5</v>
      </c>
      <c r="L89" s="74">
        <f t="shared" si="19"/>
        <v>0.5</v>
      </c>
      <c r="M89" s="98" t="s">
        <v>413</v>
      </c>
    </row>
    <row r="90" spans="1:13" s="8" customFormat="1" ht="15.95" customHeight="1" x14ac:dyDescent="0.25">
      <c r="A90" s="68" t="s">
        <v>78</v>
      </c>
      <c r="B90" s="76" t="s">
        <v>212</v>
      </c>
      <c r="C90" s="138"/>
      <c r="D90" s="138"/>
      <c r="E90" s="138"/>
      <c r="F90" s="138"/>
      <c r="G90" s="138"/>
      <c r="H90" s="79"/>
      <c r="I90" s="76">
        <f t="shared" si="18"/>
        <v>0</v>
      </c>
      <c r="J90" s="76"/>
      <c r="K90" s="76"/>
      <c r="L90" s="74">
        <f t="shared" si="19"/>
        <v>0</v>
      </c>
      <c r="M90" s="70" t="s">
        <v>516</v>
      </c>
    </row>
    <row r="91" spans="1:13" s="8" customFormat="1" ht="15.95" customHeight="1" x14ac:dyDescent="0.25">
      <c r="A91" s="68" t="s">
        <v>79</v>
      </c>
      <c r="B91" s="76" t="s">
        <v>285</v>
      </c>
      <c r="C91" s="138">
        <v>4705393.7</v>
      </c>
      <c r="D91" s="138" t="s">
        <v>552</v>
      </c>
      <c r="E91" s="138" t="s">
        <v>118</v>
      </c>
      <c r="F91" s="138">
        <v>2456736</v>
      </c>
      <c r="G91" s="138">
        <f t="shared" si="15"/>
        <v>52.211061531365587</v>
      </c>
      <c r="H91" s="76"/>
      <c r="I91" s="76">
        <f t="shared" si="18"/>
        <v>1</v>
      </c>
      <c r="J91" s="76"/>
      <c r="K91" s="76"/>
      <c r="L91" s="74">
        <f t="shared" si="19"/>
        <v>1</v>
      </c>
      <c r="M91" s="70" t="s">
        <v>399</v>
      </c>
    </row>
    <row r="92" spans="1:13" s="13" customFormat="1" ht="15.95" customHeight="1" x14ac:dyDescent="0.25">
      <c r="A92" s="67" t="s">
        <v>80</v>
      </c>
      <c r="B92" s="77"/>
      <c r="C92" s="10"/>
      <c r="D92" s="10"/>
      <c r="E92" s="10"/>
      <c r="F92" s="10"/>
      <c r="G92" s="140"/>
      <c r="H92" s="77"/>
      <c r="I92" s="78"/>
      <c r="J92" s="78"/>
      <c r="K92" s="78"/>
      <c r="L92" s="12"/>
      <c r="M92" s="71"/>
    </row>
    <row r="93" spans="1:13" s="8" customFormat="1" ht="15.95" customHeight="1" x14ac:dyDescent="0.25">
      <c r="A93" s="68" t="s">
        <v>81</v>
      </c>
      <c r="B93" s="76" t="s">
        <v>212</v>
      </c>
      <c r="C93" s="138"/>
      <c r="D93" s="146"/>
      <c r="E93" s="138"/>
      <c r="F93" s="138"/>
      <c r="G93" s="138"/>
      <c r="H93" s="76"/>
      <c r="I93" s="76">
        <f t="shared" ref="I93:I101" si="20">IF(B93="Да, опубликованы для 75% и более межбюджетных субсидий",2,IF(B93="Да, опубликованы для 50% и более межбюджетных субсидий",1,0))</f>
        <v>0</v>
      </c>
      <c r="J93" s="76"/>
      <c r="K93" s="76"/>
      <c r="L93" s="74">
        <f t="shared" ref="L93:L101" si="21">I93*(1-J93)*(1-K93)</f>
        <v>0</v>
      </c>
      <c r="M93" s="70" t="s">
        <v>579</v>
      </c>
    </row>
    <row r="94" spans="1:13" s="8" customFormat="1" ht="15.95" customHeight="1" x14ac:dyDescent="0.25">
      <c r="A94" s="68" t="s">
        <v>82</v>
      </c>
      <c r="B94" s="76" t="s">
        <v>286</v>
      </c>
      <c r="C94" s="138">
        <v>7175070</v>
      </c>
      <c r="D94" s="146" t="s">
        <v>554</v>
      </c>
      <c r="E94" s="138" t="s">
        <v>118</v>
      </c>
      <c r="F94" s="138">
        <v>3573937.3</v>
      </c>
      <c r="G94" s="138">
        <f t="shared" si="15"/>
        <v>49.810486866330223</v>
      </c>
      <c r="H94" s="76"/>
      <c r="I94" s="76">
        <f t="shared" si="20"/>
        <v>0</v>
      </c>
      <c r="J94" s="76"/>
      <c r="K94" s="76"/>
      <c r="L94" s="74">
        <f t="shared" si="21"/>
        <v>0</v>
      </c>
      <c r="M94" s="70" t="s">
        <v>356</v>
      </c>
    </row>
    <row r="95" spans="1:13" ht="15.95" customHeight="1" x14ac:dyDescent="0.25">
      <c r="A95" s="68" t="s">
        <v>83</v>
      </c>
      <c r="B95" s="76" t="s">
        <v>556</v>
      </c>
      <c r="C95" s="138">
        <v>2260146.33</v>
      </c>
      <c r="D95" s="138" t="s">
        <v>552</v>
      </c>
      <c r="E95" s="138" t="s">
        <v>119</v>
      </c>
      <c r="F95" s="138">
        <v>0</v>
      </c>
      <c r="G95" s="138"/>
      <c r="H95" s="76"/>
      <c r="I95" s="76">
        <f t="shared" si="20"/>
        <v>0</v>
      </c>
      <c r="J95" s="76"/>
      <c r="K95" s="76"/>
      <c r="L95" s="74">
        <f t="shared" si="21"/>
        <v>0</v>
      </c>
      <c r="M95" s="70" t="s">
        <v>611</v>
      </c>
    </row>
    <row r="96" spans="1:13" ht="15.95" customHeight="1" x14ac:dyDescent="0.25">
      <c r="A96" s="68" t="s">
        <v>84</v>
      </c>
      <c r="B96" s="76" t="s">
        <v>212</v>
      </c>
      <c r="C96" s="138"/>
      <c r="D96" s="138"/>
      <c r="E96" s="138"/>
      <c r="F96" s="138"/>
      <c r="G96" s="138"/>
      <c r="H96" s="76"/>
      <c r="I96" s="76">
        <f t="shared" si="20"/>
        <v>0</v>
      </c>
      <c r="J96" s="76"/>
      <c r="K96" s="76"/>
      <c r="L96" s="74">
        <f t="shared" si="21"/>
        <v>0</v>
      </c>
      <c r="M96" s="70" t="s">
        <v>357</v>
      </c>
    </row>
    <row r="97" spans="1:13" ht="15.95" customHeight="1" x14ac:dyDescent="0.25">
      <c r="A97" s="68" t="s">
        <v>85</v>
      </c>
      <c r="B97" s="76" t="s">
        <v>212</v>
      </c>
      <c r="C97" s="138"/>
      <c r="D97" s="138"/>
      <c r="E97" s="138"/>
      <c r="F97" s="138"/>
      <c r="G97" s="138"/>
      <c r="H97" s="79"/>
      <c r="I97" s="76">
        <f t="shared" si="20"/>
        <v>0</v>
      </c>
      <c r="J97" s="76"/>
      <c r="K97" s="76"/>
      <c r="L97" s="74">
        <f t="shared" si="21"/>
        <v>0</v>
      </c>
      <c r="M97" s="70" t="s">
        <v>358</v>
      </c>
    </row>
    <row r="98" spans="1:13" s="8" customFormat="1" ht="15.95" customHeight="1" x14ac:dyDescent="0.25">
      <c r="A98" s="68" t="s">
        <v>86</v>
      </c>
      <c r="B98" s="76" t="s">
        <v>284</v>
      </c>
      <c r="C98" s="138">
        <v>1026019.6999999998</v>
      </c>
      <c r="D98" s="138" t="s">
        <v>552</v>
      </c>
      <c r="E98" s="138" t="s">
        <v>118</v>
      </c>
      <c r="F98" s="138">
        <v>940430</v>
      </c>
      <c r="G98" s="138">
        <f t="shared" si="15"/>
        <v>91.658084147896972</v>
      </c>
      <c r="H98" s="76"/>
      <c r="I98" s="76">
        <f t="shared" si="20"/>
        <v>2</v>
      </c>
      <c r="J98" s="76"/>
      <c r="K98" s="76"/>
      <c r="L98" s="74">
        <f t="shared" si="21"/>
        <v>2</v>
      </c>
      <c r="M98" s="70" t="s">
        <v>587</v>
      </c>
    </row>
    <row r="99" spans="1:13" s="8" customFormat="1" ht="15.95" customHeight="1" x14ac:dyDescent="0.25">
      <c r="A99" s="68" t="s">
        <v>87</v>
      </c>
      <c r="B99" s="76" t="s">
        <v>212</v>
      </c>
      <c r="C99" s="138"/>
      <c r="D99" s="138"/>
      <c r="E99" s="138"/>
      <c r="F99" s="138"/>
      <c r="G99" s="138"/>
      <c r="H99" s="76"/>
      <c r="I99" s="76">
        <f t="shared" si="20"/>
        <v>0</v>
      </c>
      <c r="J99" s="76"/>
      <c r="K99" s="76"/>
      <c r="L99" s="74">
        <f t="shared" si="21"/>
        <v>0</v>
      </c>
      <c r="M99" s="70" t="s">
        <v>400</v>
      </c>
    </row>
    <row r="100" spans="1:13" s="8" customFormat="1" ht="15.95" customHeight="1" x14ac:dyDescent="0.25">
      <c r="A100" s="68" t="s">
        <v>88</v>
      </c>
      <c r="B100" s="76" t="s">
        <v>212</v>
      </c>
      <c r="C100" s="138"/>
      <c r="D100" s="138"/>
      <c r="E100" s="138"/>
      <c r="F100" s="138"/>
      <c r="G100" s="138"/>
      <c r="H100" s="76"/>
      <c r="I100" s="76">
        <f t="shared" si="20"/>
        <v>0</v>
      </c>
      <c r="J100" s="76"/>
      <c r="K100" s="76"/>
      <c r="L100" s="74">
        <f t="shared" si="21"/>
        <v>0</v>
      </c>
      <c r="M100" s="69" t="s">
        <v>391</v>
      </c>
    </row>
    <row r="101" spans="1:13" s="8" customFormat="1" ht="15.95" customHeight="1" x14ac:dyDescent="0.25">
      <c r="A101" s="68" t="s">
        <v>89</v>
      </c>
      <c r="B101" s="76" t="s">
        <v>212</v>
      </c>
      <c r="C101" s="138"/>
      <c r="D101" s="138"/>
      <c r="E101" s="138"/>
      <c r="F101" s="138"/>
      <c r="G101" s="138"/>
      <c r="H101" s="76"/>
      <c r="I101" s="76">
        <f t="shared" si="20"/>
        <v>0</v>
      </c>
      <c r="J101" s="76"/>
      <c r="K101" s="76"/>
      <c r="L101" s="74">
        <f t="shared" si="21"/>
        <v>0</v>
      </c>
      <c r="M101" s="70" t="s">
        <v>403</v>
      </c>
    </row>
    <row r="102" spans="1:13" s="13" customFormat="1" ht="15.95" customHeight="1" x14ac:dyDescent="0.25">
      <c r="A102" s="67" t="s">
        <v>103</v>
      </c>
      <c r="B102" s="100"/>
      <c r="C102" s="144"/>
      <c r="D102" s="144"/>
      <c r="E102" s="144"/>
      <c r="F102" s="144"/>
      <c r="G102" s="140"/>
      <c r="H102" s="101"/>
      <c r="I102" s="78"/>
      <c r="J102" s="78"/>
      <c r="K102" s="101"/>
      <c r="L102" s="12"/>
      <c r="M102" s="101"/>
    </row>
    <row r="103" spans="1:13" ht="15.95" customHeight="1" x14ac:dyDescent="0.25">
      <c r="A103" s="68" t="s">
        <v>104</v>
      </c>
      <c r="B103" s="103" t="s">
        <v>212</v>
      </c>
      <c r="C103" s="145"/>
      <c r="D103" s="145"/>
      <c r="E103" s="145"/>
      <c r="F103" s="145"/>
      <c r="G103" s="138"/>
      <c r="H103" s="104"/>
      <c r="I103" s="76">
        <f>IF(B103="Да, опубликованы для 75% и более межбюджетных субсидий",2,IF(B103="Да, опубликованы для 50% и более межбюджетных субсидий",1,0))</f>
        <v>0</v>
      </c>
      <c r="J103" s="76"/>
      <c r="K103" s="76"/>
      <c r="L103" s="74">
        <f>I103*(1-J103)*(1-K103)</f>
        <v>0</v>
      </c>
      <c r="M103" s="105" t="s">
        <v>385</v>
      </c>
    </row>
    <row r="104" spans="1:13" ht="15.95" customHeight="1" x14ac:dyDescent="0.25">
      <c r="A104" s="68" t="s">
        <v>105</v>
      </c>
      <c r="B104" s="103" t="s">
        <v>212</v>
      </c>
      <c r="C104" s="145"/>
      <c r="D104" s="145"/>
      <c r="E104" s="145"/>
      <c r="F104" s="145"/>
      <c r="G104" s="138"/>
      <c r="H104" s="104"/>
      <c r="I104" s="76">
        <f>IF(B104="Да, опубликованы для 75% и более межбюджетных субсидий",2,IF(B104="Да, опубликованы для 50% и более межбюджетных субсидий",1,0))</f>
        <v>0</v>
      </c>
      <c r="J104" s="76"/>
      <c r="K104" s="76"/>
      <c r="L104" s="74">
        <f>I104*(1-J104)*(1-K104)</f>
        <v>0</v>
      </c>
      <c r="M104" s="105" t="s">
        <v>386</v>
      </c>
    </row>
    <row r="105" spans="1:13" x14ac:dyDescent="0.25">
      <c r="B105" s="3" t="s">
        <v>96</v>
      </c>
    </row>
    <row r="106" spans="1:13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6"/>
    </row>
    <row r="113" spans="1:12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6"/>
    </row>
    <row r="117" spans="1:12" s="2" customFormat="1" ht="11.2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6"/>
    </row>
    <row r="120" spans="1:12" s="2" customFormat="1" ht="11.2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6"/>
    </row>
    <row r="124" spans="1:12" s="2" customFormat="1" ht="11.2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6"/>
    </row>
    <row r="127" spans="1:12" s="2" customFormat="1" ht="11.2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6"/>
    </row>
    <row r="131" spans="1:12" s="2" customFormat="1" ht="11.2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6"/>
    </row>
  </sheetData>
  <autoFilter ref="A11:M105"/>
  <mergeCells count="17">
    <mergeCell ref="L6:L10"/>
    <mergeCell ref="D5:D10"/>
    <mergeCell ref="E5:E10"/>
    <mergeCell ref="A1:M1"/>
    <mergeCell ref="A2:M2"/>
    <mergeCell ref="A3:M3"/>
    <mergeCell ref="A5:A10"/>
    <mergeCell ref="H5:H10"/>
    <mergeCell ref="I5:L5"/>
    <mergeCell ref="M5:M10"/>
    <mergeCell ref="A4:M4"/>
    <mergeCell ref="C5:C10"/>
    <mergeCell ref="F5:F10"/>
    <mergeCell ref="G5:G10"/>
    <mergeCell ref="I6:I10"/>
    <mergeCell ref="J6:J10"/>
    <mergeCell ref="K6:K10"/>
  </mergeCells>
  <dataValidations count="3">
    <dataValidation type="list" allowBlank="1" showInputMessage="1" showErrorMessage="1" sqref="C11:G11 B22:B104 B11:B20">
      <formula1>$B$6:$B$10</formula1>
    </dataValidation>
    <dataValidation type="list" allowBlank="1" showInputMessage="1" showErrorMessage="1" sqref="J102:K102 J92:K92 K11 J30:K30 J42:K42 J49:K49 J57:K57 J72:K72 J79:K79 J85:K85">
      <formula1>"0,5"</formula1>
    </dataValidation>
    <dataValidation type="list" allowBlank="1" showInputMessage="1" showErrorMessage="1" sqref="J12:K29 J31:K41 J43:K48 J50:K56 J58:K71 J73:K78 J80:K84 J86:K91 J93:K101 J103:K104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M28" r:id="rId1"/>
    <hyperlink ref="M33" r:id="rId2"/>
    <hyperlink ref="M35" r:id="rId3"/>
    <hyperlink ref="M43" r:id="rId4"/>
    <hyperlink ref="M45" r:id="rId5"/>
    <hyperlink ref="M51" r:id="rId6"/>
    <hyperlink ref="M54" r:id="rId7"/>
    <hyperlink ref="M56" r:id="rId8"/>
    <hyperlink ref="M58" r:id="rId9"/>
    <hyperlink ref="M59" r:id="rId10" display="http://mari-el.gov.ru/minfin/Pages/Budjprojekt.aspx"/>
    <hyperlink ref="M60" r:id="rId11"/>
    <hyperlink ref="M61" r:id="rId12"/>
    <hyperlink ref="M63" r:id="rId13"/>
    <hyperlink ref="M64" r:id="rId14"/>
    <hyperlink ref="M68" r:id="rId15" display="http://www.zspo.ru/legislative/budget/27862/"/>
    <hyperlink ref="M73" r:id="rId16"/>
    <hyperlink ref="M76" r:id="rId17"/>
    <hyperlink ref="M78" r:id="rId18" display="http://www.yamalfin.ru/index.php?option=com_content&amp;view=category&amp;layout=blog&amp;id=37&amp;Itemid=45"/>
    <hyperlink ref="M83" r:id="rId19"/>
    <hyperlink ref="M85" r:id="rId20" display="http://www.zaksobr-chita.ru/documents/byudjet/2015"/>
    <hyperlink ref="M88" r:id="rId21" display="http://www.sndko.ru/proekty_zakonov_ko/"/>
    <hyperlink ref="M89" r:id="rId22" display="http://zsnso.ru/579/"/>
    <hyperlink ref="M103" r:id="rId23"/>
    <hyperlink ref="M104" r:id="rId24"/>
    <hyperlink ref="M69" r:id="rId25"/>
    <hyperlink ref="M77" r:id="rId26"/>
    <hyperlink ref="M21" r:id="rId27"/>
    <hyperlink ref="M87" r:id="rId28"/>
    <hyperlink ref="M37" r:id="rId29"/>
    <hyperlink ref="M67" r:id="rId30" display="http://www.zaksob.ru/pages.aspx?id=208&amp;m=68"/>
    <hyperlink ref="M74" r:id="rId31" location="document_list"/>
  </hyperlinks>
  <pageMargins left="0.70866141732283472" right="0.70866141732283472" top="0.74803149606299213" bottom="0.74803149606299213" header="0.31496062992125984" footer="0.31496062992125984"/>
  <pageSetup paperSize="9" scale="55" fitToHeight="3" orientation="landscape" r:id="rId32"/>
  <headerFooter>
    <oddFooter>&amp;C&amp;"Times New Roman,обычный"&amp;8&amp;P</oddFooter>
  </headerFooter>
  <legacyDrawing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zoomScaleNormal="100" zoomScalePageLayoutView="80" workbookViewId="0">
      <pane ySplit="5" topLeftCell="A6" activePane="bottomLeft" state="frozen"/>
      <selection pane="bottomLeft" activeCell="R23" sqref="R23"/>
    </sheetView>
  </sheetViews>
  <sheetFormatPr defaultRowHeight="15" x14ac:dyDescent="0.25"/>
  <cols>
    <col min="1" max="1" width="32.85546875" customWidth="1"/>
    <col min="2" max="2" width="10" customWidth="1"/>
    <col min="3" max="3" width="12.7109375" customWidth="1"/>
    <col min="4" max="4" width="10.42578125" customWidth="1"/>
    <col min="5" max="5" width="19.140625" customWidth="1"/>
    <col min="6" max="6" width="14.7109375" customWidth="1"/>
    <col min="7" max="7" width="14" customWidth="1"/>
    <col min="8" max="8" width="15.42578125" customWidth="1"/>
    <col min="9" max="9" width="20.5703125" customWidth="1"/>
    <col min="10" max="10" width="17.5703125" customWidth="1"/>
    <col min="11" max="11" width="19.42578125" customWidth="1"/>
    <col min="12" max="12" width="19.28515625" customWidth="1"/>
    <col min="13" max="14" width="14.7109375" customWidth="1"/>
    <col min="15" max="15" width="16.7109375" customWidth="1"/>
    <col min="16" max="16" width="16.140625" customWidth="1"/>
    <col min="17" max="17" width="14.7109375" customWidth="1"/>
  </cols>
  <sheetData>
    <row r="1" spans="1:17" ht="23.25" customHeight="1" x14ac:dyDescent="0.25">
      <c r="A1" s="163" t="s">
        <v>665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</row>
    <row r="2" spans="1:17" ht="15.95" customHeight="1" x14ac:dyDescent="0.25">
      <c r="A2" s="153" t="s">
        <v>531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</row>
    <row r="3" spans="1:17" ht="15.95" customHeight="1" x14ac:dyDescent="0.25">
      <c r="A3" s="155" t="str">
        <f>'Методика (раздел 13)'!B5</f>
        <v>Оценка производится в отношении проекта бюджета на 2016 год и плановый период 2017 и 2018 годов или проекта бюджета на 2016 год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</row>
    <row r="4" spans="1:17" ht="159" customHeight="1" x14ac:dyDescent="0.25">
      <c r="A4" s="161" t="s">
        <v>667</v>
      </c>
      <c r="B4" s="162" t="s">
        <v>668</v>
      </c>
      <c r="C4" s="162" t="s">
        <v>93</v>
      </c>
      <c r="D4" s="162" t="s">
        <v>289</v>
      </c>
      <c r="E4" s="161" t="s">
        <v>176</v>
      </c>
      <c r="F4" s="161" t="s">
        <v>184</v>
      </c>
      <c r="G4" s="161" t="s">
        <v>187</v>
      </c>
      <c r="H4" s="161" t="s">
        <v>196</v>
      </c>
      <c r="I4" s="161" t="s">
        <v>198</v>
      </c>
      <c r="J4" s="83" t="s">
        <v>208</v>
      </c>
      <c r="K4" s="83" t="s">
        <v>229</v>
      </c>
      <c r="L4" s="161" t="s">
        <v>244</v>
      </c>
      <c r="M4" s="161" t="s">
        <v>248</v>
      </c>
      <c r="N4" s="161" t="s">
        <v>258</v>
      </c>
      <c r="O4" s="161" t="s">
        <v>278</v>
      </c>
      <c r="P4" s="161" t="s">
        <v>277</v>
      </c>
      <c r="Q4" s="161" t="s">
        <v>282</v>
      </c>
    </row>
    <row r="5" spans="1:17" ht="15.95" customHeight="1" x14ac:dyDescent="0.25">
      <c r="A5" s="14" t="s">
        <v>90</v>
      </c>
      <c r="B5" s="15" t="s">
        <v>94</v>
      </c>
      <c r="C5" s="15" t="s">
        <v>94</v>
      </c>
      <c r="D5" s="15" t="s">
        <v>91</v>
      </c>
      <c r="E5" s="14" t="s">
        <v>91</v>
      </c>
      <c r="F5" s="16" t="s">
        <v>91</v>
      </c>
      <c r="G5" s="16" t="s">
        <v>91</v>
      </c>
      <c r="H5" s="16" t="s">
        <v>91</v>
      </c>
      <c r="I5" s="16" t="s">
        <v>91</v>
      </c>
      <c r="J5" s="16" t="s">
        <v>91</v>
      </c>
      <c r="K5" s="16" t="s">
        <v>91</v>
      </c>
      <c r="L5" s="16" t="s">
        <v>91</v>
      </c>
      <c r="M5" s="16" t="s">
        <v>91</v>
      </c>
      <c r="N5" s="16" t="s">
        <v>91</v>
      </c>
      <c r="O5" s="16" t="s">
        <v>91</v>
      </c>
      <c r="P5" s="16" t="s">
        <v>91</v>
      </c>
      <c r="Q5" s="16" t="s">
        <v>91</v>
      </c>
    </row>
    <row r="6" spans="1:17" s="65" customFormat="1" ht="15.95" customHeight="1" x14ac:dyDescent="0.25">
      <c r="A6" s="14" t="s">
        <v>669</v>
      </c>
      <c r="B6" s="15"/>
      <c r="C6" s="15"/>
      <c r="D6" s="158">
        <f>SUM(E6:Q6)</f>
        <v>27</v>
      </c>
      <c r="E6" s="159">
        <v>4</v>
      </c>
      <c r="F6" s="160">
        <v>1</v>
      </c>
      <c r="G6" s="160">
        <v>2</v>
      </c>
      <c r="H6" s="160">
        <v>2</v>
      </c>
      <c r="I6" s="160">
        <v>2</v>
      </c>
      <c r="J6" s="160">
        <v>2</v>
      </c>
      <c r="K6" s="160">
        <v>2</v>
      </c>
      <c r="L6" s="160">
        <v>2</v>
      </c>
      <c r="M6" s="160">
        <v>2</v>
      </c>
      <c r="N6" s="160">
        <v>2</v>
      </c>
      <c r="O6" s="160">
        <v>2</v>
      </c>
      <c r="P6" s="160">
        <v>2</v>
      </c>
      <c r="Q6" s="160">
        <v>2</v>
      </c>
    </row>
    <row r="7" spans="1:17" ht="15.95" customHeight="1" x14ac:dyDescent="0.25">
      <c r="A7" s="17" t="s">
        <v>0</v>
      </c>
      <c r="B7" s="17"/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ht="15.95" customHeight="1" x14ac:dyDescent="0.25">
      <c r="A8" s="19" t="s">
        <v>1</v>
      </c>
      <c r="B8" s="20" t="str">
        <f>VLOOKUP(A8,'Рейтинг (раздел 13)'!$A$4:$P$91,2,FALSE)</f>
        <v>22-25</v>
      </c>
      <c r="C8" s="20" t="str">
        <f>RANK(D8,$D$8:$D$25)&amp;IF(COUNTIF($D$8:$D$25,D8)&gt;1,"-"&amp;RANK(D8,$D$8:$D$25)+COUNTIF($D$8:$D$25,D8)-1,"")</f>
        <v>4-6</v>
      </c>
      <c r="D8" s="21">
        <f>SUM(E8:Q8)</f>
        <v>14</v>
      </c>
      <c r="E8" s="40">
        <f>'13.1 '!J9</f>
        <v>4</v>
      </c>
      <c r="F8" s="22">
        <f>'13.2  '!F7</f>
        <v>1</v>
      </c>
      <c r="G8" s="22">
        <f>'13.3 '!O11</f>
        <v>0</v>
      </c>
      <c r="H8" s="30">
        <f>'13.4 '!M11</f>
        <v>0</v>
      </c>
      <c r="I8" s="22">
        <f>'13.5 '!J12</f>
        <v>2</v>
      </c>
      <c r="J8" s="30">
        <f>'13.6 '!Y12</f>
        <v>1</v>
      </c>
      <c r="K8" s="22">
        <f>'13.7 '!L9</f>
        <v>2</v>
      </c>
      <c r="L8" s="22">
        <f>'13.8'!L10</f>
        <v>2</v>
      </c>
      <c r="M8" s="22">
        <f>'13.9'!K10</f>
        <v>0</v>
      </c>
      <c r="N8" s="30">
        <f>'13.10'!X15</f>
        <v>0</v>
      </c>
      <c r="O8" s="22">
        <f>'13.11'!M12</f>
        <v>2</v>
      </c>
      <c r="P8" s="22">
        <f>'13.12'!L10</f>
        <v>0</v>
      </c>
      <c r="Q8" s="30">
        <f>'13.13'!L12</f>
        <v>0</v>
      </c>
    </row>
    <row r="9" spans="1:17" ht="15.95" customHeight="1" x14ac:dyDescent="0.25">
      <c r="A9" s="19" t="s">
        <v>2</v>
      </c>
      <c r="B9" s="20" t="str">
        <f>VLOOKUP(A9,'Рейтинг (раздел 13)'!$A$4:$P$91,2,FALSE)</f>
        <v>62-68</v>
      </c>
      <c r="C9" s="20" t="str">
        <f t="shared" ref="C9:C25" si="0">RANK(D9,$D$8:$D$25)&amp;IF(COUNTIF($D$8:$D$25,D9)&gt;1,"-"&amp;RANK(D9,$D$8:$D$25)+COUNTIF($D$8:$D$25,D9)-1,"")</f>
        <v>16-17</v>
      </c>
      <c r="D9" s="21">
        <f t="shared" ref="D9:D72" si="1">SUM(E9:Q9)</f>
        <v>5</v>
      </c>
      <c r="E9" s="40">
        <f>'13.1 '!J10</f>
        <v>4</v>
      </c>
      <c r="F9" s="22">
        <f>'13.2  '!F8</f>
        <v>1</v>
      </c>
      <c r="G9" s="22">
        <f>'13.3 '!O12</f>
        <v>0</v>
      </c>
      <c r="H9" s="30">
        <f>'13.4 '!M12</f>
        <v>0</v>
      </c>
      <c r="I9" s="22">
        <f>'13.5 '!J13</f>
        <v>0</v>
      </c>
      <c r="J9" s="30">
        <f>'13.6 '!Y13</f>
        <v>0</v>
      </c>
      <c r="K9" s="22">
        <f>'13.7 '!L10</f>
        <v>0</v>
      </c>
      <c r="L9" s="22">
        <f>'13.8'!L11</f>
        <v>0</v>
      </c>
      <c r="M9" s="22">
        <f>'13.9'!K11</f>
        <v>0</v>
      </c>
      <c r="N9" s="30">
        <f>'13.10'!X16</f>
        <v>0</v>
      </c>
      <c r="O9" s="22">
        <f>'13.11'!M13</f>
        <v>0</v>
      </c>
      <c r="P9" s="22">
        <f>'13.12'!L11</f>
        <v>0</v>
      </c>
      <c r="Q9" s="30">
        <f>'13.13'!L13</f>
        <v>0</v>
      </c>
    </row>
    <row r="10" spans="1:17" ht="15.95" customHeight="1" x14ac:dyDescent="0.25">
      <c r="A10" s="19" t="s">
        <v>3</v>
      </c>
      <c r="B10" s="20" t="str">
        <f>VLOOKUP(A10,'Рейтинг (раздел 13)'!$A$4:$P$91,2,FALSE)</f>
        <v>7-11</v>
      </c>
      <c r="C10" s="20" t="str">
        <f t="shared" si="0"/>
        <v>1</v>
      </c>
      <c r="D10" s="21">
        <f t="shared" si="1"/>
        <v>21</v>
      </c>
      <c r="E10" s="40">
        <f>'13.1 '!J11</f>
        <v>4</v>
      </c>
      <c r="F10" s="22">
        <f>'13.2  '!F9</f>
        <v>1</v>
      </c>
      <c r="G10" s="22">
        <f>'13.3 '!O13</f>
        <v>2</v>
      </c>
      <c r="H10" s="30">
        <f>'13.4 '!M13</f>
        <v>2</v>
      </c>
      <c r="I10" s="22">
        <f>'13.5 '!J14</f>
        <v>2</v>
      </c>
      <c r="J10" s="30">
        <f>'13.6 '!Y14</f>
        <v>2</v>
      </c>
      <c r="K10" s="22">
        <f>'13.7 '!L11</f>
        <v>2</v>
      </c>
      <c r="L10" s="22">
        <f>'13.8'!L12</f>
        <v>2</v>
      </c>
      <c r="M10" s="22">
        <f>'13.9'!K12</f>
        <v>2</v>
      </c>
      <c r="N10" s="30">
        <f>'13.10'!X17</f>
        <v>0</v>
      </c>
      <c r="O10" s="22">
        <f>'13.11'!M14</f>
        <v>2</v>
      </c>
      <c r="P10" s="22">
        <f>'13.12'!L12</f>
        <v>0</v>
      </c>
      <c r="Q10" s="30">
        <f>'13.13'!L14</f>
        <v>0</v>
      </c>
    </row>
    <row r="11" spans="1:17" ht="15.95" customHeight="1" x14ac:dyDescent="0.25">
      <c r="A11" s="19" t="s">
        <v>4</v>
      </c>
      <c r="B11" s="20" t="str">
        <f>VLOOKUP(A11,'Рейтинг (раздел 13)'!$A$4:$P$91,2,FALSE)</f>
        <v>22-25</v>
      </c>
      <c r="C11" s="20" t="str">
        <f t="shared" si="0"/>
        <v>4-6</v>
      </c>
      <c r="D11" s="21">
        <f t="shared" si="1"/>
        <v>14</v>
      </c>
      <c r="E11" s="40">
        <f>'13.1 '!J12</f>
        <v>2</v>
      </c>
      <c r="F11" s="22">
        <f>'13.2  '!F10</f>
        <v>1</v>
      </c>
      <c r="G11" s="22">
        <f>'13.3 '!O14</f>
        <v>2</v>
      </c>
      <c r="H11" s="30">
        <f>'13.4 '!M14</f>
        <v>0</v>
      </c>
      <c r="I11" s="22">
        <f>'13.5 '!J15</f>
        <v>2</v>
      </c>
      <c r="J11" s="30">
        <f>'13.6 '!Y15</f>
        <v>2</v>
      </c>
      <c r="K11" s="22">
        <f>'13.7 '!L12</f>
        <v>2</v>
      </c>
      <c r="L11" s="22">
        <f>'13.8'!L13</f>
        <v>2</v>
      </c>
      <c r="M11" s="22">
        <f>'13.9'!K13</f>
        <v>0</v>
      </c>
      <c r="N11" s="30">
        <f>'13.10'!X18</f>
        <v>0</v>
      </c>
      <c r="O11" s="22">
        <f>'13.11'!M15</f>
        <v>1</v>
      </c>
      <c r="P11" s="22">
        <f>'13.12'!L13</f>
        <v>0</v>
      </c>
      <c r="Q11" s="30">
        <f>'13.13'!L15</f>
        <v>0</v>
      </c>
    </row>
    <row r="12" spans="1:17" ht="15.95" customHeight="1" x14ac:dyDescent="0.25">
      <c r="A12" s="19" t="s">
        <v>5</v>
      </c>
      <c r="B12" s="20" t="str">
        <f>VLOOKUP(A12,'Рейтинг (раздел 13)'!$A$4:$P$91,2,FALSE)</f>
        <v>58-61</v>
      </c>
      <c r="C12" s="20" t="str">
        <f t="shared" si="0"/>
        <v>14-15</v>
      </c>
      <c r="D12" s="21">
        <f t="shared" si="1"/>
        <v>6</v>
      </c>
      <c r="E12" s="40">
        <f>'13.1 '!J13</f>
        <v>4</v>
      </c>
      <c r="F12" s="22">
        <f>'13.2  '!F11</f>
        <v>1</v>
      </c>
      <c r="G12" s="22">
        <f>'13.3 '!O15</f>
        <v>0</v>
      </c>
      <c r="H12" s="30">
        <f>'13.4 '!M15</f>
        <v>0</v>
      </c>
      <c r="I12" s="22">
        <f>'13.5 '!J16</f>
        <v>0</v>
      </c>
      <c r="J12" s="30">
        <f>'13.6 '!Y16</f>
        <v>0</v>
      </c>
      <c r="K12" s="22">
        <f>'13.7 '!L13</f>
        <v>0</v>
      </c>
      <c r="L12" s="22">
        <f>'13.8'!L14</f>
        <v>0</v>
      </c>
      <c r="M12" s="22">
        <f>'13.9'!K14</f>
        <v>0</v>
      </c>
      <c r="N12" s="30">
        <f>'13.10'!X19</f>
        <v>0</v>
      </c>
      <c r="O12" s="22">
        <f>'13.11'!M16</f>
        <v>0</v>
      </c>
      <c r="P12" s="22">
        <f>'13.12'!L14</f>
        <v>1</v>
      </c>
      <c r="Q12" s="30">
        <f>'13.13'!L16</f>
        <v>0</v>
      </c>
    </row>
    <row r="13" spans="1:17" ht="15.95" customHeight="1" x14ac:dyDescent="0.25">
      <c r="A13" s="19" t="s">
        <v>6</v>
      </c>
      <c r="B13" s="20" t="str">
        <f>VLOOKUP(A13,'Рейтинг (раздел 13)'!$A$4:$P$91,2,FALSE)</f>
        <v>58-61</v>
      </c>
      <c r="C13" s="20" t="str">
        <f t="shared" si="0"/>
        <v>14-15</v>
      </c>
      <c r="D13" s="21">
        <f t="shared" si="1"/>
        <v>6</v>
      </c>
      <c r="E13" s="40">
        <f>'13.1 '!J14</f>
        <v>2</v>
      </c>
      <c r="F13" s="22">
        <f>'13.2  '!F12</f>
        <v>1</v>
      </c>
      <c r="G13" s="22">
        <f>'13.3 '!O16</f>
        <v>2</v>
      </c>
      <c r="H13" s="30">
        <f>'13.4 '!M16</f>
        <v>0</v>
      </c>
      <c r="I13" s="22">
        <f>'13.5 '!J17</f>
        <v>0</v>
      </c>
      <c r="J13" s="30">
        <f>'13.6 '!Y17</f>
        <v>0</v>
      </c>
      <c r="K13" s="22">
        <f>'13.7 '!L14</f>
        <v>0</v>
      </c>
      <c r="L13" s="22">
        <f>'13.8'!L15</f>
        <v>0</v>
      </c>
      <c r="M13" s="22">
        <f>'13.9'!K15</f>
        <v>0</v>
      </c>
      <c r="N13" s="30">
        <f>'13.10'!X20</f>
        <v>0</v>
      </c>
      <c r="O13" s="22">
        <f>'13.11'!M17</f>
        <v>0</v>
      </c>
      <c r="P13" s="22">
        <f>'13.12'!L15</f>
        <v>1</v>
      </c>
      <c r="Q13" s="30">
        <f>'13.13'!L17</f>
        <v>0</v>
      </c>
    </row>
    <row r="14" spans="1:17" ht="15.95" customHeight="1" x14ac:dyDescent="0.25">
      <c r="A14" s="19" t="s">
        <v>7</v>
      </c>
      <c r="B14" s="20" t="str">
        <f>VLOOKUP(A14,'Рейтинг (раздел 13)'!$A$4:$P$91,2,FALSE)</f>
        <v>51-57</v>
      </c>
      <c r="C14" s="20" t="str">
        <f t="shared" si="0"/>
        <v>11-13</v>
      </c>
      <c r="D14" s="21">
        <f t="shared" si="1"/>
        <v>7</v>
      </c>
      <c r="E14" s="40">
        <f>'13.1 '!J15</f>
        <v>4</v>
      </c>
      <c r="F14" s="22">
        <f>'13.2  '!F13</f>
        <v>1</v>
      </c>
      <c r="G14" s="22">
        <f>'13.3 '!O17</f>
        <v>2</v>
      </c>
      <c r="H14" s="30">
        <f>'13.4 '!M17</f>
        <v>0</v>
      </c>
      <c r="I14" s="22">
        <f>'13.5 '!J18</f>
        <v>0</v>
      </c>
      <c r="J14" s="30">
        <f>'13.6 '!Y18</f>
        <v>0</v>
      </c>
      <c r="K14" s="22">
        <f>'13.7 '!L15</f>
        <v>0</v>
      </c>
      <c r="L14" s="22">
        <f>'13.8'!L16</f>
        <v>0</v>
      </c>
      <c r="M14" s="22">
        <f>'13.9'!K16</f>
        <v>0</v>
      </c>
      <c r="N14" s="30">
        <f>'13.10'!X21</f>
        <v>0</v>
      </c>
      <c r="O14" s="22">
        <f>'13.11'!M18</f>
        <v>0</v>
      </c>
      <c r="P14" s="22">
        <f>'13.12'!L16</f>
        <v>0</v>
      </c>
      <c r="Q14" s="30">
        <f>'13.13'!L18</f>
        <v>0</v>
      </c>
    </row>
    <row r="15" spans="1:17" s="7" customFormat="1" ht="15.95" customHeight="1" x14ac:dyDescent="0.25">
      <c r="A15" s="19" t="s">
        <v>8</v>
      </c>
      <c r="B15" s="20" t="str">
        <f>VLOOKUP(A15,'Рейтинг (раздел 13)'!$A$4:$P$91,2,FALSE)</f>
        <v>26-30</v>
      </c>
      <c r="C15" s="20" t="str">
        <f t="shared" si="0"/>
        <v>7</v>
      </c>
      <c r="D15" s="21">
        <f t="shared" si="1"/>
        <v>13</v>
      </c>
      <c r="E15" s="40">
        <f>'13.1 '!J16</f>
        <v>2</v>
      </c>
      <c r="F15" s="22">
        <f>'13.2  '!F14</f>
        <v>1</v>
      </c>
      <c r="G15" s="22">
        <f>'13.3 '!O18</f>
        <v>2</v>
      </c>
      <c r="H15" s="30">
        <f>'13.4 '!M18</f>
        <v>0</v>
      </c>
      <c r="I15" s="22">
        <f>'13.5 '!J19</f>
        <v>2</v>
      </c>
      <c r="J15" s="30">
        <f>'13.6 '!Y19</f>
        <v>2</v>
      </c>
      <c r="K15" s="22">
        <f>'13.7 '!L16</f>
        <v>2</v>
      </c>
      <c r="L15" s="22">
        <f>'13.8'!L17</f>
        <v>2</v>
      </c>
      <c r="M15" s="22">
        <f>'13.9'!K17</f>
        <v>0</v>
      </c>
      <c r="N15" s="30">
        <f>'13.10'!X22</f>
        <v>0</v>
      </c>
      <c r="O15" s="22">
        <f>'13.11'!M19</f>
        <v>0</v>
      </c>
      <c r="P15" s="22">
        <f>'13.12'!L17</f>
        <v>0</v>
      </c>
      <c r="Q15" s="30">
        <f>'13.13'!L19</f>
        <v>0</v>
      </c>
    </row>
    <row r="16" spans="1:17" ht="15.95" customHeight="1" x14ac:dyDescent="0.25">
      <c r="A16" s="19" t="s">
        <v>9</v>
      </c>
      <c r="B16" s="20" t="str">
        <f>VLOOKUP(A16,'Рейтинг (раздел 13)'!$A$4:$P$91,2,FALSE)</f>
        <v>51-57</v>
      </c>
      <c r="C16" s="20" t="str">
        <f t="shared" si="0"/>
        <v>11-13</v>
      </c>
      <c r="D16" s="21">
        <f t="shared" si="1"/>
        <v>7</v>
      </c>
      <c r="E16" s="40">
        <f>'13.1 '!J17</f>
        <v>4</v>
      </c>
      <c r="F16" s="22">
        <f>'13.2  '!F15</f>
        <v>1</v>
      </c>
      <c r="G16" s="22">
        <f>'13.3 '!O19</f>
        <v>0</v>
      </c>
      <c r="H16" s="30">
        <f>'13.4 '!M19</f>
        <v>0</v>
      </c>
      <c r="I16" s="22">
        <f>'13.5 '!J20</f>
        <v>0</v>
      </c>
      <c r="J16" s="30">
        <f>'13.6 '!Y20</f>
        <v>0</v>
      </c>
      <c r="K16" s="22">
        <f>'13.7 '!L17</f>
        <v>2</v>
      </c>
      <c r="L16" s="22">
        <f>'13.8'!L18</f>
        <v>0</v>
      </c>
      <c r="M16" s="22">
        <f>'13.9'!K18</f>
        <v>0</v>
      </c>
      <c r="N16" s="30">
        <f>'13.10'!X23</f>
        <v>0</v>
      </c>
      <c r="O16" s="22">
        <f>'13.11'!M20</f>
        <v>0</v>
      </c>
      <c r="P16" s="22">
        <f>'13.12'!L18</f>
        <v>0</v>
      </c>
      <c r="Q16" s="30">
        <f>'13.13'!L20</f>
        <v>0</v>
      </c>
    </row>
    <row r="17" spans="1:17" ht="15.95" customHeight="1" x14ac:dyDescent="0.25">
      <c r="A17" s="19" t="s">
        <v>10</v>
      </c>
      <c r="B17" s="20" t="str">
        <f>VLOOKUP(A17,'Рейтинг (раздел 13)'!$A$4:$P$91,2,FALSE)</f>
        <v>12-13</v>
      </c>
      <c r="C17" s="20" t="str">
        <f t="shared" si="0"/>
        <v>2</v>
      </c>
      <c r="D17" s="21">
        <f t="shared" si="1"/>
        <v>19</v>
      </c>
      <c r="E17" s="40">
        <f>'13.1 '!J18</f>
        <v>4</v>
      </c>
      <c r="F17" s="22">
        <f>'13.2  '!F16</f>
        <v>1</v>
      </c>
      <c r="G17" s="22">
        <f>'13.3 '!O20</f>
        <v>0</v>
      </c>
      <c r="H17" s="30">
        <f>'13.4 '!M20</f>
        <v>2</v>
      </c>
      <c r="I17" s="22">
        <f>'13.5 '!J21</f>
        <v>2</v>
      </c>
      <c r="J17" s="30">
        <f>'13.6 '!Y21</f>
        <v>2</v>
      </c>
      <c r="K17" s="22">
        <f>'13.7 '!L18</f>
        <v>2</v>
      </c>
      <c r="L17" s="22">
        <f>'13.8'!L19</f>
        <v>2</v>
      </c>
      <c r="M17" s="22">
        <f>'13.9'!K19</f>
        <v>2</v>
      </c>
      <c r="N17" s="30">
        <f>'13.10'!X24</f>
        <v>0</v>
      </c>
      <c r="O17" s="22">
        <f>'13.11'!M21</f>
        <v>2</v>
      </c>
      <c r="P17" s="22">
        <f>'13.12'!L19</f>
        <v>0</v>
      </c>
      <c r="Q17" s="30">
        <f>'13.13'!L21</f>
        <v>0</v>
      </c>
    </row>
    <row r="18" spans="1:17" ht="15.95" customHeight="1" x14ac:dyDescent="0.25">
      <c r="A18" s="19" t="s">
        <v>11</v>
      </c>
      <c r="B18" s="20" t="str">
        <f>VLOOKUP(A18,'Рейтинг (раздел 13)'!$A$4:$P$91,2,FALSE)</f>
        <v>81</v>
      </c>
      <c r="C18" s="20" t="str">
        <f t="shared" si="0"/>
        <v>18</v>
      </c>
      <c r="D18" s="21">
        <f t="shared" si="1"/>
        <v>1.5</v>
      </c>
      <c r="E18" s="40">
        <f>'13.1 '!J19</f>
        <v>1</v>
      </c>
      <c r="F18" s="22">
        <f>'13.2  '!F17</f>
        <v>0.5</v>
      </c>
      <c r="G18" s="22">
        <f>'13.3 '!O21</f>
        <v>0</v>
      </c>
      <c r="H18" s="30">
        <f>'13.4 '!M21</f>
        <v>0</v>
      </c>
      <c r="I18" s="22">
        <f>'13.5 '!J22</f>
        <v>0</v>
      </c>
      <c r="J18" s="30">
        <f>'13.6 '!Y22</f>
        <v>0</v>
      </c>
      <c r="K18" s="22">
        <f>'13.7 '!L19</f>
        <v>0</v>
      </c>
      <c r="L18" s="22">
        <f>'13.8'!L20</f>
        <v>0</v>
      </c>
      <c r="M18" s="22">
        <f>'13.9'!K20</f>
        <v>0</v>
      </c>
      <c r="N18" s="30">
        <f>'13.10'!X25</f>
        <v>0</v>
      </c>
      <c r="O18" s="22">
        <f>'13.11'!M22</f>
        <v>0</v>
      </c>
      <c r="P18" s="22">
        <f>'13.12'!L20</f>
        <v>0</v>
      </c>
      <c r="Q18" s="30">
        <f>'13.13'!L22</f>
        <v>0</v>
      </c>
    </row>
    <row r="19" spans="1:17" s="7" customFormat="1" ht="15.95" customHeight="1" x14ac:dyDescent="0.25">
      <c r="A19" s="19" t="s">
        <v>12</v>
      </c>
      <c r="B19" s="20" t="str">
        <f>VLOOKUP(A19,'Рейтинг (раздел 13)'!$A$4:$P$91,2,FALSE)</f>
        <v>36-41</v>
      </c>
      <c r="C19" s="20" t="str">
        <f t="shared" si="0"/>
        <v>8</v>
      </c>
      <c r="D19" s="21">
        <f t="shared" si="1"/>
        <v>11</v>
      </c>
      <c r="E19" s="40">
        <f>'13.1 '!J20</f>
        <v>4</v>
      </c>
      <c r="F19" s="22">
        <f>'13.2  '!F18</f>
        <v>1</v>
      </c>
      <c r="G19" s="22">
        <f>'13.3 '!O22</f>
        <v>0</v>
      </c>
      <c r="H19" s="30">
        <f>'13.4 '!M22</f>
        <v>2</v>
      </c>
      <c r="I19" s="22">
        <f>'13.5 '!J23</f>
        <v>2</v>
      </c>
      <c r="J19" s="30">
        <f>'13.6 '!Y23</f>
        <v>0</v>
      </c>
      <c r="K19" s="22">
        <f>'13.7 '!L20</f>
        <v>2</v>
      </c>
      <c r="L19" s="22">
        <f>'13.8'!L21</f>
        <v>0</v>
      </c>
      <c r="M19" s="22">
        <f>'13.9'!K21</f>
        <v>0</v>
      </c>
      <c r="N19" s="30">
        <f>'13.10'!X26</f>
        <v>0</v>
      </c>
      <c r="O19" s="22">
        <f>'13.11'!M23</f>
        <v>0</v>
      </c>
      <c r="P19" s="22">
        <f>'13.12'!L21</f>
        <v>0</v>
      </c>
      <c r="Q19" s="30">
        <f>'13.13'!L23</f>
        <v>0</v>
      </c>
    </row>
    <row r="20" spans="1:17" ht="15.95" customHeight="1" x14ac:dyDescent="0.25">
      <c r="A20" s="19" t="s">
        <v>13</v>
      </c>
      <c r="B20" s="20" t="str">
        <f>VLOOKUP(A20,'Рейтинг (раздел 13)'!$A$4:$P$91,2,FALSE)</f>
        <v>62-68</v>
      </c>
      <c r="C20" s="20" t="str">
        <f t="shared" si="0"/>
        <v>16-17</v>
      </c>
      <c r="D20" s="21">
        <f t="shared" si="1"/>
        <v>5</v>
      </c>
      <c r="E20" s="40">
        <f>'13.1 '!J21</f>
        <v>2</v>
      </c>
      <c r="F20" s="22">
        <f>'13.2  '!F19</f>
        <v>1</v>
      </c>
      <c r="G20" s="22">
        <f>'13.3 '!O23</f>
        <v>0</v>
      </c>
      <c r="H20" s="30">
        <f>'13.4 '!M23</f>
        <v>0</v>
      </c>
      <c r="I20" s="22">
        <f>'13.5 '!J24</f>
        <v>0</v>
      </c>
      <c r="J20" s="30">
        <f>'13.6 '!Y24</f>
        <v>0</v>
      </c>
      <c r="K20" s="22">
        <f>'13.7 '!L21</f>
        <v>0</v>
      </c>
      <c r="L20" s="22">
        <f>'13.8'!L22</f>
        <v>0</v>
      </c>
      <c r="M20" s="22">
        <f>'13.9'!K22</f>
        <v>0</v>
      </c>
      <c r="N20" s="30">
        <f>'13.10'!X27</f>
        <v>0</v>
      </c>
      <c r="O20" s="22">
        <f>'13.11'!M24</f>
        <v>0</v>
      </c>
      <c r="P20" s="22">
        <f>'13.12'!L22</f>
        <v>2</v>
      </c>
      <c r="Q20" s="30">
        <f>'13.13'!L24</f>
        <v>0</v>
      </c>
    </row>
    <row r="21" spans="1:17" ht="15.95" customHeight="1" x14ac:dyDescent="0.25">
      <c r="A21" s="19" t="s">
        <v>14</v>
      </c>
      <c r="B21" s="20" t="str">
        <f>VLOOKUP(A21,'Рейтинг (раздел 13)'!$A$4:$P$91,2,FALSE)</f>
        <v>42</v>
      </c>
      <c r="C21" s="20" t="str">
        <f t="shared" si="0"/>
        <v>9</v>
      </c>
      <c r="D21" s="21">
        <f t="shared" si="1"/>
        <v>10</v>
      </c>
      <c r="E21" s="40">
        <f>'13.1 '!J22</f>
        <v>2</v>
      </c>
      <c r="F21" s="22">
        <f>'13.2  '!F20</f>
        <v>1</v>
      </c>
      <c r="G21" s="22">
        <f>'13.3 '!O24</f>
        <v>0</v>
      </c>
      <c r="H21" s="30">
        <f>'13.4 '!M24</f>
        <v>1</v>
      </c>
      <c r="I21" s="22">
        <f>'13.5 '!J25</f>
        <v>2</v>
      </c>
      <c r="J21" s="30">
        <f>'13.6 '!Y25</f>
        <v>0.5</v>
      </c>
      <c r="K21" s="22">
        <f>'13.7 '!L22</f>
        <v>0.5</v>
      </c>
      <c r="L21" s="22">
        <f>'13.8'!L23</f>
        <v>0.5</v>
      </c>
      <c r="M21" s="22">
        <f>'13.9'!K23</f>
        <v>0.5</v>
      </c>
      <c r="N21" s="30">
        <f>'13.10'!X28</f>
        <v>0</v>
      </c>
      <c r="O21" s="22">
        <f>'13.11'!M25</f>
        <v>2</v>
      </c>
      <c r="P21" s="22">
        <f>'13.12'!L23</f>
        <v>0</v>
      </c>
      <c r="Q21" s="30">
        <f>'13.13'!L25</f>
        <v>0</v>
      </c>
    </row>
    <row r="22" spans="1:17" ht="15.95" customHeight="1" x14ac:dyDescent="0.25">
      <c r="A22" s="19" t="s">
        <v>15</v>
      </c>
      <c r="B22" s="20" t="str">
        <f>VLOOKUP(A22,'Рейтинг (раздел 13)'!$A$4:$P$91,2,FALSE)</f>
        <v>51-57</v>
      </c>
      <c r="C22" s="20" t="str">
        <f t="shared" si="0"/>
        <v>11-13</v>
      </c>
      <c r="D22" s="21">
        <f t="shared" si="1"/>
        <v>7</v>
      </c>
      <c r="E22" s="40">
        <f>'13.1 '!J23</f>
        <v>4</v>
      </c>
      <c r="F22" s="22">
        <f>'13.2  '!F21</f>
        <v>1</v>
      </c>
      <c r="G22" s="22">
        <f>'13.3 '!O25</f>
        <v>0</v>
      </c>
      <c r="H22" s="30">
        <f>'13.4 '!M25</f>
        <v>0</v>
      </c>
      <c r="I22" s="22">
        <f>'13.5 '!J26</f>
        <v>0</v>
      </c>
      <c r="J22" s="30">
        <f>'13.6 '!Y26</f>
        <v>0</v>
      </c>
      <c r="K22" s="22">
        <f>'13.7 '!L23</f>
        <v>0</v>
      </c>
      <c r="L22" s="22">
        <f>'13.8'!L24</f>
        <v>0</v>
      </c>
      <c r="M22" s="22">
        <f>'13.9'!K24</f>
        <v>0</v>
      </c>
      <c r="N22" s="30">
        <f>'13.10'!X29</f>
        <v>0</v>
      </c>
      <c r="O22" s="22">
        <f>'13.11'!M26</f>
        <v>0</v>
      </c>
      <c r="P22" s="22">
        <f>'13.12'!L24</f>
        <v>2</v>
      </c>
      <c r="Q22" s="30">
        <f>'13.13'!L26</f>
        <v>0</v>
      </c>
    </row>
    <row r="23" spans="1:17" ht="15.95" customHeight="1" x14ac:dyDescent="0.25">
      <c r="A23" s="19" t="s">
        <v>16</v>
      </c>
      <c r="B23" s="20" t="str">
        <f>VLOOKUP(A23,'Рейтинг (раздел 13)'!$A$4:$P$91,2,FALSE)</f>
        <v>18-21</v>
      </c>
      <c r="C23" s="20" t="str">
        <f t="shared" si="0"/>
        <v>3</v>
      </c>
      <c r="D23" s="21">
        <f t="shared" si="1"/>
        <v>15</v>
      </c>
      <c r="E23" s="40">
        <f>'13.1 '!J24</f>
        <v>2</v>
      </c>
      <c r="F23" s="22">
        <f>'13.2  '!F22</f>
        <v>1</v>
      </c>
      <c r="G23" s="22">
        <f>'13.3 '!O26</f>
        <v>2</v>
      </c>
      <c r="H23" s="30">
        <f>'13.4 '!M26</f>
        <v>2</v>
      </c>
      <c r="I23" s="22">
        <f>'13.5 '!J27</f>
        <v>0</v>
      </c>
      <c r="J23" s="30">
        <f>'13.6 '!Y27</f>
        <v>2</v>
      </c>
      <c r="K23" s="22">
        <f>'13.7 '!L24</f>
        <v>2</v>
      </c>
      <c r="L23" s="22">
        <f>'13.8'!L25</f>
        <v>2</v>
      </c>
      <c r="M23" s="22">
        <f>'13.9'!K25</f>
        <v>0</v>
      </c>
      <c r="N23" s="30">
        <f>'13.10'!X30</f>
        <v>0</v>
      </c>
      <c r="O23" s="22">
        <f>'13.11'!M27</f>
        <v>0</v>
      </c>
      <c r="P23" s="22">
        <f>'13.12'!L25</f>
        <v>2</v>
      </c>
      <c r="Q23" s="30">
        <f>'13.13'!L27</f>
        <v>0</v>
      </c>
    </row>
    <row r="24" spans="1:17" ht="15.95" customHeight="1" x14ac:dyDescent="0.25">
      <c r="A24" s="19" t="s">
        <v>17</v>
      </c>
      <c r="B24" s="20" t="str">
        <f>VLOOKUP(A24,'Рейтинг (раздел 13)'!$A$4:$P$91,2,FALSE)</f>
        <v>48</v>
      </c>
      <c r="C24" s="20" t="str">
        <f t="shared" si="0"/>
        <v>10</v>
      </c>
      <c r="D24" s="21">
        <f t="shared" si="1"/>
        <v>8</v>
      </c>
      <c r="E24" s="40">
        <f>'13.1 '!J25</f>
        <v>4</v>
      </c>
      <c r="F24" s="22">
        <f>'13.2  '!F23</f>
        <v>1</v>
      </c>
      <c r="G24" s="22">
        <f>'13.3 '!O27</f>
        <v>2</v>
      </c>
      <c r="H24" s="30">
        <f>'13.4 '!M27</f>
        <v>0</v>
      </c>
      <c r="I24" s="22">
        <f>'13.5 '!J28</f>
        <v>0</v>
      </c>
      <c r="J24" s="30">
        <f>'13.6 '!Y28</f>
        <v>0</v>
      </c>
      <c r="K24" s="22">
        <f>'13.7 '!L25</f>
        <v>0</v>
      </c>
      <c r="L24" s="22">
        <f>'13.8'!L26</f>
        <v>0</v>
      </c>
      <c r="M24" s="22">
        <f>'13.9'!K26</f>
        <v>0</v>
      </c>
      <c r="N24" s="30">
        <f>'13.10'!X31</f>
        <v>0</v>
      </c>
      <c r="O24" s="22">
        <f>'13.11'!M28</f>
        <v>0</v>
      </c>
      <c r="P24" s="22">
        <f>'13.12'!L26</f>
        <v>1</v>
      </c>
      <c r="Q24" s="30">
        <f>'13.13'!L28</f>
        <v>0</v>
      </c>
    </row>
    <row r="25" spans="1:17" ht="15.95" customHeight="1" x14ac:dyDescent="0.25">
      <c r="A25" s="19" t="s">
        <v>18</v>
      </c>
      <c r="B25" s="20" t="str">
        <f>VLOOKUP(A25,'Рейтинг (раздел 13)'!$A$4:$P$91,2,FALSE)</f>
        <v>22-25</v>
      </c>
      <c r="C25" s="20" t="str">
        <f t="shared" si="0"/>
        <v>4-6</v>
      </c>
      <c r="D25" s="21">
        <f t="shared" si="1"/>
        <v>14</v>
      </c>
      <c r="E25" s="40">
        <f>'13.1 '!J26</f>
        <v>4</v>
      </c>
      <c r="F25" s="22">
        <f>'13.2  '!F24</f>
        <v>1</v>
      </c>
      <c r="G25" s="22">
        <f>'13.3 '!O28</f>
        <v>2</v>
      </c>
      <c r="H25" s="30">
        <f>'13.4 '!M28</f>
        <v>0</v>
      </c>
      <c r="I25" s="22">
        <f>'13.5 '!J29</f>
        <v>0</v>
      </c>
      <c r="J25" s="30">
        <f>'13.6 '!Y29</f>
        <v>2</v>
      </c>
      <c r="K25" s="22">
        <f>'13.7 '!L26</f>
        <v>2</v>
      </c>
      <c r="L25" s="22">
        <f>'13.8'!L27</f>
        <v>2</v>
      </c>
      <c r="M25" s="22">
        <f>'13.9'!K27</f>
        <v>0</v>
      </c>
      <c r="N25" s="30">
        <f>'13.10'!X32</f>
        <v>0</v>
      </c>
      <c r="O25" s="22">
        <f>'13.11'!M29</f>
        <v>1</v>
      </c>
      <c r="P25" s="22">
        <f>'13.12'!L27</f>
        <v>0</v>
      </c>
      <c r="Q25" s="30">
        <f>'13.13'!L29</f>
        <v>0</v>
      </c>
    </row>
    <row r="26" spans="1:17" ht="15.95" customHeight="1" x14ac:dyDescent="0.25">
      <c r="A26" s="17" t="s">
        <v>19</v>
      </c>
      <c r="B26" s="23"/>
      <c r="C26" s="24"/>
      <c r="D26" s="25"/>
      <c r="E26" s="41"/>
      <c r="F26" s="26"/>
      <c r="G26" s="26"/>
      <c r="H26" s="31"/>
      <c r="I26" s="26"/>
      <c r="J26" s="31"/>
      <c r="K26" s="26"/>
      <c r="L26" s="26"/>
      <c r="M26" s="26"/>
      <c r="N26" s="31"/>
      <c r="O26" s="26"/>
      <c r="P26" s="26"/>
      <c r="Q26" s="31"/>
    </row>
    <row r="27" spans="1:17" s="7" customFormat="1" ht="15.95" customHeight="1" x14ac:dyDescent="0.25">
      <c r="A27" s="19" t="s">
        <v>20</v>
      </c>
      <c r="B27" s="20" t="str">
        <f>VLOOKUP(A27,'Рейтинг (раздел 13)'!$A$4:$P$91,2,FALSE)</f>
        <v>43-47</v>
      </c>
      <c r="C27" s="20" t="str">
        <f>RANK(D27,$D$27:$D$37)&amp;IF(COUNTIF($D$27:$D$37,D27)&gt;1,"-"&amp;RANK(D27,$D$27:$D$37)+COUNTIF($D$27:$D$37,D27)-1,"")</f>
        <v>6-7</v>
      </c>
      <c r="D27" s="21">
        <f t="shared" si="1"/>
        <v>9</v>
      </c>
      <c r="E27" s="40">
        <f>'13.1 '!J28</f>
        <v>0</v>
      </c>
      <c r="F27" s="22">
        <f>'13.2  '!F26</f>
        <v>1</v>
      </c>
      <c r="G27" s="22">
        <f>'13.3 '!O30</f>
        <v>2</v>
      </c>
      <c r="H27" s="30">
        <f>'13.4 '!M30</f>
        <v>0</v>
      </c>
      <c r="I27" s="22">
        <f>'13.5 '!J31</f>
        <v>0</v>
      </c>
      <c r="J27" s="30">
        <f>'13.6 '!Y31</f>
        <v>2</v>
      </c>
      <c r="K27" s="22">
        <f>'13.7 '!L28</f>
        <v>0</v>
      </c>
      <c r="L27" s="22">
        <f>'13.8'!L29</f>
        <v>0</v>
      </c>
      <c r="M27" s="22">
        <f>'13.9'!K29</f>
        <v>2</v>
      </c>
      <c r="N27" s="30">
        <f>'13.10'!X34</f>
        <v>0</v>
      </c>
      <c r="O27" s="22">
        <f>'13.11'!M31</f>
        <v>0</v>
      </c>
      <c r="P27" s="22">
        <f>'13.12'!L29</f>
        <v>2</v>
      </c>
      <c r="Q27" s="30">
        <f>'13.13'!L31</f>
        <v>0</v>
      </c>
    </row>
    <row r="28" spans="1:17" ht="15.95" customHeight="1" x14ac:dyDescent="0.25">
      <c r="A28" s="19" t="s">
        <v>21</v>
      </c>
      <c r="B28" s="20" t="str">
        <f>VLOOKUP(A28,'Рейтинг (раздел 13)'!$A$4:$P$91,2,FALSE)</f>
        <v>62-68</v>
      </c>
      <c r="C28" s="20" t="str">
        <f t="shared" ref="C28:C37" si="2">RANK(D28,$D$27:$D$37)&amp;IF(COUNTIF($D$27:$D$37,D28)&gt;1,"-"&amp;RANK(D28,$D$27:$D$37)+COUNTIF($D$27:$D$37,D28)-1,"")</f>
        <v>9-10</v>
      </c>
      <c r="D28" s="21">
        <f t="shared" si="1"/>
        <v>5</v>
      </c>
      <c r="E28" s="40">
        <f>'13.1 '!J29</f>
        <v>4</v>
      </c>
      <c r="F28" s="22">
        <f>'13.2  '!F27</f>
        <v>1</v>
      </c>
      <c r="G28" s="22">
        <f>'13.3 '!O31</f>
        <v>0</v>
      </c>
      <c r="H28" s="30">
        <f>'13.4 '!M31</f>
        <v>0</v>
      </c>
      <c r="I28" s="22">
        <f>'13.5 '!J32</f>
        <v>0</v>
      </c>
      <c r="J28" s="30">
        <f>'13.6 '!Y32</f>
        <v>0</v>
      </c>
      <c r="K28" s="22">
        <f>'13.7 '!L29</f>
        <v>0</v>
      </c>
      <c r="L28" s="22">
        <f>'13.8'!L30</f>
        <v>0</v>
      </c>
      <c r="M28" s="22">
        <f>'13.9'!K30</f>
        <v>0</v>
      </c>
      <c r="N28" s="30">
        <f>'13.10'!X35</f>
        <v>0</v>
      </c>
      <c r="O28" s="22">
        <f>'13.11'!M32</f>
        <v>0</v>
      </c>
      <c r="P28" s="22">
        <f>'13.12'!L30</f>
        <v>0</v>
      </c>
      <c r="Q28" s="30">
        <f>'13.13'!L32</f>
        <v>0</v>
      </c>
    </row>
    <row r="29" spans="1:17" ht="15.95" customHeight="1" x14ac:dyDescent="0.25">
      <c r="A29" s="19" t="s">
        <v>22</v>
      </c>
      <c r="B29" s="20" t="str">
        <f>VLOOKUP(A29,'Рейтинг (раздел 13)'!$A$4:$P$91,2,FALSE)</f>
        <v>31-35</v>
      </c>
      <c r="C29" s="20" t="str">
        <f t="shared" si="2"/>
        <v>5</v>
      </c>
      <c r="D29" s="21">
        <f t="shared" si="1"/>
        <v>12</v>
      </c>
      <c r="E29" s="40">
        <f>'13.1 '!J30</f>
        <v>2</v>
      </c>
      <c r="F29" s="22">
        <f>'13.2  '!F28</f>
        <v>1</v>
      </c>
      <c r="G29" s="22">
        <f>'13.3 '!O32</f>
        <v>2</v>
      </c>
      <c r="H29" s="30">
        <f>'13.4 '!M32</f>
        <v>1</v>
      </c>
      <c r="I29" s="22">
        <f>'13.5 '!J33</f>
        <v>0</v>
      </c>
      <c r="J29" s="30">
        <f>'13.6 '!Y33</f>
        <v>0</v>
      </c>
      <c r="K29" s="22">
        <f>'13.7 '!L30</f>
        <v>0</v>
      </c>
      <c r="L29" s="22">
        <f>'13.8'!L31</f>
        <v>2</v>
      </c>
      <c r="M29" s="22">
        <f>'13.9'!K31</f>
        <v>1</v>
      </c>
      <c r="N29" s="30">
        <f>'13.10'!X36</f>
        <v>0</v>
      </c>
      <c r="O29" s="22">
        <f>'13.11'!M33</f>
        <v>0</v>
      </c>
      <c r="P29" s="22">
        <f>'13.12'!L31</f>
        <v>2</v>
      </c>
      <c r="Q29" s="30">
        <f>'13.13'!L33</f>
        <v>1</v>
      </c>
    </row>
    <row r="30" spans="1:17" ht="15.95" customHeight="1" x14ac:dyDescent="0.25">
      <c r="A30" s="19" t="s">
        <v>23</v>
      </c>
      <c r="B30" s="20" t="str">
        <f>VLOOKUP(A30,'Рейтинг (раздел 13)'!$A$4:$P$91,2,FALSE)</f>
        <v>18-21</v>
      </c>
      <c r="C30" s="20" t="str">
        <f t="shared" si="2"/>
        <v>4</v>
      </c>
      <c r="D30" s="21">
        <f t="shared" si="1"/>
        <v>15</v>
      </c>
      <c r="E30" s="40">
        <f>'13.1 '!J31</f>
        <v>4</v>
      </c>
      <c r="F30" s="22">
        <f>'13.2  '!F29</f>
        <v>1</v>
      </c>
      <c r="G30" s="22">
        <f>'13.3 '!O33</f>
        <v>0</v>
      </c>
      <c r="H30" s="30">
        <f>'13.4 '!M33</f>
        <v>0</v>
      </c>
      <c r="I30" s="22">
        <f>'13.5 '!J34</f>
        <v>0</v>
      </c>
      <c r="J30" s="30">
        <f>'13.6 '!Y34</f>
        <v>2</v>
      </c>
      <c r="K30" s="22">
        <f>'13.7 '!L31</f>
        <v>2</v>
      </c>
      <c r="L30" s="22">
        <f>'13.8'!L32</f>
        <v>2</v>
      </c>
      <c r="M30" s="22">
        <f>'13.9'!K32</f>
        <v>0</v>
      </c>
      <c r="N30" s="30">
        <f>'13.10'!X37</f>
        <v>0</v>
      </c>
      <c r="O30" s="22">
        <f>'13.11'!M34</f>
        <v>2</v>
      </c>
      <c r="P30" s="22">
        <f>'13.12'!L32</f>
        <v>2</v>
      </c>
      <c r="Q30" s="30">
        <f>'13.13'!L34</f>
        <v>0</v>
      </c>
    </row>
    <row r="31" spans="1:17" ht="15.95" customHeight="1" x14ac:dyDescent="0.25">
      <c r="A31" s="19" t="s">
        <v>24</v>
      </c>
      <c r="B31" s="20" t="str">
        <f>VLOOKUP(A31,'Рейтинг (раздел 13)'!$A$4:$P$91,2,FALSE)</f>
        <v>49-50</v>
      </c>
      <c r="C31" s="20" t="str">
        <f t="shared" si="2"/>
        <v>8</v>
      </c>
      <c r="D31" s="21">
        <f t="shared" si="1"/>
        <v>7.5</v>
      </c>
      <c r="E31" s="40">
        <f>'13.1 '!J32</f>
        <v>4</v>
      </c>
      <c r="F31" s="22">
        <f>'13.2  '!F30</f>
        <v>1</v>
      </c>
      <c r="G31" s="22">
        <f>'13.3 '!O34</f>
        <v>0</v>
      </c>
      <c r="H31" s="30">
        <f>'13.4 '!M34</f>
        <v>0</v>
      </c>
      <c r="I31" s="22">
        <f>'13.5 '!J35</f>
        <v>0</v>
      </c>
      <c r="J31" s="30">
        <f>'13.6 '!Y35</f>
        <v>0.5</v>
      </c>
      <c r="K31" s="22">
        <f>'13.7 '!L32</f>
        <v>0</v>
      </c>
      <c r="L31" s="22">
        <f>'13.8'!L33</f>
        <v>0</v>
      </c>
      <c r="M31" s="22">
        <f>'13.9'!K33</f>
        <v>0</v>
      </c>
      <c r="N31" s="30">
        <f>'13.10'!X38</f>
        <v>0</v>
      </c>
      <c r="O31" s="22">
        <f>'13.11'!M35</f>
        <v>0</v>
      </c>
      <c r="P31" s="22">
        <f>'13.12'!L33</f>
        <v>2</v>
      </c>
      <c r="Q31" s="30">
        <f>'13.13'!L35</f>
        <v>0</v>
      </c>
    </row>
    <row r="32" spans="1:17" ht="15.95" customHeight="1" x14ac:dyDescent="0.25">
      <c r="A32" s="19" t="s">
        <v>25</v>
      </c>
      <c r="B32" s="20" t="str">
        <f>VLOOKUP(A32,'Рейтинг (раздел 13)'!$A$4:$P$91,2,FALSE)</f>
        <v>43-47</v>
      </c>
      <c r="C32" s="20" t="str">
        <f t="shared" si="2"/>
        <v>6-7</v>
      </c>
      <c r="D32" s="21">
        <f t="shared" si="1"/>
        <v>9</v>
      </c>
      <c r="E32" s="40">
        <f>'13.1 '!J33</f>
        <v>4</v>
      </c>
      <c r="F32" s="22">
        <f>'13.2  '!F31</f>
        <v>1</v>
      </c>
      <c r="G32" s="22">
        <f>'13.3 '!O35</f>
        <v>0</v>
      </c>
      <c r="H32" s="30">
        <f>'13.4 '!M35</f>
        <v>0</v>
      </c>
      <c r="I32" s="22">
        <f>'13.5 '!J36</f>
        <v>0</v>
      </c>
      <c r="J32" s="30">
        <f>'13.6 '!Y36</f>
        <v>0.5</v>
      </c>
      <c r="K32" s="22">
        <f>'13.7 '!L33</f>
        <v>1</v>
      </c>
      <c r="L32" s="22">
        <f>'13.8'!L34</f>
        <v>1</v>
      </c>
      <c r="M32" s="22">
        <f>'13.9'!K34</f>
        <v>0</v>
      </c>
      <c r="N32" s="30">
        <f>'13.10'!X39</f>
        <v>0</v>
      </c>
      <c r="O32" s="22">
        <f>'13.11'!M36</f>
        <v>0.5</v>
      </c>
      <c r="P32" s="22">
        <f>'13.12'!L34</f>
        <v>1</v>
      </c>
      <c r="Q32" s="30">
        <f>'13.13'!L36</f>
        <v>0</v>
      </c>
    </row>
    <row r="33" spans="1:17" s="7" customFormat="1" ht="15.95" customHeight="1" x14ac:dyDescent="0.25">
      <c r="A33" s="19" t="s">
        <v>26</v>
      </c>
      <c r="B33" s="20" t="str">
        <f>VLOOKUP(A33,'Рейтинг (раздел 13)'!$A$4:$P$91,2,FALSE)</f>
        <v>6</v>
      </c>
      <c r="C33" s="20" t="str">
        <f t="shared" si="2"/>
        <v>1</v>
      </c>
      <c r="D33" s="21">
        <f t="shared" si="1"/>
        <v>22</v>
      </c>
      <c r="E33" s="40">
        <f>'13.1 '!J34</f>
        <v>4</v>
      </c>
      <c r="F33" s="22">
        <f>'13.2  '!F32</f>
        <v>1</v>
      </c>
      <c r="G33" s="22">
        <f>'13.3 '!O36</f>
        <v>2</v>
      </c>
      <c r="H33" s="30">
        <f>'13.4 '!M36</f>
        <v>2</v>
      </c>
      <c r="I33" s="22">
        <f>'13.5 '!J37</f>
        <v>2</v>
      </c>
      <c r="J33" s="30">
        <f>'13.6 '!Y37</f>
        <v>2</v>
      </c>
      <c r="K33" s="22">
        <f>'13.7 '!L34</f>
        <v>2</v>
      </c>
      <c r="L33" s="22">
        <f>'13.8'!L35</f>
        <v>2</v>
      </c>
      <c r="M33" s="22">
        <f>'13.9'!K35</f>
        <v>2</v>
      </c>
      <c r="N33" s="30">
        <f>'13.10'!X40</f>
        <v>0</v>
      </c>
      <c r="O33" s="22">
        <f>'13.11'!M37</f>
        <v>0</v>
      </c>
      <c r="P33" s="22">
        <f>'13.12'!L35</f>
        <v>2</v>
      </c>
      <c r="Q33" s="30">
        <f>'13.13'!L37</f>
        <v>1</v>
      </c>
    </row>
    <row r="34" spans="1:17" s="7" customFormat="1" ht="15.95" customHeight="1" x14ac:dyDescent="0.25">
      <c r="A34" s="19" t="s">
        <v>27</v>
      </c>
      <c r="B34" s="20" t="str">
        <f>VLOOKUP(A34,'Рейтинг (раздел 13)'!$A$4:$P$91,2,FALSE)</f>
        <v>73-75</v>
      </c>
      <c r="C34" s="20" t="str">
        <f t="shared" si="2"/>
        <v>11</v>
      </c>
      <c r="D34" s="21">
        <f t="shared" si="1"/>
        <v>3</v>
      </c>
      <c r="E34" s="40">
        <f>'13.1 '!J35</f>
        <v>2</v>
      </c>
      <c r="F34" s="22">
        <f>'13.2  '!F33</f>
        <v>1</v>
      </c>
      <c r="G34" s="22">
        <f>'13.3 '!O37</f>
        <v>0</v>
      </c>
      <c r="H34" s="30">
        <f>'13.4 '!M37</f>
        <v>0</v>
      </c>
      <c r="I34" s="22">
        <f>'13.5 '!J38</f>
        <v>0</v>
      </c>
      <c r="J34" s="30">
        <f>'13.6 '!Y38</f>
        <v>0</v>
      </c>
      <c r="K34" s="22">
        <f>'13.7 '!L35</f>
        <v>0</v>
      </c>
      <c r="L34" s="22">
        <f>'13.8'!L36</f>
        <v>0</v>
      </c>
      <c r="M34" s="22">
        <f>'13.9'!K36</f>
        <v>0</v>
      </c>
      <c r="N34" s="30">
        <f>'13.10'!X41</f>
        <v>0</v>
      </c>
      <c r="O34" s="22">
        <f>'13.11'!M38</f>
        <v>0</v>
      </c>
      <c r="P34" s="22">
        <f>'13.12'!L36</f>
        <v>0</v>
      </c>
      <c r="Q34" s="30">
        <f>'13.13'!L38</f>
        <v>0</v>
      </c>
    </row>
    <row r="35" spans="1:17" ht="15.95" customHeight="1" x14ac:dyDescent="0.25">
      <c r="A35" s="19" t="s">
        <v>28</v>
      </c>
      <c r="B35" s="20" t="str">
        <f>VLOOKUP(A35,'Рейтинг (раздел 13)'!$A$4:$P$91,2,FALSE)</f>
        <v>62-68</v>
      </c>
      <c r="C35" s="20" t="str">
        <f t="shared" si="2"/>
        <v>9-10</v>
      </c>
      <c r="D35" s="21">
        <f t="shared" si="1"/>
        <v>5</v>
      </c>
      <c r="E35" s="40">
        <f>'13.1 '!J36</f>
        <v>4</v>
      </c>
      <c r="F35" s="22">
        <f>'13.2  '!F34</f>
        <v>1</v>
      </c>
      <c r="G35" s="22">
        <f>'13.3 '!O38</f>
        <v>0</v>
      </c>
      <c r="H35" s="30">
        <f>'13.4 '!M38</f>
        <v>0</v>
      </c>
      <c r="I35" s="22">
        <f>'13.5 '!J39</f>
        <v>0</v>
      </c>
      <c r="J35" s="30">
        <f>'13.6 '!Y39</f>
        <v>0</v>
      </c>
      <c r="K35" s="22">
        <f>'13.7 '!L36</f>
        <v>0</v>
      </c>
      <c r="L35" s="22">
        <f>'13.8'!L37</f>
        <v>0</v>
      </c>
      <c r="M35" s="22">
        <f>'13.9'!K37</f>
        <v>0</v>
      </c>
      <c r="N35" s="30">
        <f>'13.10'!X42</f>
        <v>0</v>
      </c>
      <c r="O35" s="22">
        <f>'13.11'!M39</f>
        <v>0</v>
      </c>
      <c r="P35" s="22">
        <f>'13.12'!L37</f>
        <v>0</v>
      </c>
      <c r="Q35" s="30">
        <f>'13.13'!L39</f>
        <v>0</v>
      </c>
    </row>
    <row r="36" spans="1:17" ht="15.95" customHeight="1" x14ac:dyDescent="0.25">
      <c r="A36" s="19" t="s">
        <v>29</v>
      </c>
      <c r="B36" s="20" t="str">
        <f>VLOOKUP(A36,'Рейтинг (раздел 13)'!$A$4:$P$91,2,FALSE)</f>
        <v>12-13</v>
      </c>
      <c r="C36" s="20" t="str">
        <f t="shared" si="2"/>
        <v>2</v>
      </c>
      <c r="D36" s="21">
        <f t="shared" si="1"/>
        <v>19</v>
      </c>
      <c r="E36" s="40">
        <f>'13.1 '!J37</f>
        <v>4</v>
      </c>
      <c r="F36" s="22">
        <f>'13.2  '!F35</f>
        <v>1</v>
      </c>
      <c r="G36" s="22">
        <f>'13.3 '!O39</f>
        <v>0</v>
      </c>
      <c r="H36" s="30">
        <f>'13.4 '!M39</f>
        <v>2</v>
      </c>
      <c r="I36" s="22">
        <f>'13.5 '!J40</f>
        <v>2</v>
      </c>
      <c r="J36" s="30">
        <f>'13.6 '!Y40</f>
        <v>2</v>
      </c>
      <c r="K36" s="22">
        <f>'13.7 '!L37</f>
        <v>2</v>
      </c>
      <c r="L36" s="22">
        <f>'13.8'!L38</f>
        <v>2</v>
      </c>
      <c r="M36" s="22">
        <f>'13.9'!K38</f>
        <v>0</v>
      </c>
      <c r="N36" s="30">
        <f>'13.10'!X43</f>
        <v>0</v>
      </c>
      <c r="O36" s="22">
        <f>'13.11'!M40</f>
        <v>2</v>
      </c>
      <c r="P36" s="22">
        <f>'13.12'!L38</f>
        <v>2</v>
      </c>
      <c r="Q36" s="30">
        <f>'13.13'!L40</f>
        <v>0</v>
      </c>
    </row>
    <row r="37" spans="1:17" ht="15.95" customHeight="1" x14ac:dyDescent="0.25">
      <c r="A37" s="19" t="s">
        <v>30</v>
      </c>
      <c r="B37" s="20" t="str">
        <f>VLOOKUP(A37,'Рейтинг (раздел 13)'!$A$4:$P$91,2,FALSE)</f>
        <v>14-15</v>
      </c>
      <c r="C37" s="20" t="str">
        <f t="shared" si="2"/>
        <v>3</v>
      </c>
      <c r="D37" s="21">
        <f t="shared" si="1"/>
        <v>18</v>
      </c>
      <c r="E37" s="40">
        <f>'13.1 '!J38</f>
        <v>4</v>
      </c>
      <c r="F37" s="22">
        <f>'13.2  '!F36</f>
        <v>1</v>
      </c>
      <c r="G37" s="22">
        <f>'13.3 '!O40</f>
        <v>0</v>
      </c>
      <c r="H37" s="30">
        <f>'13.4 '!M40</f>
        <v>2</v>
      </c>
      <c r="I37" s="22">
        <f>'13.5 '!J41</f>
        <v>0</v>
      </c>
      <c r="J37" s="30">
        <f>'13.6 '!Y41</f>
        <v>2</v>
      </c>
      <c r="K37" s="22">
        <f>'13.7 '!L38</f>
        <v>2</v>
      </c>
      <c r="L37" s="22">
        <f>'13.8'!L39</f>
        <v>2</v>
      </c>
      <c r="M37" s="22">
        <f>'13.9'!K39</f>
        <v>2</v>
      </c>
      <c r="N37" s="30">
        <f>'13.10'!X44</f>
        <v>0</v>
      </c>
      <c r="O37" s="22">
        <f>'13.11'!M41</f>
        <v>1</v>
      </c>
      <c r="P37" s="22">
        <f>'13.12'!L39</f>
        <v>2</v>
      </c>
      <c r="Q37" s="30">
        <f>'13.13'!L41</f>
        <v>0</v>
      </c>
    </row>
    <row r="38" spans="1:17" ht="15.95" customHeight="1" x14ac:dyDescent="0.25">
      <c r="A38" s="17" t="s">
        <v>31</v>
      </c>
      <c r="B38" s="23"/>
      <c r="C38" s="24"/>
      <c r="D38" s="25"/>
      <c r="E38" s="41"/>
      <c r="F38" s="26"/>
      <c r="G38" s="26"/>
      <c r="H38" s="31"/>
      <c r="I38" s="26"/>
      <c r="J38" s="31"/>
      <c r="K38" s="26"/>
      <c r="L38" s="26"/>
      <c r="M38" s="26"/>
      <c r="N38" s="31"/>
      <c r="O38" s="26"/>
      <c r="P38" s="26"/>
      <c r="Q38" s="31"/>
    </row>
    <row r="39" spans="1:17" ht="15.95" customHeight="1" x14ac:dyDescent="0.25">
      <c r="A39" s="19" t="s">
        <v>32</v>
      </c>
      <c r="B39" s="20" t="str">
        <f>VLOOKUP(A39,'Рейтинг (раздел 13)'!$A$4:$P$91,2,FALSE)</f>
        <v>7-11</v>
      </c>
      <c r="C39" s="20" t="str">
        <f>RANK(D39,$D$39:$D$44)&amp;IF(COUNTIF($D$39:$D$44,D39)&gt;1,"-"&amp;RANK(D39,$D$39:$D$44)+COUNTIF($D$39:$D$44,D39)-1,"")</f>
        <v>1-2</v>
      </c>
      <c r="D39" s="21">
        <f t="shared" si="1"/>
        <v>21</v>
      </c>
      <c r="E39" s="40">
        <f>'13.1 '!J40</f>
        <v>4</v>
      </c>
      <c r="F39" s="22">
        <f>'13.2  '!F38</f>
        <v>1</v>
      </c>
      <c r="G39" s="22">
        <f>'13.3 '!O42</f>
        <v>2</v>
      </c>
      <c r="H39" s="30">
        <f>'13.4 '!M42</f>
        <v>2</v>
      </c>
      <c r="I39" s="22">
        <f>'13.5 '!J43</f>
        <v>2</v>
      </c>
      <c r="J39" s="30">
        <f>'13.6 '!Y43</f>
        <v>2</v>
      </c>
      <c r="K39" s="22">
        <f>'13.7 '!L40</f>
        <v>2</v>
      </c>
      <c r="L39" s="22">
        <f>'13.8'!L41</f>
        <v>2</v>
      </c>
      <c r="M39" s="22">
        <f>'13.9'!K41</f>
        <v>0</v>
      </c>
      <c r="N39" s="30">
        <f>'13.10'!X46</f>
        <v>0</v>
      </c>
      <c r="O39" s="22">
        <f>'13.11'!M43</f>
        <v>2</v>
      </c>
      <c r="P39" s="22">
        <f>'13.12'!L41</f>
        <v>2</v>
      </c>
      <c r="Q39" s="30">
        <f>'13.13'!L43</f>
        <v>0</v>
      </c>
    </row>
    <row r="40" spans="1:17" ht="15.95" customHeight="1" x14ac:dyDescent="0.25">
      <c r="A40" s="19" t="s">
        <v>33</v>
      </c>
      <c r="B40" s="20" t="str">
        <f>VLOOKUP(A40,'Рейтинг (раздел 13)'!$A$4:$P$91,2,FALSE)</f>
        <v>26-30</v>
      </c>
      <c r="C40" s="20" t="str">
        <f t="shared" ref="C40:C44" si="3">RANK(D40,$D$39:$D$44)&amp;IF(COUNTIF($D$39:$D$44,D40)&gt;1,"-"&amp;RANK(D40,$D$39:$D$44)+COUNTIF($D$39:$D$44,D40)-1,"")</f>
        <v>4</v>
      </c>
      <c r="D40" s="21">
        <f t="shared" si="1"/>
        <v>13</v>
      </c>
      <c r="E40" s="40">
        <f>'13.1 '!J41</f>
        <v>4</v>
      </c>
      <c r="F40" s="22">
        <f>'13.2  '!F39</f>
        <v>1</v>
      </c>
      <c r="G40" s="22">
        <f>'13.3 '!O43</f>
        <v>0</v>
      </c>
      <c r="H40" s="30">
        <f>'13.4 '!M43</f>
        <v>0</v>
      </c>
      <c r="I40" s="22">
        <f>'13.5 '!J44</f>
        <v>0</v>
      </c>
      <c r="J40" s="30">
        <f>'13.6 '!Y44</f>
        <v>2</v>
      </c>
      <c r="K40" s="22">
        <f>'13.7 '!L41</f>
        <v>2</v>
      </c>
      <c r="L40" s="22">
        <f>'13.8'!L42</f>
        <v>2</v>
      </c>
      <c r="M40" s="22">
        <f>'13.9'!K42</f>
        <v>2</v>
      </c>
      <c r="N40" s="30">
        <f>'13.10'!X47</f>
        <v>0</v>
      </c>
      <c r="O40" s="22">
        <f>'13.11'!M44</f>
        <v>0</v>
      </c>
      <c r="P40" s="22">
        <f>'13.12'!L42</f>
        <v>0</v>
      </c>
      <c r="Q40" s="30">
        <f>'13.13'!L44</f>
        <v>0</v>
      </c>
    </row>
    <row r="41" spans="1:17" s="7" customFormat="1" ht="15.95" customHeight="1" x14ac:dyDescent="0.25">
      <c r="A41" s="19" t="s">
        <v>34</v>
      </c>
      <c r="B41" s="20" t="str">
        <f>VLOOKUP(A41,'Рейтинг (раздел 13)'!$A$4:$P$91,2,FALSE)</f>
        <v>7-11</v>
      </c>
      <c r="C41" s="20" t="str">
        <f t="shared" si="3"/>
        <v>1-2</v>
      </c>
      <c r="D41" s="21">
        <f t="shared" si="1"/>
        <v>21</v>
      </c>
      <c r="E41" s="40">
        <f>'13.1 '!J42</f>
        <v>4</v>
      </c>
      <c r="F41" s="22">
        <f>'13.2  '!F40</f>
        <v>1</v>
      </c>
      <c r="G41" s="22">
        <f>'13.3 '!O44</f>
        <v>2</v>
      </c>
      <c r="H41" s="30">
        <f>'13.4 '!M44</f>
        <v>2</v>
      </c>
      <c r="I41" s="22">
        <f>'13.5 '!J45</f>
        <v>2</v>
      </c>
      <c r="J41" s="30">
        <f>'13.6 '!Y45</f>
        <v>2</v>
      </c>
      <c r="K41" s="22">
        <f>'13.7 '!L42</f>
        <v>2</v>
      </c>
      <c r="L41" s="22">
        <f>'13.8'!L43</f>
        <v>2</v>
      </c>
      <c r="M41" s="22">
        <f>'13.9'!K43</f>
        <v>2</v>
      </c>
      <c r="N41" s="30">
        <f>'13.10'!X48</f>
        <v>0</v>
      </c>
      <c r="O41" s="22">
        <f>'13.11'!M45</f>
        <v>0</v>
      </c>
      <c r="P41" s="22">
        <f>'13.12'!L43</f>
        <v>2</v>
      </c>
      <c r="Q41" s="30">
        <f>'13.13'!L45</f>
        <v>0</v>
      </c>
    </row>
    <row r="42" spans="1:17" ht="15.95" customHeight="1" x14ac:dyDescent="0.25">
      <c r="A42" s="19" t="s">
        <v>35</v>
      </c>
      <c r="B42" s="20" t="str">
        <f>VLOOKUP(A42,'Рейтинг (раздел 13)'!$A$4:$P$91,2,FALSE)</f>
        <v>18-21</v>
      </c>
      <c r="C42" s="20" t="str">
        <f t="shared" si="3"/>
        <v>3</v>
      </c>
      <c r="D42" s="21">
        <f t="shared" si="1"/>
        <v>15</v>
      </c>
      <c r="E42" s="40">
        <f>'13.1 '!J43</f>
        <v>4</v>
      </c>
      <c r="F42" s="22">
        <f>'13.2  '!F41</f>
        <v>1</v>
      </c>
      <c r="G42" s="22">
        <f>'13.3 '!O45</f>
        <v>0</v>
      </c>
      <c r="H42" s="30">
        <f>'13.4 '!M45</f>
        <v>0</v>
      </c>
      <c r="I42" s="22">
        <f>'13.5 '!J46</f>
        <v>0</v>
      </c>
      <c r="J42" s="30">
        <f>'13.6 '!Y46</f>
        <v>2</v>
      </c>
      <c r="K42" s="22">
        <f>'13.7 '!L43</f>
        <v>2</v>
      </c>
      <c r="L42" s="22">
        <f>'13.8'!L44</f>
        <v>0</v>
      </c>
      <c r="M42" s="22">
        <f>'13.9'!K44</f>
        <v>2</v>
      </c>
      <c r="N42" s="30">
        <f>'13.10'!X49</f>
        <v>0</v>
      </c>
      <c r="O42" s="22">
        <f>'13.11'!M46</f>
        <v>2</v>
      </c>
      <c r="P42" s="22">
        <f>'13.12'!L44</f>
        <v>2</v>
      </c>
      <c r="Q42" s="30">
        <f>'13.13'!L46</f>
        <v>0</v>
      </c>
    </row>
    <row r="43" spans="1:17" ht="15.95" customHeight="1" x14ac:dyDescent="0.25">
      <c r="A43" s="19" t="s">
        <v>36</v>
      </c>
      <c r="B43" s="20" t="str">
        <f>VLOOKUP(A43,'Рейтинг (раздел 13)'!$A$4:$P$91,2,FALSE)</f>
        <v>43-47</v>
      </c>
      <c r="C43" s="20" t="str">
        <f t="shared" si="3"/>
        <v>5</v>
      </c>
      <c r="D43" s="21">
        <f t="shared" si="1"/>
        <v>9</v>
      </c>
      <c r="E43" s="40">
        <f>'13.1 '!J44</f>
        <v>4</v>
      </c>
      <c r="F43" s="22">
        <f>'13.2  '!F42</f>
        <v>1</v>
      </c>
      <c r="G43" s="22">
        <f>'13.3 '!O46</f>
        <v>0</v>
      </c>
      <c r="H43" s="30">
        <f>'13.4 '!M46</f>
        <v>0</v>
      </c>
      <c r="I43" s="22">
        <f>'13.5 '!J47</f>
        <v>0.5</v>
      </c>
      <c r="J43" s="30">
        <f>'13.6 '!Y47</f>
        <v>0.5</v>
      </c>
      <c r="K43" s="22">
        <f>'13.7 '!L44</f>
        <v>2</v>
      </c>
      <c r="L43" s="22">
        <f>'13.8'!L45</f>
        <v>1</v>
      </c>
      <c r="M43" s="22">
        <f>'13.9'!K45</f>
        <v>0</v>
      </c>
      <c r="N43" s="30">
        <f>'13.10'!X50</f>
        <v>0</v>
      </c>
      <c r="O43" s="22">
        <f>'13.11'!M47</f>
        <v>0</v>
      </c>
      <c r="P43" s="22">
        <f>'13.12'!L45</f>
        <v>0</v>
      </c>
      <c r="Q43" s="30">
        <f>'13.13'!L47</f>
        <v>0</v>
      </c>
    </row>
    <row r="44" spans="1:17" ht="15.95" customHeight="1" x14ac:dyDescent="0.25">
      <c r="A44" s="19" t="s">
        <v>37</v>
      </c>
      <c r="B44" s="20" t="str">
        <f>VLOOKUP(A44,'Рейтинг (раздел 13)'!$A$4:$P$91,2,FALSE)</f>
        <v>76-80</v>
      </c>
      <c r="C44" s="20" t="str">
        <f t="shared" si="3"/>
        <v>6</v>
      </c>
      <c r="D44" s="21">
        <f t="shared" si="1"/>
        <v>2</v>
      </c>
      <c r="E44" s="40">
        <f>'13.1 '!J45</f>
        <v>2</v>
      </c>
      <c r="F44" s="22">
        <f>'13.2  '!F43</f>
        <v>0</v>
      </c>
      <c r="G44" s="22">
        <f>'13.3 '!O47</f>
        <v>0</v>
      </c>
      <c r="H44" s="30">
        <f>'13.4 '!M47</f>
        <v>0</v>
      </c>
      <c r="I44" s="22">
        <f>'13.5 '!J48</f>
        <v>0</v>
      </c>
      <c r="J44" s="30">
        <f>'13.6 '!Y48</f>
        <v>0</v>
      </c>
      <c r="K44" s="22">
        <f>'13.7 '!L45</f>
        <v>0</v>
      </c>
      <c r="L44" s="22">
        <f>'13.8'!L46</f>
        <v>0</v>
      </c>
      <c r="M44" s="22">
        <f>'13.9'!K46</f>
        <v>0</v>
      </c>
      <c r="N44" s="30">
        <f>'13.10'!X51</f>
        <v>0</v>
      </c>
      <c r="O44" s="22">
        <f>'13.11'!M48</f>
        <v>0</v>
      </c>
      <c r="P44" s="22">
        <f>'13.12'!L46</f>
        <v>0</v>
      </c>
      <c r="Q44" s="30">
        <f>'13.13'!L48</f>
        <v>0</v>
      </c>
    </row>
    <row r="45" spans="1:17" ht="15.95" customHeight="1" x14ac:dyDescent="0.25">
      <c r="A45" s="17" t="s">
        <v>38</v>
      </c>
      <c r="B45" s="23"/>
      <c r="C45" s="24"/>
      <c r="D45" s="25"/>
      <c r="E45" s="41"/>
      <c r="F45" s="26"/>
      <c r="G45" s="26"/>
      <c r="H45" s="31"/>
      <c r="I45" s="26"/>
      <c r="J45" s="31"/>
      <c r="K45" s="26"/>
      <c r="L45" s="26"/>
      <c r="M45" s="26"/>
      <c r="N45" s="31"/>
      <c r="O45" s="26"/>
      <c r="P45" s="26"/>
      <c r="Q45" s="31"/>
    </row>
    <row r="46" spans="1:17" ht="15.95" customHeight="1" x14ac:dyDescent="0.25">
      <c r="A46" s="19" t="s">
        <v>39</v>
      </c>
      <c r="B46" s="20" t="str">
        <f>VLOOKUP(A46,'Рейтинг (раздел 13)'!$A$4:$P$91,2,FALSE)</f>
        <v>76-80</v>
      </c>
      <c r="C46" s="20" t="str">
        <f>RANK(D46,$D$46:$D$52)&amp;IF(COUNTIF($D$46:$D$52,D46)&gt;1,"-"&amp;RANK(D46,$D$46:$D$52)+COUNTIF($D$46:$D$52,D46)-1,"")</f>
        <v>5-6</v>
      </c>
      <c r="D46" s="21">
        <f t="shared" si="1"/>
        <v>2</v>
      </c>
      <c r="E46" s="40">
        <f>'13.1 '!J47</f>
        <v>2</v>
      </c>
      <c r="F46" s="22">
        <f>'13.2  '!F45</f>
        <v>0</v>
      </c>
      <c r="G46" s="22">
        <f>'13.3 '!O49</f>
        <v>0</v>
      </c>
      <c r="H46" s="30">
        <f>'13.4 '!M49</f>
        <v>0</v>
      </c>
      <c r="I46" s="22">
        <f>'13.5 '!J50</f>
        <v>0</v>
      </c>
      <c r="J46" s="30">
        <f>'13.6 '!Y50</f>
        <v>0</v>
      </c>
      <c r="K46" s="22">
        <f>'13.7 '!L47</f>
        <v>0</v>
      </c>
      <c r="L46" s="22">
        <f>'13.8'!L48</f>
        <v>0</v>
      </c>
      <c r="M46" s="22">
        <f>'13.9'!K48</f>
        <v>0</v>
      </c>
      <c r="N46" s="30">
        <f>'13.10'!X53</f>
        <v>0</v>
      </c>
      <c r="O46" s="22">
        <f>'13.11'!M50</f>
        <v>0</v>
      </c>
      <c r="P46" s="22">
        <f>'13.12'!L48</f>
        <v>0</v>
      </c>
      <c r="Q46" s="30">
        <f>'13.13'!L50</f>
        <v>0</v>
      </c>
    </row>
    <row r="47" spans="1:17" ht="15.95" customHeight="1" x14ac:dyDescent="0.25">
      <c r="A47" s="19" t="s">
        <v>40</v>
      </c>
      <c r="B47" s="20" t="str">
        <f>VLOOKUP(A47,'Рейтинг (раздел 13)'!$A$4:$P$91,2,FALSE)</f>
        <v>76-80</v>
      </c>
      <c r="C47" s="20" t="str">
        <f t="shared" ref="C47:C52" si="4">RANK(D47,$D$46:$D$52)&amp;IF(COUNTIF($D$46:$D$52,D47)&gt;1,"-"&amp;RANK(D47,$D$46:$D$52)+COUNTIF($D$46:$D$52,D47)-1,"")</f>
        <v>5-6</v>
      </c>
      <c r="D47" s="21">
        <f t="shared" si="1"/>
        <v>2</v>
      </c>
      <c r="E47" s="40">
        <f>'13.1 '!J48</f>
        <v>2</v>
      </c>
      <c r="F47" s="22">
        <f>'13.2  '!F46</f>
        <v>0</v>
      </c>
      <c r="G47" s="22">
        <f>'13.3 '!O50</f>
        <v>0</v>
      </c>
      <c r="H47" s="30">
        <f>'13.4 '!M50</f>
        <v>0</v>
      </c>
      <c r="I47" s="22">
        <f>'13.5 '!J51</f>
        <v>0</v>
      </c>
      <c r="J47" s="30">
        <f>'13.6 '!Y51</f>
        <v>0</v>
      </c>
      <c r="K47" s="22">
        <f>'13.7 '!L48</f>
        <v>0</v>
      </c>
      <c r="L47" s="22">
        <f>'13.8'!L49</f>
        <v>0</v>
      </c>
      <c r="M47" s="22">
        <f>'13.9'!K49</f>
        <v>0</v>
      </c>
      <c r="N47" s="30">
        <f>'13.10'!X54</f>
        <v>0</v>
      </c>
      <c r="O47" s="22">
        <f>'13.11'!M51</f>
        <v>0</v>
      </c>
      <c r="P47" s="22">
        <f>'13.12'!L49</f>
        <v>0</v>
      </c>
      <c r="Q47" s="30">
        <f>'13.13'!L51</f>
        <v>0</v>
      </c>
    </row>
    <row r="48" spans="1:17" ht="15.95" customHeight="1" x14ac:dyDescent="0.25">
      <c r="A48" s="19" t="s">
        <v>41</v>
      </c>
      <c r="B48" s="20" t="str">
        <f>VLOOKUP(A48,'Рейтинг (раздел 13)'!$A$4:$P$91,2,FALSE)</f>
        <v>43-47</v>
      </c>
      <c r="C48" s="20" t="str">
        <f t="shared" si="4"/>
        <v>3</v>
      </c>
      <c r="D48" s="21">
        <f t="shared" si="1"/>
        <v>9</v>
      </c>
      <c r="E48" s="40">
        <f>'13.1 '!J49</f>
        <v>2</v>
      </c>
      <c r="F48" s="22">
        <f>'13.2  '!F47</f>
        <v>1</v>
      </c>
      <c r="G48" s="22">
        <f>'13.3 '!O51</f>
        <v>2</v>
      </c>
      <c r="H48" s="30">
        <f>'13.4 '!M51</f>
        <v>0</v>
      </c>
      <c r="I48" s="22">
        <f>'13.5 '!J52</f>
        <v>0</v>
      </c>
      <c r="J48" s="30">
        <f>'13.6 '!Y52</f>
        <v>0</v>
      </c>
      <c r="K48" s="22">
        <f>'13.7 '!L49</f>
        <v>2</v>
      </c>
      <c r="L48" s="22">
        <f>'13.8'!L50</f>
        <v>2</v>
      </c>
      <c r="M48" s="22">
        <f>'13.9'!K50</f>
        <v>0</v>
      </c>
      <c r="N48" s="30">
        <f>'13.10'!X55</f>
        <v>0</v>
      </c>
      <c r="O48" s="22">
        <f>'13.11'!M52</f>
        <v>0</v>
      </c>
      <c r="P48" s="22">
        <f>'13.12'!L50</f>
        <v>0</v>
      </c>
      <c r="Q48" s="30">
        <f>'13.13'!L52</f>
        <v>0</v>
      </c>
    </row>
    <row r="49" spans="1:17" ht="15.95" customHeight="1" x14ac:dyDescent="0.25">
      <c r="A49" s="19" t="s">
        <v>42</v>
      </c>
      <c r="B49" s="20" t="str">
        <f>VLOOKUP(A49,'Рейтинг (раздел 13)'!$A$4:$P$91,2,FALSE)</f>
        <v>26-30</v>
      </c>
      <c r="C49" s="20" t="str">
        <f t="shared" si="4"/>
        <v>2</v>
      </c>
      <c r="D49" s="21">
        <f t="shared" si="1"/>
        <v>13</v>
      </c>
      <c r="E49" s="40">
        <f>'13.1 '!J50</f>
        <v>4</v>
      </c>
      <c r="F49" s="22">
        <f>'13.2  '!F48</f>
        <v>1</v>
      </c>
      <c r="G49" s="22">
        <f>'13.3 '!O52</f>
        <v>0</v>
      </c>
      <c r="H49" s="30">
        <f>'13.4 '!M52</f>
        <v>2</v>
      </c>
      <c r="I49" s="22">
        <f>'13.5 '!J53</f>
        <v>0</v>
      </c>
      <c r="J49" s="30">
        <f>'13.6 '!Y53</f>
        <v>1</v>
      </c>
      <c r="K49" s="22">
        <f>'13.7 '!L50</f>
        <v>2</v>
      </c>
      <c r="L49" s="22">
        <f>'13.8'!L51</f>
        <v>2</v>
      </c>
      <c r="M49" s="22">
        <f>'13.9'!K51</f>
        <v>0</v>
      </c>
      <c r="N49" s="30">
        <f>'13.10'!X56</f>
        <v>0</v>
      </c>
      <c r="O49" s="22">
        <f>'13.11'!M53</f>
        <v>1</v>
      </c>
      <c r="P49" s="22">
        <f>'13.12'!L51</f>
        <v>0</v>
      </c>
      <c r="Q49" s="30">
        <f>'13.13'!L53</f>
        <v>0</v>
      </c>
    </row>
    <row r="50" spans="1:17" ht="15.95" customHeight="1" x14ac:dyDescent="0.25">
      <c r="A50" s="19" t="s">
        <v>92</v>
      </c>
      <c r="B50" s="20" t="str">
        <f>VLOOKUP(A50,'Рейтинг (раздел 13)'!$A$4:$P$91,2,FALSE)</f>
        <v>58-61</v>
      </c>
      <c r="C50" s="20" t="str">
        <f t="shared" si="4"/>
        <v>4</v>
      </c>
      <c r="D50" s="21">
        <f t="shared" si="1"/>
        <v>6</v>
      </c>
      <c r="E50" s="40">
        <f>'13.1 '!J51</f>
        <v>4</v>
      </c>
      <c r="F50" s="22">
        <f>'13.2  '!F49</f>
        <v>0</v>
      </c>
      <c r="G50" s="22">
        <f>'13.3 '!O53</f>
        <v>0</v>
      </c>
      <c r="H50" s="30">
        <f>'13.4 '!M53</f>
        <v>0</v>
      </c>
      <c r="I50" s="22">
        <f>'13.5 '!J54</f>
        <v>0</v>
      </c>
      <c r="J50" s="30">
        <f>'13.6 '!Y54</f>
        <v>0</v>
      </c>
      <c r="K50" s="22">
        <f>'13.7 '!L51</f>
        <v>0</v>
      </c>
      <c r="L50" s="22">
        <f>'13.8'!L52</f>
        <v>0</v>
      </c>
      <c r="M50" s="22">
        <f>'13.9'!K52</f>
        <v>0</v>
      </c>
      <c r="N50" s="30">
        <f>'13.10'!X57</f>
        <v>0</v>
      </c>
      <c r="O50" s="22">
        <f>'13.11'!M54</f>
        <v>0</v>
      </c>
      <c r="P50" s="22">
        <f>'13.12'!L52</f>
        <v>2</v>
      </c>
      <c r="Q50" s="30">
        <f>'13.13'!L54</f>
        <v>0</v>
      </c>
    </row>
    <row r="51" spans="1:17" ht="15.95" customHeight="1" x14ac:dyDescent="0.25">
      <c r="A51" s="19" t="s">
        <v>43</v>
      </c>
      <c r="B51" s="20" t="str">
        <f>VLOOKUP(A51,'Рейтинг (раздел 13)'!$A$4:$P$91,2,FALSE)</f>
        <v>83-85</v>
      </c>
      <c r="C51" s="20" t="str">
        <f t="shared" si="4"/>
        <v>7</v>
      </c>
      <c r="D51" s="21">
        <f t="shared" si="1"/>
        <v>0</v>
      </c>
      <c r="E51" s="40">
        <f>'13.1 '!J52</f>
        <v>0</v>
      </c>
      <c r="F51" s="22">
        <f>'13.2  '!F50</f>
        <v>0</v>
      </c>
      <c r="G51" s="22">
        <f>'13.3 '!O54</f>
        <v>0</v>
      </c>
      <c r="H51" s="30">
        <f>'13.4 '!M54</f>
        <v>0</v>
      </c>
      <c r="I51" s="22">
        <f>'13.5 '!J55</f>
        <v>0</v>
      </c>
      <c r="J51" s="30">
        <f>'13.6 '!Y55</f>
        <v>0</v>
      </c>
      <c r="K51" s="22">
        <f>'13.7 '!L52</f>
        <v>0</v>
      </c>
      <c r="L51" s="22">
        <f>'13.8'!L53</f>
        <v>0</v>
      </c>
      <c r="M51" s="22">
        <f>'13.9'!K53</f>
        <v>0</v>
      </c>
      <c r="N51" s="30">
        <f>'13.10'!X58</f>
        <v>0</v>
      </c>
      <c r="O51" s="22">
        <f>'13.11'!M55</f>
        <v>0</v>
      </c>
      <c r="P51" s="22">
        <f>'13.12'!L53</f>
        <v>0</v>
      </c>
      <c r="Q51" s="30">
        <f>'13.13'!L55</f>
        <v>0</v>
      </c>
    </row>
    <row r="52" spans="1:17" ht="15.95" customHeight="1" x14ac:dyDescent="0.25">
      <c r="A52" s="19" t="s">
        <v>44</v>
      </c>
      <c r="B52" s="20" t="str">
        <f>VLOOKUP(A52,'Рейтинг (раздел 13)'!$A$4:$P$91,2,FALSE)</f>
        <v>2-5</v>
      </c>
      <c r="C52" s="20" t="str">
        <f t="shared" si="4"/>
        <v>1</v>
      </c>
      <c r="D52" s="21">
        <f t="shared" si="1"/>
        <v>23</v>
      </c>
      <c r="E52" s="40">
        <f>'13.1 '!J53</f>
        <v>4</v>
      </c>
      <c r="F52" s="22">
        <f>'13.2  '!F51</f>
        <v>1</v>
      </c>
      <c r="G52" s="22">
        <f>'13.3 '!O55</f>
        <v>2</v>
      </c>
      <c r="H52" s="30">
        <f>'13.4 '!M55</f>
        <v>2</v>
      </c>
      <c r="I52" s="22">
        <f>'13.5 '!J56</f>
        <v>2</v>
      </c>
      <c r="J52" s="30">
        <f>'13.6 '!Y56</f>
        <v>2</v>
      </c>
      <c r="K52" s="22">
        <f>'13.7 '!L53</f>
        <v>2</v>
      </c>
      <c r="L52" s="22">
        <f>'13.8'!L54</f>
        <v>2</v>
      </c>
      <c r="M52" s="22">
        <f>'13.9'!K54</f>
        <v>2</v>
      </c>
      <c r="N52" s="30">
        <f>'13.10'!X59</f>
        <v>0</v>
      </c>
      <c r="O52" s="22">
        <f>'13.11'!M56</f>
        <v>2</v>
      </c>
      <c r="P52" s="22">
        <f>'13.12'!L54</f>
        <v>2</v>
      </c>
      <c r="Q52" s="30">
        <f>'13.13'!L56</f>
        <v>0</v>
      </c>
    </row>
    <row r="53" spans="1:17" ht="15.95" customHeight="1" x14ac:dyDescent="0.25">
      <c r="A53" s="17" t="s">
        <v>45</v>
      </c>
      <c r="B53" s="23"/>
      <c r="C53" s="24"/>
      <c r="D53" s="25"/>
      <c r="E53" s="41"/>
      <c r="F53" s="26"/>
      <c r="G53" s="26"/>
      <c r="H53" s="31"/>
      <c r="I53" s="26"/>
      <c r="J53" s="31"/>
      <c r="K53" s="26"/>
      <c r="L53" s="26"/>
      <c r="M53" s="26"/>
      <c r="N53" s="31"/>
      <c r="O53" s="26"/>
      <c r="P53" s="26"/>
      <c r="Q53" s="31"/>
    </row>
    <row r="54" spans="1:17" ht="15.95" customHeight="1" x14ac:dyDescent="0.25">
      <c r="A54" s="19" t="s">
        <v>46</v>
      </c>
      <c r="B54" s="20" t="str">
        <f>VLOOKUP(A54,'Рейтинг (раздел 13)'!$A$4:$P$91,2,FALSE)</f>
        <v>7-11</v>
      </c>
      <c r="C54" s="20" t="str">
        <f>RANK(D54,$D$54:$D$67)&amp;IF(COUNTIF($D$54:$D$67,D54)&gt;1,"-"&amp;RANK(D54,$D$54:$D$67)+COUNTIF($D$54:$D$67,D54)-1,"")</f>
        <v>3</v>
      </c>
      <c r="D54" s="21">
        <f t="shared" si="1"/>
        <v>21</v>
      </c>
      <c r="E54" s="40">
        <f>'13.1 '!J55</f>
        <v>4</v>
      </c>
      <c r="F54" s="22">
        <f>'13.2  '!F53</f>
        <v>1</v>
      </c>
      <c r="G54" s="22">
        <f>'13.3 '!O57</f>
        <v>2</v>
      </c>
      <c r="H54" s="30">
        <f>'13.4 '!M57</f>
        <v>2</v>
      </c>
      <c r="I54" s="22">
        <f>'13.5 '!J58</f>
        <v>0</v>
      </c>
      <c r="J54" s="30">
        <f>'13.6 '!Y58</f>
        <v>2</v>
      </c>
      <c r="K54" s="22">
        <f>'13.7 '!L55</f>
        <v>2</v>
      </c>
      <c r="L54" s="22">
        <f>'13.8'!L56</f>
        <v>2</v>
      </c>
      <c r="M54" s="22">
        <f>'13.9'!K56</f>
        <v>2</v>
      </c>
      <c r="N54" s="30">
        <f>'13.10'!X61</f>
        <v>0</v>
      </c>
      <c r="O54" s="22">
        <f>'13.11'!M58</f>
        <v>2</v>
      </c>
      <c r="P54" s="22">
        <f>'13.12'!L56</f>
        <v>2</v>
      </c>
      <c r="Q54" s="30">
        <f>'13.13'!L58</f>
        <v>0</v>
      </c>
    </row>
    <row r="55" spans="1:17" s="7" customFormat="1" ht="15.95" customHeight="1" x14ac:dyDescent="0.25">
      <c r="A55" s="19" t="s">
        <v>47</v>
      </c>
      <c r="B55" s="20" t="str">
        <f>VLOOKUP(A55,'Рейтинг (раздел 13)'!$A$4:$P$91,2,FALSE)</f>
        <v>51-57</v>
      </c>
      <c r="C55" s="20" t="str">
        <f t="shared" ref="C55:C67" si="5">RANK(D55,$D$54:$D$67)&amp;IF(COUNTIF($D$54:$D$67,D55)&gt;1,"-"&amp;RANK(D55,$D$54:$D$67)+COUNTIF($D$54:$D$67,D55)-1,"")</f>
        <v>10-11</v>
      </c>
      <c r="D55" s="21">
        <f t="shared" si="1"/>
        <v>7</v>
      </c>
      <c r="E55" s="40">
        <f>'13.1 '!J56</f>
        <v>4</v>
      </c>
      <c r="F55" s="22">
        <f>'13.2  '!F54</f>
        <v>1</v>
      </c>
      <c r="G55" s="22">
        <f>'13.3 '!O58</f>
        <v>2</v>
      </c>
      <c r="H55" s="30">
        <f>'13.4 '!M58</f>
        <v>0</v>
      </c>
      <c r="I55" s="22">
        <f>'13.5 '!J59</f>
        <v>0</v>
      </c>
      <c r="J55" s="30">
        <f>'13.6 '!Y59</f>
        <v>0</v>
      </c>
      <c r="K55" s="22">
        <f>'13.7 '!L56</f>
        <v>0</v>
      </c>
      <c r="L55" s="22">
        <f>'13.8'!L57</f>
        <v>0</v>
      </c>
      <c r="M55" s="22">
        <f>'13.9'!K57</f>
        <v>0</v>
      </c>
      <c r="N55" s="30">
        <f>'13.10'!X62</f>
        <v>0</v>
      </c>
      <c r="O55" s="22">
        <f>'13.11'!M59</f>
        <v>0</v>
      </c>
      <c r="P55" s="22">
        <f>'13.12'!L57</f>
        <v>0</v>
      </c>
      <c r="Q55" s="30">
        <f>'13.13'!L59</f>
        <v>0</v>
      </c>
    </row>
    <row r="56" spans="1:17" ht="15.95" customHeight="1" x14ac:dyDescent="0.25">
      <c r="A56" s="19" t="s">
        <v>48</v>
      </c>
      <c r="B56" s="20" t="str">
        <f>VLOOKUP(A56,'Рейтинг (раздел 13)'!$A$4:$P$91,2,FALSE)</f>
        <v>70-72</v>
      </c>
      <c r="C56" s="20" t="str">
        <f t="shared" si="5"/>
        <v>14</v>
      </c>
      <c r="D56" s="21">
        <f t="shared" si="1"/>
        <v>4</v>
      </c>
      <c r="E56" s="40">
        <f>'13.1 '!J57</f>
        <v>2</v>
      </c>
      <c r="F56" s="22">
        <f>'13.2  '!F55</f>
        <v>1</v>
      </c>
      <c r="G56" s="22">
        <f>'13.3 '!O59</f>
        <v>0</v>
      </c>
      <c r="H56" s="30">
        <f>'13.4 '!M59</f>
        <v>0</v>
      </c>
      <c r="I56" s="22">
        <f>'13.5 '!J60</f>
        <v>0</v>
      </c>
      <c r="J56" s="30">
        <f>'13.6 '!Y60</f>
        <v>1</v>
      </c>
      <c r="K56" s="22">
        <f>'13.7 '!L57</f>
        <v>0</v>
      </c>
      <c r="L56" s="22">
        <f>'13.8'!L58</f>
        <v>0</v>
      </c>
      <c r="M56" s="22">
        <f>'13.9'!K58</f>
        <v>0</v>
      </c>
      <c r="N56" s="30">
        <f>'13.10'!X63</f>
        <v>0</v>
      </c>
      <c r="O56" s="22">
        <f>'13.11'!M60</f>
        <v>0</v>
      </c>
      <c r="P56" s="22">
        <f>'13.12'!L58</f>
        <v>0</v>
      </c>
      <c r="Q56" s="30">
        <f>'13.13'!L60</f>
        <v>0</v>
      </c>
    </row>
    <row r="57" spans="1:17" ht="15.95" customHeight="1" x14ac:dyDescent="0.25">
      <c r="A57" s="19" t="s">
        <v>49</v>
      </c>
      <c r="B57" s="20" t="str">
        <f>VLOOKUP(A57,'Рейтинг (раздел 13)'!$A$4:$P$91,2,FALSE)</f>
        <v>62-68</v>
      </c>
      <c r="C57" s="20" t="str">
        <f t="shared" si="5"/>
        <v>12-13</v>
      </c>
      <c r="D57" s="21">
        <f t="shared" si="1"/>
        <v>5</v>
      </c>
      <c r="E57" s="40">
        <f>'13.1 '!J58</f>
        <v>4</v>
      </c>
      <c r="F57" s="22">
        <f>'13.2  '!F56</f>
        <v>1</v>
      </c>
      <c r="G57" s="22">
        <f>'13.3 '!O60</f>
        <v>0</v>
      </c>
      <c r="H57" s="30">
        <f>'13.4 '!M60</f>
        <v>0</v>
      </c>
      <c r="I57" s="22">
        <f>'13.5 '!J61</f>
        <v>0</v>
      </c>
      <c r="J57" s="30">
        <f>'13.6 '!Y61</f>
        <v>0</v>
      </c>
      <c r="K57" s="22">
        <f>'13.7 '!L58</f>
        <v>0</v>
      </c>
      <c r="L57" s="22">
        <f>'13.8'!L59</f>
        <v>0</v>
      </c>
      <c r="M57" s="22">
        <f>'13.9'!K59</f>
        <v>0</v>
      </c>
      <c r="N57" s="30">
        <f>'13.10'!X64</f>
        <v>0</v>
      </c>
      <c r="O57" s="22">
        <f>'13.11'!M61</f>
        <v>0</v>
      </c>
      <c r="P57" s="22">
        <f>'13.12'!L59</f>
        <v>0</v>
      </c>
      <c r="Q57" s="30">
        <f>'13.13'!L61</f>
        <v>0</v>
      </c>
    </row>
    <row r="58" spans="1:17" ht="15.95" customHeight="1" x14ac:dyDescent="0.25">
      <c r="A58" s="19" t="s">
        <v>50</v>
      </c>
      <c r="B58" s="20" t="str">
        <f>VLOOKUP(A58,'Рейтинг (раздел 13)'!$A$4:$P$91,2,FALSE)</f>
        <v>16-17</v>
      </c>
      <c r="C58" s="20" t="str">
        <f t="shared" si="5"/>
        <v>5</v>
      </c>
      <c r="D58" s="21">
        <f t="shared" si="1"/>
        <v>17</v>
      </c>
      <c r="E58" s="40">
        <f>'13.1 '!J59</f>
        <v>4</v>
      </c>
      <c r="F58" s="22">
        <f>'13.2  '!F57</f>
        <v>1</v>
      </c>
      <c r="G58" s="22">
        <f>'13.3 '!O61</f>
        <v>2</v>
      </c>
      <c r="H58" s="30">
        <f>'13.4 '!M61</f>
        <v>2</v>
      </c>
      <c r="I58" s="22">
        <f>'13.5 '!J62</f>
        <v>2</v>
      </c>
      <c r="J58" s="30">
        <f>'13.6 '!Y62</f>
        <v>2</v>
      </c>
      <c r="K58" s="22">
        <f>'13.7 '!L59</f>
        <v>2</v>
      </c>
      <c r="L58" s="22">
        <f>'13.8'!L60</f>
        <v>2</v>
      </c>
      <c r="M58" s="22">
        <f>'13.9'!K60</f>
        <v>0</v>
      </c>
      <c r="N58" s="30">
        <f>'13.10'!X65</f>
        <v>0</v>
      </c>
      <c r="O58" s="22">
        <f>'13.11'!M62</f>
        <v>0</v>
      </c>
      <c r="P58" s="22">
        <f>'13.12'!L60</f>
        <v>0</v>
      </c>
      <c r="Q58" s="30">
        <f>'13.13'!L62</f>
        <v>0</v>
      </c>
    </row>
    <row r="59" spans="1:17" ht="15.95" customHeight="1" x14ac:dyDescent="0.25">
      <c r="A59" s="19" t="s">
        <v>51</v>
      </c>
      <c r="B59" s="20" t="str">
        <f>VLOOKUP(A59,'Рейтинг (раздел 13)'!$A$4:$P$91,2,FALSE)</f>
        <v>51-57</v>
      </c>
      <c r="C59" s="20" t="str">
        <f t="shared" si="5"/>
        <v>10-11</v>
      </c>
      <c r="D59" s="21">
        <f t="shared" si="1"/>
        <v>7</v>
      </c>
      <c r="E59" s="40">
        <f>'13.1 '!J60</f>
        <v>2</v>
      </c>
      <c r="F59" s="22">
        <f>'13.2  '!F58</f>
        <v>1</v>
      </c>
      <c r="G59" s="22">
        <f>'13.3 '!O62</f>
        <v>2</v>
      </c>
      <c r="H59" s="30">
        <f>'13.4 '!M62</f>
        <v>2</v>
      </c>
      <c r="I59" s="22">
        <f>'13.5 '!J63</f>
        <v>0</v>
      </c>
      <c r="J59" s="30">
        <f>'13.6 '!Y63</f>
        <v>0</v>
      </c>
      <c r="K59" s="22">
        <f>'13.7 '!L60</f>
        <v>0</v>
      </c>
      <c r="L59" s="22">
        <f>'13.8'!L61</f>
        <v>0</v>
      </c>
      <c r="M59" s="22">
        <f>'13.9'!K61</f>
        <v>0</v>
      </c>
      <c r="N59" s="30">
        <f>'13.10'!X66</f>
        <v>0</v>
      </c>
      <c r="O59" s="22">
        <f>'13.11'!M63</f>
        <v>0</v>
      </c>
      <c r="P59" s="22">
        <f>'13.12'!L61</f>
        <v>0</v>
      </c>
      <c r="Q59" s="30">
        <f>'13.13'!L63</f>
        <v>0</v>
      </c>
    </row>
    <row r="60" spans="1:17" ht="15.95" customHeight="1" x14ac:dyDescent="0.25">
      <c r="A60" s="19" t="s">
        <v>52</v>
      </c>
      <c r="B60" s="20" t="str">
        <f>VLOOKUP(A60,'Рейтинг (раздел 13)'!$A$4:$P$91,2,FALSE)</f>
        <v>36-41</v>
      </c>
      <c r="C60" s="20" t="str">
        <f t="shared" si="5"/>
        <v>8-9</v>
      </c>
      <c r="D60" s="21">
        <f t="shared" si="1"/>
        <v>11</v>
      </c>
      <c r="E60" s="40">
        <f>'13.1 '!J61</f>
        <v>4</v>
      </c>
      <c r="F60" s="22">
        <f>'13.2  '!F59</f>
        <v>1</v>
      </c>
      <c r="G60" s="22">
        <f>'13.3 '!O63</f>
        <v>1</v>
      </c>
      <c r="H60" s="30">
        <f>'13.4 '!M63</f>
        <v>2</v>
      </c>
      <c r="I60" s="22">
        <f>'13.5 '!J64</f>
        <v>0</v>
      </c>
      <c r="J60" s="30">
        <f>'13.6 '!Y64</f>
        <v>1</v>
      </c>
      <c r="K60" s="22">
        <f>'13.7 '!L61</f>
        <v>0</v>
      </c>
      <c r="L60" s="22">
        <f>'13.8'!L62</f>
        <v>2</v>
      </c>
      <c r="M60" s="22">
        <f>'13.9'!K62</f>
        <v>0</v>
      </c>
      <c r="N60" s="30">
        <f>'13.10'!X67</f>
        <v>0</v>
      </c>
      <c r="O60" s="22">
        <f>'13.11'!M64</f>
        <v>0</v>
      </c>
      <c r="P60" s="22">
        <f>'13.12'!L62</f>
        <v>0</v>
      </c>
      <c r="Q60" s="30">
        <f>'13.13'!L64</f>
        <v>0</v>
      </c>
    </row>
    <row r="61" spans="1:17" ht="15.95" customHeight="1" x14ac:dyDescent="0.25">
      <c r="A61" s="19" t="s">
        <v>53</v>
      </c>
      <c r="B61" s="20" t="str">
        <f>VLOOKUP(A61,'Рейтинг (раздел 13)'!$A$4:$P$91,2,FALSE)</f>
        <v>1</v>
      </c>
      <c r="C61" s="20" t="str">
        <f t="shared" si="5"/>
        <v>1</v>
      </c>
      <c r="D61" s="21">
        <f t="shared" si="1"/>
        <v>24</v>
      </c>
      <c r="E61" s="40">
        <f>'13.1 '!J62</f>
        <v>4</v>
      </c>
      <c r="F61" s="22">
        <f>'13.2  '!F60</f>
        <v>1</v>
      </c>
      <c r="G61" s="22">
        <f>'13.3 '!O64</f>
        <v>2</v>
      </c>
      <c r="H61" s="30">
        <f>'13.4 '!M64</f>
        <v>2</v>
      </c>
      <c r="I61" s="22">
        <f>'13.5 '!J65</f>
        <v>2</v>
      </c>
      <c r="J61" s="30">
        <f>'13.6 '!Y65</f>
        <v>2</v>
      </c>
      <c r="K61" s="22">
        <f>'13.7 '!L62</f>
        <v>2</v>
      </c>
      <c r="L61" s="22">
        <f>'13.8'!L63</f>
        <v>2</v>
      </c>
      <c r="M61" s="22">
        <f>'13.9'!K63</f>
        <v>2</v>
      </c>
      <c r="N61" s="30">
        <f>'13.10'!X68</f>
        <v>0</v>
      </c>
      <c r="O61" s="22">
        <f>'13.11'!M65</f>
        <v>2</v>
      </c>
      <c r="P61" s="22">
        <f>'13.12'!L63</f>
        <v>2</v>
      </c>
      <c r="Q61" s="30">
        <f>'13.13'!L65</f>
        <v>1</v>
      </c>
    </row>
    <row r="62" spans="1:17" ht="15.95" customHeight="1" x14ac:dyDescent="0.25">
      <c r="A62" s="19" t="s">
        <v>54</v>
      </c>
      <c r="B62" s="20" t="str">
        <f>VLOOKUP(A62,'Рейтинг (раздел 13)'!$A$4:$P$91,2,FALSE)</f>
        <v>36-41</v>
      </c>
      <c r="C62" s="20" t="str">
        <f t="shared" si="5"/>
        <v>8-9</v>
      </c>
      <c r="D62" s="21">
        <f t="shared" si="1"/>
        <v>11</v>
      </c>
      <c r="E62" s="40">
        <f>'13.1 '!J63</f>
        <v>2</v>
      </c>
      <c r="F62" s="22">
        <f>'13.2  '!F61</f>
        <v>1</v>
      </c>
      <c r="G62" s="22">
        <f>'13.3 '!O65</f>
        <v>2</v>
      </c>
      <c r="H62" s="30">
        <f>'13.4 '!M65</f>
        <v>2</v>
      </c>
      <c r="I62" s="22">
        <f>'13.5 '!J66</f>
        <v>0</v>
      </c>
      <c r="J62" s="30">
        <f>'13.6 '!Y66</f>
        <v>0</v>
      </c>
      <c r="K62" s="22">
        <f>'13.7 '!L63</f>
        <v>0</v>
      </c>
      <c r="L62" s="22">
        <f>'13.8'!L64</f>
        <v>0</v>
      </c>
      <c r="M62" s="22">
        <f>'13.9'!K64</f>
        <v>2</v>
      </c>
      <c r="N62" s="30">
        <f>'13.10'!X69</f>
        <v>0</v>
      </c>
      <c r="O62" s="22">
        <f>'13.11'!M66</f>
        <v>0</v>
      </c>
      <c r="P62" s="22">
        <f>'13.12'!L64</f>
        <v>2</v>
      </c>
      <c r="Q62" s="30">
        <f>'13.13'!L66</f>
        <v>0</v>
      </c>
    </row>
    <row r="63" spans="1:17" ht="15.95" customHeight="1" x14ac:dyDescent="0.25">
      <c r="A63" s="19" t="s">
        <v>55</v>
      </c>
      <c r="B63" s="20" t="str">
        <f>VLOOKUP(A63,'Рейтинг (раздел 13)'!$A$4:$P$91,2,FALSE)</f>
        <v>2-5</v>
      </c>
      <c r="C63" s="20" t="str">
        <f t="shared" si="5"/>
        <v>2</v>
      </c>
      <c r="D63" s="21">
        <f t="shared" si="1"/>
        <v>23</v>
      </c>
      <c r="E63" s="40">
        <f>'13.1 '!J64</f>
        <v>4</v>
      </c>
      <c r="F63" s="22">
        <f>'13.2  '!F62</f>
        <v>1</v>
      </c>
      <c r="G63" s="22">
        <f>'13.3 '!O66</f>
        <v>2</v>
      </c>
      <c r="H63" s="30">
        <f>'13.4 '!M66</f>
        <v>2</v>
      </c>
      <c r="I63" s="22">
        <f>'13.5 '!J67</f>
        <v>2</v>
      </c>
      <c r="J63" s="30">
        <f>'13.6 '!Y67</f>
        <v>2</v>
      </c>
      <c r="K63" s="22">
        <f>'13.7 '!L64</f>
        <v>2</v>
      </c>
      <c r="L63" s="22">
        <f>'13.8'!L65</f>
        <v>2</v>
      </c>
      <c r="M63" s="22">
        <f>'13.9'!K65</f>
        <v>2</v>
      </c>
      <c r="N63" s="30">
        <f>'13.10'!X70</f>
        <v>0</v>
      </c>
      <c r="O63" s="22">
        <f>'13.11'!M67</f>
        <v>2</v>
      </c>
      <c r="P63" s="22">
        <f>'13.12'!L65</f>
        <v>2</v>
      </c>
      <c r="Q63" s="30">
        <f>'13.13'!L67</f>
        <v>0</v>
      </c>
    </row>
    <row r="64" spans="1:17" ht="15.95" customHeight="1" x14ac:dyDescent="0.25">
      <c r="A64" s="19" t="s">
        <v>56</v>
      </c>
      <c r="B64" s="20" t="str">
        <f>VLOOKUP(A64,'Рейтинг (раздел 13)'!$A$4:$P$91,2,FALSE)</f>
        <v>14-15</v>
      </c>
      <c r="C64" s="20" t="str">
        <f t="shared" si="5"/>
        <v>4</v>
      </c>
      <c r="D64" s="21">
        <f t="shared" si="1"/>
        <v>18</v>
      </c>
      <c r="E64" s="40">
        <f>'13.1 '!J65</f>
        <v>2</v>
      </c>
      <c r="F64" s="22">
        <f>'13.2  '!F63</f>
        <v>1</v>
      </c>
      <c r="G64" s="22">
        <f>'13.3 '!O67</f>
        <v>2</v>
      </c>
      <c r="H64" s="30">
        <f>'13.4 '!M67</f>
        <v>2</v>
      </c>
      <c r="I64" s="22">
        <f>'13.5 '!J68</f>
        <v>2</v>
      </c>
      <c r="J64" s="30">
        <f>'13.6 '!Y68</f>
        <v>2</v>
      </c>
      <c r="K64" s="22">
        <f>'13.7 '!L65</f>
        <v>2</v>
      </c>
      <c r="L64" s="22">
        <f>'13.8'!L66</f>
        <v>2</v>
      </c>
      <c r="M64" s="22">
        <f>'13.9'!K66</f>
        <v>0</v>
      </c>
      <c r="N64" s="30">
        <f>'13.10'!X71</f>
        <v>0</v>
      </c>
      <c r="O64" s="22">
        <f>'13.11'!M68</f>
        <v>1</v>
      </c>
      <c r="P64" s="22">
        <f>'13.12'!L66</f>
        <v>2</v>
      </c>
      <c r="Q64" s="30">
        <f>'13.13'!L68</f>
        <v>0</v>
      </c>
    </row>
    <row r="65" spans="1:17" ht="15.95" customHeight="1" x14ac:dyDescent="0.25">
      <c r="A65" s="19" t="s">
        <v>57</v>
      </c>
      <c r="B65" s="20" t="str">
        <f>VLOOKUP(A65,'Рейтинг (раздел 13)'!$A$4:$P$91,2,FALSE)</f>
        <v>62-68</v>
      </c>
      <c r="C65" s="20" t="str">
        <f t="shared" si="5"/>
        <v>12-13</v>
      </c>
      <c r="D65" s="21">
        <f t="shared" si="1"/>
        <v>5</v>
      </c>
      <c r="E65" s="40">
        <f>'13.1 '!J66</f>
        <v>2</v>
      </c>
      <c r="F65" s="22">
        <f>'13.2  '!F64</f>
        <v>1</v>
      </c>
      <c r="G65" s="22">
        <f>'13.3 '!O68</f>
        <v>2</v>
      </c>
      <c r="H65" s="30">
        <f>'13.4 '!M68</f>
        <v>0</v>
      </c>
      <c r="I65" s="22">
        <f>'13.5 '!J69</f>
        <v>0</v>
      </c>
      <c r="J65" s="30">
        <f>'13.6 '!Y69</f>
        <v>0</v>
      </c>
      <c r="K65" s="22">
        <f>'13.7 '!L66</f>
        <v>0</v>
      </c>
      <c r="L65" s="22">
        <f>'13.8'!L67</f>
        <v>0</v>
      </c>
      <c r="M65" s="22">
        <f>'13.9'!K67</f>
        <v>0</v>
      </c>
      <c r="N65" s="30">
        <f>'13.10'!X72</f>
        <v>0</v>
      </c>
      <c r="O65" s="22">
        <f>'13.11'!M69</f>
        <v>0</v>
      </c>
      <c r="P65" s="22">
        <f>'13.12'!L67</f>
        <v>0</v>
      </c>
      <c r="Q65" s="30">
        <f>'13.13'!L69</f>
        <v>0</v>
      </c>
    </row>
    <row r="66" spans="1:17" ht="15.95" customHeight="1" x14ac:dyDescent="0.25">
      <c r="A66" s="19" t="s">
        <v>58</v>
      </c>
      <c r="B66" s="20" t="str">
        <f>VLOOKUP(A66,'Рейтинг (раздел 13)'!$A$4:$P$91,2,FALSE)</f>
        <v>31-35</v>
      </c>
      <c r="C66" s="20" t="str">
        <f t="shared" si="5"/>
        <v>6-7</v>
      </c>
      <c r="D66" s="21">
        <f t="shared" si="1"/>
        <v>12</v>
      </c>
      <c r="E66" s="40">
        <f>'13.1 '!J67</f>
        <v>2</v>
      </c>
      <c r="F66" s="22">
        <f>'13.2  '!F65</f>
        <v>1</v>
      </c>
      <c r="G66" s="22">
        <f>'13.3 '!O69</f>
        <v>0</v>
      </c>
      <c r="H66" s="30">
        <f>'13.4 '!M69</f>
        <v>2</v>
      </c>
      <c r="I66" s="22">
        <f>'13.5 '!J70</f>
        <v>0</v>
      </c>
      <c r="J66" s="30">
        <f>'13.6 '!Y70</f>
        <v>1</v>
      </c>
      <c r="K66" s="22">
        <f>'13.7 '!L67</f>
        <v>2</v>
      </c>
      <c r="L66" s="22">
        <f>'13.8'!L68</f>
        <v>0</v>
      </c>
      <c r="M66" s="22">
        <f>'13.9'!K68</f>
        <v>2</v>
      </c>
      <c r="N66" s="30">
        <f>'13.10'!X73</f>
        <v>0</v>
      </c>
      <c r="O66" s="22">
        <f>'13.11'!M70</f>
        <v>1</v>
      </c>
      <c r="P66" s="22">
        <f>'13.12'!L68</f>
        <v>1</v>
      </c>
      <c r="Q66" s="30">
        <f>'13.13'!L70</f>
        <v>0</v>
      </c>
    </row>
    <row r="67" spans="1:17" ht="15.95" customHeight="1" x14ac:dyDescent="0.25">
      <c r="A67" s="19" t="s">
        <v>59</v>
      </c>
      <c r="B67" s="20" t="str">
        <f>VLOOKUP(A67,'Рейтинг (раздел 13)'!$A$4:$P$91,2,FALSE)</f>
        <v>31-35</v>
      </c>
      <c r="C67" s="20" t="str">
        <f t="shared" si="5"/>
        <v>6-7</v>
      </c>
      <c r="D67" s="21">
        <f t="shared" si="1"/>
        <v>12</v>
      </c>
      <c r="E67" s="40">
        <f>'13.1 '!J68</f>
        <v>4</v>
      </c>
      <c r="F67" s="22">
        <f>'13.2  '!F66</f>
        <v>1</v>
      </c>
      <c r="G67" s="22">
        <f>'13.3 '!O70</f>
        <v>2</v>
      </c>
      <c r="H67" s="30">
        <f>'13.4 '!M70</f>
        <v>0</v>
      </c>
      <c r="I67" s="22">
        <f>'13.5 '!J71</f>
        <v>2</v>
      </c>
      <c r="J67" s="30">
        <f>'13.6 '!Y71</f>
        <v>1</v>
      </c>
      <c r="K67" s="22">
        <f>'13.7 '!L68</f>
        <v>2</v>
      </c>
      <c r="L67" s="22">
        <f>'13.8'!L69</f>
        <v>0</v>
      </c>
      <c r="M67" s="22">
        <f>'13.9'!K69</f>
        <v>0</v>
      </c>
      <c r="N67" s="30">
        <f>'13.10'!X74</f>
        <v>0</v>
      </c>
      <c r="O67" s="22">
        <f>'13.11'!M71</f>
        <v>0</v>
      </c>
      <c r="P67" s="22">
        <f>'13.12'!L69</f>
        <v>0</v>
      </c>
      <c r="Q67" s="30">
        <f>'13.13'!L71</f>
        <v>0</v>
      </c>
    </row>
    <row r="68" spans="1:17" ht="15.95" customHeight="1" x14ac:dyDescent="0.25">
      <c r="A68" s="17" t="s">
        <v>60</v>
      </c>
      <c r="B68" s="23"/>
      <c r="C68" s="24"/>
      <c r="D68" s="25"/>
      <c r="E68" s="41"/>
      <c r="F68" s="26"/>
      <c r="G68" s="26"/>
      <c r="H68" s="31"/>
      <c r="I68" s="26"/>
      <c r="J68" s="31"/>
      <c r="K68" s="26"/>
      <c r="L68" s="26"/>
      <c r="M68" s="26"/>
      <c r="N68" s="31"/>
      <c r="O68" s="26"/>
      <c r="P68" s="26"/>
      <c r="Q68" s="31"/>
    </row>
    <row r="69" spans="1:17" ht="15.95" customHeight="1" x14ac:dyDescent="0.25">
      <c r="A69" s="19" t="s">
        <v>61</v>
      </c>
      <c r="B69" s="20" t="str">
        <f>VLOOKUP(A69,'Рейтинг (раздел 13)'!$A$4:$P$91,2,FALSE)</f>
        <v>73-75</v>
      </c>
      <c r="C69" s="20" t="str">
        <f>RANK(D69,$D$69:$D$74)&amp;IF(COUNTIF($D$69:$D$74,D69)&gt;1,"-"&amp;RANK(D69,$D$69:$D$74)+COUNTIF($D$69:$D$74,D69)-1,"")</f>
        <v>6</v>
      </c>
      <c r="D69" s="21">
        <f t="shared" si="1"/>
        <v>3</v>
      </c>
      <c r="E69" s="40">
        <f>'13.1 '!J70</f>
        <v>2</v>
      </c>
      <c r="F69" s="22">
        <f>'13.2  '!F68</f>
        <v>1</v>
      </c>
      <c r="G69" s="22">
        <f>'13.3 '!O72</f>
        <v>0</v>
      </c>
      <c r="H69" s="30">
        <f>'13.4 '!M72</f>
        <v>0</v>
      </c>
      <c r="I69" s="22">
        <f>'13.5 '!J73</f>
        <v>0</v>
      </c>
      <c r="J69" s="30">
        <f>'13.6 '!Y73</f>
        <v>0</v>
      </c>
      <c r="K69" s="22">
        <f>'13.7 '!L70</f>
        <v>0</v>
      </c>
      <c r="L69" s="22">
        <f>'13.8'!L71</f>
        <v>0</v>
      </c>
      <c r="M69" s="22">
        <f>'13.9'!K71</f>
        <v>0</v>
      </c>
      <c r="N69" s="30">
        <f>'13.10'!X76</f>
        <v>0</v>
      </c>
      <c r="O69" s="22">
        <f>'13.11'!M73</f>
        <v>0</v>
      </c>
      <c r="P69" s="22">
        <f>'13.12'!L71</f>
        <v>0</v>
      </c>
      <c r="Q69" s="30">
        <f>'13.13'!L73</f>
        <v>0</v>
      </c>
    </row>
    <row r="70" spans="1:17" ht="15.95" customHeight="1" x14ac:dyDescent="0.25">
      <c r="A70" s="19" t="s">
        <v>62</v>
      </c>
      <c r="B70" s="20" t="str">
        <f>VLOOKUP(A70,'Рейтинг (раздел 13)'!$A$4:$P$91,2,FALSE)</f>
        <v>22-25</v>
      </c>
      <c r="C70" s="20" t="str">
        <f t="shared" ref="C70:C74" si="6">RANK(D70,$D$69:$D$74)&amp;IF(COUNTIF($D$69:$D$74,D70)&gt;1,"-"&amp;RANK(D70,$D$69:$D$74)+COUNTIF($D$69:$D$74,D70)-1,"")</f>
        <v>2</v>
      </c>
      <c r="D70" s="21">
        <f t="shared" si="1"/>
        <v>14</v>
      </c>
      <c r="E70" s="40">
        <f>'13.1 '!J71</f>
        <v>4</v>
      </c>
      <c r="F70" s="22">
        <f>'13.2  '!F69</f>
        <v>1</v>
      </c>
      <c r="G70" s="22">
        <f>'13.3 '!O73</f>
        <v>0</v>
      </c>
      <c r="H70" s="30">
        <f>'13.4 '!M73</f>
        <v>0</v>
      </c>
      <c r="I70" s="22">
        <f>'13.5 '!J74</f>
        <v>2</v>
      </c>
      <c r="J70" s="30">
        <f>'13.6 '!Y74</f>
        <v>1</v>
      </c>
      <c r="K70" s="22">
        <f>'13.7 '!L71</f>
        <v>2</v>
      </c>
      <c r="L70" s="22">
        <f>'13.8'!L72</f>
        <v>2</v>
      </c>
      <c r="M70" s="22">
        <f>'13.9'!K72</f>
        <v>2</v>
      </c>
      <c r="N70" s="30">
        <f>'13.10'!X77</f>
        <v>0</v>
      </c>
      <c r="O70" s="22">
        <f>'13.11'!M74</f>
        <v>0</v>
      </c>
      <c r="P70" s="22">
        <f>'13.12'!L72</f>
        <v>0</v>
      </c>
      <c r="Q70" s="30">
        <f>'13.13'!L74</f>
        <v>0</v>
      </c>
    </row>
    <row r="71" spans="1:17" ht="15.95" customHeight="1" x14ac:dyDescent="0.25">
      <c r="A71" s="19" t="s">
        <v>63</v>
      </c>
      <c r="B71" s="20" t="str">
        <f>VLOOKUP(A71,'Рейтинг (раздел 13)'!$A$4:$P$91,2,FALSE)</f>
        <v>36-41</v>
      </c>
      <c r="C71" s="20" t="str">
        <f t="shared" si="6"/>
        <v>4</v>
      </c>
      <c r="D71" s="21">
        <f t="shared" si="1"/>
        <v>11</v>
      </c>
      <c r="E71" s="40">
        <f>'13.1 '!J72</f>
        <v>4</v>
      </c>
      <c r="F71" s="22">
        <f>'13.2  '!F70</f>
        <v>1</v>
      </c>
      <c r="G71" s="22">
        <f>'13.3 '!O74</f>
        <v>0</v>
      </c>
      <c r="H71" s="30">
        <f>'13.4 '!M74</f>
        <v>2</v>
      </c>
      <c r="I71" s="22">
        <f>'13.5 '!J75</f>
        <v>0</v>
      </c>
      <c r="J71" s="30">
        <f>'13.6 '!Y75</f>
        <v>2</v>
      </c>
      <c r="K71" s="22">
        <f>'13.7 '!L72</f>
        <v>2</v>
      </c>
      <c r="L71" s="22">
        <f>'13.8'!L73</f>
        <v>0</v>
      </c>
      <c r="M71" s="22">
        <f>'13.9'!K73</f>
        <v>0</v>
      </c>
      <c r="N71" s="30">
        <f>'13.10'!X78</f>
        <v>0</v>
      </c>
      <c r="O71" s="22">
        <f>'13.11'!M75</f>
        <v>0</v>
      </c>
      <c r="P71" s="22">
        <f>'13.12'!L73</f>
        <v>0</v>
      </c>
      <c r="Q71" s="30">
        <f>'13.13'!L75</f>
        <v>0</v>
      </c>
    </row>
    <row r="72" spans="1:17" ht="15.95" customHeight="1" x14ac:dyDescent="0.25">
      <c r="A72" s="19" t="s">
        <v>64</v>
      </c>
      <c r="B72" s="20" t="str">
        <f>VLOOKUP(A72,'Рейтинг (раздел 13)'!$A$4:$P$91,2,FALSE)</f>
        <v>26-30</v>
      </c>
      <c r="C72" s="20" t="str">
        <f t="shared" si="6"/>
        <v>3</v>
      </c>
      <c r="D72" s="21">
        <f t="shared" si="1"/>
        <v>13</v>
      </c>
      <c r="E72" s="40">
        <f>'13.1 '!J73</f>
        <v>4</v>
      </c>
      <c r="F72" s="22">
        <f>'13.2  '!F71</f>
        <v>1</v>
      </c>
      <c r="G72" s="22">
        <f>'13.3 '!O75</f>
        <v>2</v>
      </c>
      <c r="H72" s="30">
        <f>'13.4 '!M75</f>
        <v>0</v>
      </c>
      <c r="I72" s="22">
        <f>'13.5 '!J76</f>
        <v>2</v>
      </c>
      <c r="J72" s="30">
        <f>'13.6 '!Y76</f>
        <v>2</v>
      </c>
      <c r="K72" s="22">
        <f>'13.7 '!L73</f>
        <v>0</v>
      </c>
      <c r="L72" s="22">
        <f>'13.8'!L74</f>
        <v>0</v>
      </c>
      <c r="M72" s="22">
        <f>'13.9'!K74</f>
        <v>0</v>
      </c>
      <c r="N72" s="30">
        <f>'13.10'!X79</f>
        <v>0</v>
      </c>
      <c r="O72" s="22">
        <f>'13.11'!M76</f>
        <v>0</v>
      </c>
      <c r="P72" s="22">
        <f>'13.12'!L74</f>
        <v>2</v>
      </c>
      <c r="Q72" s="30">
        <f>'13.13'!L76</f>
        <v>0</v>
      </c>
    </row>
    <row r="73" spans="1:17" ht="15.95" customHeight="1" x14ac:dyDescent="0.25">
      <c r="A73" s="19" t="s">
        <v>65</v>
      </c>
      <c r="B73" s="20" t="str">
        <f>VLOOKUP(A73,'Рейтинг (раздел 13)'!$A$4:$P$91,2,FALSE)</f>
        <v>2-5</v>
      </c>
      <c r="C73" s="20" t="str">
        <f t="shared" si="6"/>
        <v>1</v>
      </c>
      <c r="D73" s="21">
        <f t="shared" ref="D73:D100" si="7">SUM(E73:Q73)</f>
        <v>23</v>
      </c>
      <c r="E73" s="40">
        <f>'13.1 '!J74</f>
        <v>4</v>
      </c>
      <c r="F73" s="22">
        <f>'13.2  '!F72</f>
        <v>1</v>
      </c>
      <c r="G73" s="22">
        <f>'13.3 '!O76</f>
        <v>2</v>
      </c>
      <c r="H73" s="30">
        <f>'13.4 '!M76</f>
        <v>2</v>
      </c>
      <c r="I73" s="22">
        <f>'13.5 '!J77</f>
        <v>2</v>
      </c>
      <c r="J73" s="30">
        <f>'13.6 '!Y77</f>
        <v>2</v>
      </c>
      <c r="K73" s="22">
        <f>'13.7 '!L74</f>
        <v>2</v>
      </c>
      <c r="L73" s="22">
        <f>'13.8'!L75</f>
        <v>2</v>
      </c>
      <c r="M73" s="22">
        <f>'13.9'!K75</f>
        <v>2</v>
      </c>
      <c r="N73" s="30">
        <f>'13.10'!X80</f>
        <v>0</v>
      </c>
      <c r="O73" s="22">
        <f>'13.11'!M77</f>
        <v>2</v>
      </c>
      <c r="P73" s="22">
        <f>'13.12'!L75</f>
        <v>2</v>
      </c>
      <c r="Q73" s="30">
        <f>'13.13'!L77</f>
        <v>0</v>
      </c>
    </row>
    <row r="74" spans="1:17" ht="15.95" customHeight="1" x14ac:dyDescent="0.25">
      <c r="A74" s="19" t="s">
        <v>66</v>
      </c>
      <c r="B74" s="20" t="str">
        <f>VLOOKUP(A74,'Рейтинг (раздел 13)'!$A$4:$P$91,2,FALSE)</f>
        <v>70-72</v>
      </c>
      <c r="C74" s="20" t="str">
        <f t="shared" si="6"/>
        <v>5</v>
      </c>
      <c r="D74" s="21">
        <f t="shared" si="7"/>
        <v>4</v>
      </c>
      <c r="E74" s="40">
        <f>'13.1 '!J75</f>
        <v>4</v>
      </c>
      <c r="F74" s="22">
        <f>'13.2  '!F73</f>
        <v>0</v>
      </c>
      <c r="G74" s="22">
        <f>'13.3 '!O77</f>
        <v>0</v>
      </c>
      <c r="H74" s="30">
        <f>'13.4 '!M77</f>
        <v>0</v>
      </c>
      <c r="I74" s="22">
        <f>'13.5 '!J78</f>
        <v>0</v>
      </c>
      <c r="J74" s="30">
        <f>'13.6 '!Y78</f>
        <v>0</v>
      </c>
      <c r="K74" s="22">
        <f>'13.7 '!L75</f>
        <v>0</v>
      </c>
      <c r="L74" s="22">
        <f>'13.8'!L76</f>
        <v>0</v>
      </c>
      <c r="M74" s="22">
        <f>'13.9'!K76</f>
        <v>0</v>
      </c>
      <c r="N74" s="30">
        <f>'13.10'!X81</f>
        <v>0</v>
      </c>
      <c r="O74" s="22">
        <f>'13.11'!M78</f>
        <v>0</v>
      </c>
      <c r="P74" s="22">
        <f>'13.12'!L76</f>
        <v>0</v>
      </c>
      <c r="Q74" s="30">
        <f>'13.13'!L78</f>
        <v>0</v>
      </c>
    </row>
    <row r="75" spans="1:17" ht="15.95" customHeight="1" x14ac:dyDescent="0.25">
      <c r="A75" s="17" t="s">
        <v>67</v>
      </c>
      <c r="B75" s="23"/>
      <c r="C75" s="24"/>
      <c r="D75" s="25"/>
      <c r="E75" s="41"/>
      <c r="F75" s="26"/>
      <c r="G75" s="26"/>
      <c r="H75" s="31"/>
      <c r="I75" s="26"/>
      <c r="J75" s="31"/>
      <c r="K75" s="26"/>
      <c r="L75" s="26"/>
      <c r="M75" s="26"/>
      <c r="N75" s="31"/>
      <c r="O75" s="26"/>
      <c r="P75" s="26"/>
      <c r="Q75" s="31"/>
    </row>
    <row r="76" spans="1:17" ht="15.95" customHeight="1" x14ac:dyDescent="0.25">
      <c r="A76" s="19" t="s">
        <v>68</v>
      </c>
      <c r="B76" s="20" t="str">
        <f>VLOOKUP(A76,'Рейтинг (раздел 13)'!$A$4:$P$91,2,FALSE)</f>
        <v>31-35</v>
      </c>
      <c r="C76" s="20" t="str">
        <f>RANK(D76,$D$76:$D$87)&amp;IF(COUNTIF($D$76:$D$87,D76)&gt;1,"-"&amp;RANK(D76,$D$76:$D$87)+COUNTIF($D$76:$D$87,D76)-1,"")</f>
        <v>4</v>
      </c>
      <c r="D76" s="21">
        <f t="shared" si="7"/>
        <v>12</v>
      </c>
      <c r="E76" s="40">
        <f>'13.1 '!J77</f>
        <v>1</v>
      </c>
      <c r="F76" s="22">
        <f>'13.2  '!F75</f>
        <v>1</v>
      </c>
      <c r="G76" s="22">
        <f>'13.3 '!O79</f>
        <v>0</v>
      </c>
      <c r="H76" s="30">
        <f>'13.4 '!M79</f>
        <v>0</v>
      </c>
      <c r="I76" s="22">
        <f>'13.5 '!J80</f>
        <v>2</v>
      </c>
      <c r="J76" s="30">
        <f>'13.6 '!Y80</f>
        <v>2</v>
      </c>
      <c r="K76" s="22">
        <f>'13.7 '!L77</f>
        <v>2</v>
      </c>
      <c r="L76" s="22">
        <f>'13.8'!L78</f>
        <v>2</v>
      </c>
      <c r="M76" s="22">
        <f>'13.9'!K78</f>
        <v>2</v>
      </c>
      <c r="N76" s="30">
        <f>'13.10'!X83</f>
        <v>0</v>
      </c>
      <c r="O76" s="22">
        <f>'13.11'!M80</f>
        <v>0</v>
      </c>
      <c r="P76" s="22">
        <f>'13.12'!L78</f>
        <v>0</v>
      </c>
      <c r="Q76" s="30">
        <f>'13.13'!L80</f>
        <v>0</v>
      </c>
    </row>
    <row r="77" spans="1:17" ht="15.95" customHeight="1" x14ac:dyDescent="0.25">
      <c r="A77" s="19" t="s">
        <v>69</v>
      </c>
      <c r="B77" s="20" t="str">
        <f>VLOOKUP(A77,'Рейтинг (раздел 13)'!$A$4:$P$91,2,FALSE)</f>
        <v>58-61</v>
      </c>
      <c r="C77" s="20" t="str">
        <f t="shared" ref="C77:C87" si="8">RANK(D77,$D$76:$D$87)&amp;IF(COUNTIF($D$76:$D$87,D77)&gt;1,"-"&amp;RANK(D77,$D$76:$D$87)+COUNTIF($D$76:$D$87,D77)-1,"")</f>
        <v>8</v>
      </c>
      <c r="D77" s="21">
        <f t="shared" si="7"/>
        <v>6</v>
      </c>
      <c r="E77" s="40">
        <f>'13.1 '!J78</f>
        <v>2</v>
      </c>
      <c r="F77" s="22">
        <f>'13.2  '!F76</f>
        <v>1</v>
      </c>
      <c r="G77" s="22">
        <f>'13.3 '!O80</f>
        <v>0</v>
      </c>
      <c r="H77" s="30">
        <f>'13.4 '!M80</f>
        <v>0</v>
      </c>
      <c r="I77" s="22">
        <f>'13.5 '!J81</f>
        <v>0</v>
      </c>
      <c r="J77" s="30">
        <f>'13.6 '!Y81</f>
        <v>0</v>
      </c>
      <c r="K77" s="22">
        <f>'13.7 '!L78</f>
        <v>2</v>
      </c>
      <c r="L77" s="22">
        <f>'13.8'!L79</f>
        <v>0</v>
      </c>
      <c r="M77" s="22">
        <f>'13.9'!K79</f>
        <v>0</v>
      </c>
      <c r="N77" s="30">
        <f>'13.10'!X84</f>
        <v>0</v>
      </c>
      <c r="O77" s="22">
        <f>'13.11'!M81</f>
        <v>0</v>
      </c>
      <c r="P77" s="22">
        <f>'13.12'!L79</f>
        <v>1</v>
      </c>
      <c r="Q77" s="30">
        <f>'13.13'!L81</f>
        <v>0</v>
      </c>
    </row>
    <row r="78" spans="1:17" ht="15.95" customHeight="1" x14ac:dyDescent="0.25">
      <c r="A78" s="19" t="s">
        <v>70</v>
      </c>
      <c r="B78" s="20" t="str">
        <f>VLOOKUP(A78,'Рейтинг (раздел 13)'!$A$4:$P$91,2,FALSE)</f>
        <v>51-57</v>
      </c>
      <c r="C78" s="20" t="str">
        <f t="shared" si="8"/>
        <v>7</v>
      </c>
      <c r="D78" s="21">
        <f t="shared" si="7"/>
        <v>7</v>
      </c>
      <c r="E78" s="40">
        <f>'13.1 '!J79</f>
        <v>4</v>
      </c>
      <c r="F78" s="22">
        <f>'13.2  '!F77</f>
        <v>1</v>
      </c>
      <c r="G78" s="22">
        <f>'13.3 '!O81</f>
        <v>0</v>
      </c>
      <c r="H78" s="30">
        <f>'13.4 '!M81</f>
        <v>0</v>
      </c>
      <c r="I78" s="22">
        <f>'13.5 '!J82</f>
        <v>0</v>
      </c>
      <c r="J78" s="30">
        <f>'13.6 '!Y82</f>
        <v>0</v>
      </c>
      <c r="K78" s="22">
        <f>'13.7 '!L79</f>
        <v>0</v>
      </c>
      <c r="L78" s="22">
        <f>'13.8'!L80</f>
        <v>0</v>
      </c>
      <c r="M78" s="22">
        <f>'13.9'!K80</f>
        <v>0</v>
      </c>
      <c r="N78" s="30">
        <f>'13.10'!X85</f>
        <v>0</v>
      </c>
      <c r="O78" s="22">
        <f>'13.11'!M82</f>
        <v>0</v>
      </c>
      <c r="P78" s="22">
        <f>'13.12'!L80</f>
        <v>2</v>
      </c>
      <c r="Q78" s="30">
        <f>'13.13'!L82</f>
        <v>0</v>
      </c>
    </row>
    <row r="79" spans="1:17" ht="15.95" customHeight="1" x14ac:dyDescent="0.25">
      <c r="A79" s="19" t="s">
        <v>71</v>
      </c>
      <c r="B79" s="20" t="str">
        <f>VLOOKUP(A79,'Рейтинг (раздел 13)'!$A$4:$P$91,2,FALSE)</f>
        <v>62-68</v>
      </c>
      <c r="C79" s="20" t="str">
        <f t="shared" si="8"/>
        <v>9</v>
      </c>
      <c r="D79" s="21">
        <f t="shared" si="7"/>
        <v>5</v>
      </c>
      <c r="E79" s="40">
        <f>'13.1 '!J80</f>
        <v>2</v>
      </c>
      <c r="F79" s="22">
        <f>'13.2  '!F78</f>
        <v>1</v>
      </c>
      <c r="G79" s="22">
        <f>'13.3 '!O82</f>
        <v>0</v>
      </c>
      <c r="H79" s="30">
        <f>'13.4 '!M82</f>
        <v>2</v>
      </c>
      <c r="I79" s="22">
        <f>'13.5 '!J83</f>
        <v>0</v>
      </c>
      <c r="J79" s="30">
        <f>'13.6 '!Y83</f>
        <v>0</v>
      </c>
      <c r="K79" s="22">
        <f>'13.7 '!L80</f>
        <v>0</v>
      </c>
      <c r="L79" s="22">
        <f>'13.8'!L81</f>
        <v>0</v>
      </c>
      <c r="M79" s="22">
        <f>'13.9'!K81</f>
        <v>0</v>
      </c>
      <c r="N79" s="30">
        <f>'13.10'!X86</f>
        <v>0</v>
      </c>
      <c r="O79" s="22">
        <f>'13.11'!M83</f>
        <v>0</v>
      </c>
      <c r="P79" s="22">
        <f>'13.12'!L81</f>
        <v>0</v>
      </c>
      <c r="Q79" s="30">
        <f>'13.13'!L83</f>
        <v>0</v>
      </c>
    </row>
    <row r="80" spans="1:17" ht="15.95" customHeight="1" x14ac:dyDescent="0.25">
      <c r="A80" s="19" t="s">
        <v>72</v>
      </c>
      <c r="B80" s="20" t="str">
        <f>VLOOKUP(A80,'Рейтинг (раздел 13)'!$A$4:$P$91,2,FALSE)</f>
        <v>36-41</v>
      </c>
      <c r="C80" s="20" t="str">
        <f t="shared" si="8"/>
        <v>5</v>
      </c>
      <c r="D80" s="21">
        <f t="shared" si="7"/>
        <v>11</v>
      </c>
      <c r="E80" s="40">
        <f>'13.1 '!J81</f>
        <v>4</v>
      </c>
      <c r="F80" s="22">
        <f>'13.2  '!F79</f>
        <v>1</v>
      </c>
      <c r="G80" s="22">
        <f>'13.3 '!O83</f>
        <v>2</v>
      </c>
      <c r="H80" s="30">
        <f>'13.4 '!M83</f>
        <v>0</v>
      </c>
      <c r="I80" s="22">
        <f>'13.5 '!J84</f>
        <v>0</v>
      </c>
      <c r="J80" s="30">
        <f>'13.6 '!Y84</f>
        <v>2</v>
      </c>
      <c r="K80" s="22">
        <f>'13.7 '!L81</f>
        <v>2</v>
      </c>
      <c r="L80" s="22">
        <f>'13.8'!L82</f>
        <v>0</v>
      </c>
      <c r="M80" s="22">
        <f>'13.9'!K82</f>
        <v>0</v>
      </c>
      <c r="N80" s="30">
        <f>'13.10'!X87</f>
        <v>0</v>
      </c>
      <c r="O80" s="22">
        <f>'13.11'!M84</f>
        <v>0</v>
      </c>
      <c r="P80" s="22">
        <f>'13.12'!L82</f>
        <v>0</v>
      </c>
      <c r="Q80" s="30">
        <f>'13.13'!L84</f>
        <v>0</v>
      </c>
    </row>
    <row r="81" spans="1:17" ht="15.95" customHeight="1" x14ac:dyDescent="0.25">
      <c r="A81" s="19" t="s">
        <v>73</v>
      </c>
      <c r="B81" s="20" t="str">
        <f>VLOOKUP(A81,'Рейтинг (раздел 13)'!$A$4:$P$91,2,FALSE)</f>
        <v>70-72</v>
      </c>
      <c r="C81" s="20" t="str">
        <f t="shared" si="8"/>
        <v>11</v>
      </c>
      <c r="D81" s="21">
        <f t="shared" si="7"/>
        <v>4</v>
      </c>
      <c r="E81" s="40">
        <f>'13.1 '!J82</f>
        <v>2</v>
      </c>
      <c r="F81" s="22">
        <f>'13.2  '!F80</f>
        <v>1</v>
      </c>
      <c r="G81" s="22">
        <f>'13.3 '!O84</f>
        <v>0</v>
      </c>
      <c r="H81" s="30">
        <f>'13.4 '!M84</f>
        <v>0</v>
      </c>
      <c r="I81" s="22">
        <f>'13.5 '!J85</f>
        <v>0</v>
      </c>
      <c r="J81" s="30">
        <f>'13.6 '!Y85</f>
        <v>0</v>
      </c>
      <c r="K81" s="22">
        <f>'13.7 '!L82</f>
        <v>0</v>
      </c>
      <c r="L81" s="22">
        <f>'13.8'!L83</f>
        <v>0</v>
      </c>
      <c r="M81" s="22">
        <f>'13.9'!K83</f>
        <v>0</v>
      </c>
      <c r="N81" s="30">
        <f>'13.10'!X88</f>
        <v>0</v>
      </c>
      <c r="O81" s="22">
        <f>'13.11'!M85</f>
        <v>0</v>
      </c>
      <c r="P81" s="22">
        <f>'13.12'!L83</f>
        <v>1</v>
      </c>
      <c r="Q81" s="30">
        <f>'13.13'!L85</f>
        <v>0</v>
      </c>
    </row>
    <row r="82" spans="1:17" ht="15.95" customHeight="1" x14ac:dyDescent="0.25">
      <c r="A82" s="19" t="s">
        <v>74</v>
      </c>
      <c r="B82" s="20" t="str">
        <f>VLOOKUP(A82,'Рейтинг (раздел 13)'!$A$4:$P$91,2,FALSE)</f>
        <v>2-5</v>
      </c>
      <c r="C82" s="20" t="str">
        <f t="shared" si="8"/>
        <v>1</v>
      </c>
      <c r="D82" s="21">
        <f t="shared" si="7"/>
        <v>23</v>
      </c>
      <c r="E82" s="40">
        <f>'13.1 '!J83</f>
        <v>4</v>
      </c>
      <c r="F82" s="22">
        <f>'13.2  '!F81</f>
        <v>1</v>
      </c>
      <c r="G82" s="22">
        <f>'13.3 '!O85</f>
        <v>2</v>
      </c>
      <c r="H82" s="30">
        <f>'13.4 '!M85</f>
        <v>2</v>
      </c>
      <c r="I82" s="22">
        <f>'13.5 '!J86</f>
        <v>2</v>
      </c>
      <c r="J82" s="30">
        <f>'13.6 '!Y86</f>
        <v>2</v>
      </c>
      <c r="K82" s="22">
        <f>'13.7 '!L83</f>
        <v>2</v>
      </c>
      <c r="L82" s="22">
        <f>'13.8'!L84</f>
        <v>2</v>
      </c>
      <c r="M82" s="22">
        <f>'13.9'!K84</f>
        <v>2</v>
      </c>
      <c r="N82" s="30">
        <f>'13.10'!X89</f>
        <v>0</v>
      </c>
      <c r="O82" s="22">
        <f>'13.11'!M86</f>
        <v>2</v>
      </c>
      <c r="P82" s="22">
        <f>'13.12'!L84</f>
        <v>2</v>
      </c>
      <c r="Q82" s="30">
        <f>'13.13'!L86</f>
        <v>0</v>
      </c>
    </row>
    <row r="83" spans="1:17" ht="15.95" customHeight="1" x14ac:dyDescent="0.25">
      <c r="A83" s="19" t="s">
        <v>75</v>
      </c>
      <c r="B83" s="20" t="str">
        <f>VLOOKUP(A83,'Рейтинг (раздел 13)'!$A$4:$P$91,2,FALSE)</f>
        <v>16-17</v>
      </c>
      <c r="C83" s="20" t="str">
        <f t="shared" si="8"/>
        <v>3</v>
      </c>
      <c r="D83" s="21">
        <f t="shared" si="7"/>
        <v>17</v>
      </c>
      <c r="E83" s="40">
        <f>'13.1 '!J84</f>
        <v>4</v>
      </c>
      <c r="F83" s="22">
        <f>'13.2  '!F82</f>
        <v>1</v>
      </c>
      <c r="G83" s="22">
        <f>'13.3 '!O86</f>
        <v>2</v>
      </c>
      <c r="H83" s="30">
        <f>'13.4 '!M86</f>
        <v>2</v>
      </c>
      <c r="I83" s="22">
        <f>'13.5 '!J87</f>
        <v>2</v>
      </c>
      <c r="J83" s="30">
        <f>'13.6 '!Y87</f>
        <v>2</v>
      </c>
      <c r="K83" s="22">
        <f>'13.7 '!L84</f>
        <v>2</v>
      </c>
      <c r="L83" s="22">
        <f>'13.8'!L85</f>
        <v>2</v>
      </c>
      <c r="M83" s="22">
        <f>'13.9'!K85</f>
        <v>0</v>
      </c>
      <c r="N83" s="30">
        <f>'13.10'!X90</f>
        <v>0</v>
      </c>
      <c r="O83" s="22">
        <f>'13.11'!M87</f>
        <v>0</v>
      </c>
      <c r="P83" s="22">
        <f>'13.12'!L85</f>
        <v>0</v>
      </c>
      <c r="Q83" s="30">
        <f>'13.13'!L87</f>
        <v>0</v>
      </c>
    </row>
    <row r="84" spans="1:17" ht="15.95" customHeight="1" x14ac:dyDescent="0.25">
      <c r="A84" s="19" t="s">
        <v>76</v>
      </c>
      <c r="B84" s="20" t="str">
        <f>VLOOKUP(A84,'Рейтинг (раздел 13)'!$A$4:$P$91,2,FALSE)</f>
        <v>76-80</v>
      </c>
      <c r="C84" s="20" t="str">
        <f t="shared" si="8"/>
        <v>12</v>
      </c>
      <c r="D84" s="21">
        <f t="shared" si="7"/>
        <v>2</v>
      </c>
      <c r="E84" s="40">
        <f>'13.1 '!J85</f>
        <v>2</v>
      </c>
      <c r="F84" s="22">
        <f>'13.2  '!F83</f>
        <v>0</v>
      </c>
      <c r="G84" s="22">
        <f>'13.3 '!O87</f>
        <v>0</v>
      </c>
      <c r="H84" s="30">
        <f>'13.4 '!M87</f>
        <v>0</v>
      </c>
      <c r="I84" s="22">
        <f>'13.5 '!J88</f>
        <v>0</v>
      </c>
      <c r="J84" s="30">
        <f>'13.6 '!Y88</f>
        <v>0</v>
      </c>
      <c r="K84" s="22">
        <f>'13.7 '!L85</f>
        <v>0</v>
      </c>
      <c r="L84" s="22">
        <f>'13.8'!L86</f>
        <v>0</v>
      </c>
      <c r="M84" s="22">
        <f>'13.9'!K86</f>
        <v>0</v>
      </c>
      <c r="N84" s="30">
        <f>'13.10'!X91</f>
        <v>0</v>
      </c>
      <c r="O84" s="22">
        <f>'13.11'!M88</f>
        <v>0</v>
      </c>
      <c r="P84" s="22">
        <f>'13.12'!L86</f>
        <v>0</v>
      </c>
      <c r="Q84" s="30">
        <f>'13.13'!L88</f>
        <v>0</v>
      </c>
    </row>
    <row r="85" spans="1:17" ht="15.95" customHeight="1" x14ac:dyDescent="0.25">
      <c r="A85" s="19" t="s">
        <v>77</v>
      </c>
      <c r="B85" s="20" t="str">
        <f>VLOOKUP(A85,'Рейтинг (раздел 13)'!$A$4:$P$91,2,FALSE)</f>
        <v>49-50</v>
      </c>
      <c r="C85" s="20" t="str">
        <f t="shared" si="8"/>
        <v>6</v>
      </c>
      <c r="D85" s="21">
        <f t="shared" si="7"/>
        <v>7.5</v>
      </c>
      <c r="E85" s="40">
        <f>'13.1 '!J86</f>
        <v>4</v>
      </c>
      <c r="F85" s="22">
        <f>'13.2  '!F84</f>
        <v>1</v>
      </c>
      <c r="G85" s="22">
        <f>'13.3 '!O88</f>
        <v>0</v>
      </c>
      <c r="H85" s="30">
        <f>'13.4 '!M88</f>
        <v>2</v>
      </c>
      <c r="I85" s="22">
        <f>'13.5 '!J89</f>
        <v>0</v>
      </c>
      <c r="J85" s="30">
        <f>'13.6 '!Y89</f>
        <v>0</v>
      </c>
      <c r="K85" s="22">
        <f>'13.7 '!L86</f>
        <v>0</v>
      </c>
      <c r="L85" s="22">
        <f>'13.8'!L87</f>
        <v>0</v>
      </c>
      <c r="M85" s="22">
        <f>'13.9'!K87</f>
        <v>0</v>
      </c>
      <c r="N85" s="30">
        <f>'13.10'!X92</f>
        <v>0</v>
      </c>
      <c r="O85" s="22">
        <f>'13.11'!M89</f>
        <v>0</v>
      </c>
      <c r="P85" s="22">
        <f>'13.12'!L87</f>
        <v>0</v>
      </c>
      <c r="Q85" s="30">
        <f>'13.13'!L89</f>
        <v>0.5</v>
      </c>
    </row>
    <row r="86" spans="1:17" ht="15.95" customHeight="1" x14ac:dyDescent="0.25">
      <c r="A86" s="19" t="s">
        <v>78</v>
      </c>
      <c r="B86" s="20" t="str">
        <f>VLOOKUP(A86,'Рейтинг (раздел 13)'!$A$4:$P$91,2,FALSE)</f>
        <v>7-11</v>
      </c>
      <c r="C86" s="20" t="str">
        <f t="shared" si="8"/>
        <v>2</v>
      </c>
      <c r="D86" s="21">
        <f t="shared" si="7"/>
        <v>21</v>
      </c>
      <c r="E86" s="40">
        <f>'13.1 '!J87</f>
        <v>4</v>
      </c>
      <c r="F86" s="22">
        <f>'13.2  '!F85</f>
        <v>1</v>
      </c>
      <c r="G86" s="22">
        <f>'13.3 '!O89</f>
        <v>0</v>
      </c>
      <c r="H86" s="30">
        <f>'13.4 '!M89</f>
        <v>2</v>
      </c>
      <c r="I86" s="22">
        <f>'13.5 '!J90</f>
        <v>2</v>
      </c>
      <c r="J86" s="30">
        <f>'13.6 '!Y90</f>
        <v>2</v>
      </c>
      <c r="K86" s="22">
        <f>'13.7 '!L87</f>
        <v>2</v>
      </c>
      <c r="L86" s="22">
        <f>'13.8'!L88</f>
        <v>2</v>
      </c>
      <c r="M86" s="22">
        <f>'13.9'!K88</f>
        <v>2</v>
      </c>
      <c r="N86" s="30">
        <f>'13.10'!X93</f>
        <v>0</v>
      </c>
      <c r="O86" s="22">
        <f>'13.11'!M90</f>
        <v>2</v>
      </c>
      <c r="P86" s="22">
        <f>'13.12'!L88</f>
        <v>2</v>
      </c>
      <c r="Q86" s="30">
        <f>'13.13'!L90</f>
        <v>0</v>
      </c>
    </row>
    <row r="87" spans="1:17" ht="15.95" customHeight="1" x14ac:dyDescent="0.25">
      <c r="A87" s="19" t="s">
        <v>79</v>
      </c>
      <c r="B87" s="20" t="str">
        <f>VLOOKUP(A87,'Рейтинг (раздел 13)'!$A$4:$P$91,2,FALSE)</f>
        <v>69</v>
      </c>
      <c r="C87" s="20" t="str">
        <f t="shared" si="8"/>
        <v>10</v>
      </c>
      <c r="D87" s="21">
        <f t="shared" si="7"/>
        <v>4.5</v>
      </c>
      <c r="E87" s="40">
        <f>'13.1 '!J88</f>
        <v>2</v>
      </c>
      <c r="F87" s="22">
        <f>'13.2  '!F86</f>
        <v>0.5</v>
      </c>
      <c r="G87" s="22">
        <f>'13.3 '!O90</f>
        <v>1</v>
      </c>
      <c r="H87" s="30">
        <f>'13.4 '!M90</f>
        <v>0</v>
      </c>
      <c r="I87" s="22">
        <f>'13.5 '!J91</f>
        <v>0</v>
      </c>
      <c r="J87" s="30">
        <f>'13.6 '!Y91</f>
        <v>0</v>
      </c>
      <c r="K87" s="22">
        <f>'13.7 '!L88</f>
        <v>0</v>
      </c>
      <c r="L87" s="22">
        <f>'13.8'!L89</f>
        <v>0</v>
      </c>
      <c r="M87" s="22">
        <f>'13.9'!K89</f>
        <v>0</v>
      </c>
      <c r="N87" s="30">
        <f>'13.10'!X94</f>
        <v>0</v>
      </c>
      <c r="O87" s="22">
        <f>'13.11'!M91</f>
        <v>0</v>
      </c>
      <c r="P87" s="22">
        <f>'13.12'!L89</f>
        <v>0</v>
      </c>
      <c r="Q87" s="30">
        <f>'13.13'!L91</f>
        <v>1</v>
      </c>
    </row>
    <row r="88" spans="1:17" ht="15.95" customHeight="1" x14ac:dyDescent="0.25">
      <c r="A88" s="17" t="s">
        <v>80</v>
      </c>
      <c r="B88" s="23"/>
      <c r="C88" s="24"/>
      <c r="D88" s="25"/>
      <c r="E88" s="41"/>
      <c r="F88" s="26"/>
      <c r="G88" s="26"/>
      <c r="H88" s="31"/>
      <c r="I88" s="26"/>
      <c r="J88" s="31"/>
      <c r="K88" s="26"/>
      <c r="L88" s="26"/>
      <c r="M88" s="26"/>
      <c r="N88" s="31"/>
      <c r="O88" s="26"/>
      <c r="P88" s="26"/>
      <c r="Q88" s="31"/>
    </row>
    <row r="89" spans="1:17" ht="15.95" customHeight="1" x14ac:dyDescent="0.25">
      <c r="A89" s="19" t="s">
        <v>81</v>
      </c>
      <c r="B89" s="20" t="str">
        <f>VLOOKUP(A89,'Рейтинг (раздел 13)'!$A$4:$P$91,2,FALSE)</f>
        <v>43-47</v>
      </c>
      <c r="C89" s="20" t="str">
        <f>RANK(D89,$D$89:$D$97)&amp;IF(COUNTIF($D$89:$D$97,D89)&gt;1,"-"&amp;RANK(D89,$D$89:$D$97)+COUNTIF($D$89:$D$97,D89)-1,"")</f>
        <v>5</v>
      </c>
      <c r="D89" s="21">
        <f t="shared" si="7"/>
        <v>9</v>
      </c>
      <c r="E89" s="40">
        <f>'13.1 '!J90</f>
        <v>4</v>
      </c>
      <c r="F89" s="22">
        <f>'13.2  '!F88</f>
        <v>1</v>
      </c>
      <c r="G89" s="22">
        <f>'13.3 '!O92</f>
        <v>2</v>
      </c>
      <c r="H89" s="30">
        <f>'13.4 '!M92</f>
        <v>2</v>
      </c>
      <c r="I89" s="22">
        <f>'13.5 '!J93</f>
        <v>0</v>
      </c>
      <c r="J89" s="30">
        <f>'13.6 '!Y93</f>
        <v>0</v>
      </c>
      <c r="K89" s="22">
        <f>'13.7 '!L90</f>
        <v>0</v>
      </c>
      <c r="L89" s="22">
        <f>'13.8'!L91</f>
        <v>0</v>
      </c>
      <c r="M89" s="22">
        <f>'13.9'!K91</f>
        <v>0</v>
      </c>
      <c r="N89" s="30">
        <f>'13.10'!X96</f>
        <v>0</v>
      </c>
      <c r="O89" s="22">
        <f>'13.11'!M93</f>
        <v>0</v>
      </c>
      <c r="P89" s="22">
        <f>'13.12'!L91</f>
        <v>0</v>
      </c>
      <c r="Q89" s="30">
        <f>'13.13'!L93</f>
        <v>0</v>
      </c>
    </row>
    <row r="90" spans="1:17" ht="15.95" customHeight="1" x14ac:dyDescent="0.25">
      <c r="A90" s="19" t="s">
        <v>82</v>
      </c>
      <c r="B90" s="20" t="str">
        <f>VLOOKUP(A90,'Рейтинг (раздел 13)'!$A$4:$P$91,2,FALSE)</f>
        <v>51-57</v>
      </c>
      <c r="C90" s="20" t="str">
        <f t="shared" ref="C90:C97" si="9">RANK(D90,$D$89:$D$97)&amp;IF(COUNTIF($D$89:$D$97,D90)&gt;1,"-"&amp;RANK(D90,$D$89:$D$97)+COUNTIF($D$89:$D$97,D90)-1,"")</f>
        <v>6</v>
      </c>
      <c r="D90" s="21">
        <f t="shared" si="7"/>
        <v>7</v>
      </c>
      <c r="E90" s="40">
        <f>'13.1 '!J91</f>
        <v>4</v>
      </c>
      <c r="F90" s="22">
        <f>'13.2  '!F89</f>
        <v>1</v>
      </c>
      <c r="G90" s="22">
        <f>'13.3 '!O93</f>
        <v>0</v>
      </c>
      <c r="H90" s="30">
        <f>'13.4 '!M93</f>
        <v>0</v>
      </c>
      <c r="I90" s="22">
        <f>'13.5 '!J94</f>
        <v>0</v>
      </c>
      <c r="J90" s="30">
        <f>'13.6 '!Y94</f>
        <v>0</v>
      </c>
      <c r="K90" s="22">
        <f>'13.7 '!L91</f>
        <v>0</v>
      </c>
      <c r="L90" s="22">
        <f>'13.8'!L92</f>
        <v>0</v>
      </c>
      <c r="M90" s="22">
        <f>'13.9'!K92</f>
        <v>0</v>
      </c>
      <c r="N90" s="30">
        <f>'13.10'!X97</f>
        <v>0</v>
      </c>
      <c r="O90" s="22">
        <f>'13.11'!M94</f>
        <v>0</v>
      </c>
      <c r="P90" s="22">
        <f>'13.12'!L92</f>
        <v>2</v>
      </c>
      <c r="Q90" s="30">
        <f>'13.13'!L94</f>
        <v>0</v>
      </c>
    </row>
    <row r="91" spans="1:17" ht="15.95" customHeight="1" x14ac:dyDescent="0.25">
      <c r="A91" s="19" t="s">
        <v>83</v>
      </c>
      <c r="B91" s="20" t="str">
        <f>VLOOKUP(A91,'Рейтинг (раздел 13)'!$A$4:$P$91,2,FALSE)</f>
        <v>18-21</v>
      </c>
      <c r="C91" s="20" t="str">
        <f t="shared" si="9"/>
        <v>1</v>
      </c>
      <c r="D91" s="21">
        <f t="shared" si="7"/>
        <v>15</v>
      </c>
      <c r="E91" s="40">
        <f>'13.1 '!J92</f>
        <v>4</v>
      </c>
      <c r="F91" s="22">
        <f>'13.2  '!F90</f>
        <v>1</v>
      </c>
      <c r="G91" s="22">
        <f>'13.3 '!O94</f>
        <v>0</v>
      </c>
      <c r="H91" s="30">
        <f>'13.4 '!M94</f>
        <v>1</v>
      </c>
      <c r="I91" s="22">
        <f>'13.5 '!J95</f>
        <v>0</v>
      </c>
      <c r="J91" s="30">
        <f>'13.6 '!Y95</f>
        <v>1</v>
      </c>
      <c r="K91" s="22">
        <f>'13.7 '!L92</f>
        <v>2</v>
      </c>
      <c r="L91" s="22">
        <f>'13.8'!L93</f>
        <v>2</v>
      </c>
      <c r="M91" s="22">
        <f>'13.9'!K93</f>
        <v>2</v>
      </c>
      <c r="N91" s="30">
        <f>'13.10'!X98</f>
        <v>0</v>
      </c>
      <c r="O91" s="22">
        <f>'13.11'!M95</f>
        <v>0</v>
      </c>
      <c r="P91" s="22">
        <f>'13.12'!L93</f>
        <v>2</v>
      </c>
      <c r="Q91" s="30">
        <f>'13.13'!L95</f>
        <v>0</v>
      </c>
    </row>
    <row r="92" spans="1:17" ht="15.95" customHeight="1" x14ac:dyDescent="0.25">
      <c r="A92" s="19" t="s">
        <v>84</v>
      </c>
      <c r="B92" s="20" t="str">
        <f>VLOOKUP(A92,'Рейтинг (раздел 13)'!$A$4:$P$91,2,FALSE)</f>
        <v>31-35</v>
      </c>
      <c r="C92" s="20" t="str">
        <f t="shared" si="9"/>
        <v>3</v>
      </c>
      <c r="D92" s="21">
        <f t="shared" si="7"/>
        <v>12</v>
      </c>
      <c r="E92" s="40">
        <f>'13.1 '!J93</f>
        <v>4</v>
      </c>
      <c r="F92" s="22">
        <f>'13.2  '!F91</f>
        <v>1</v>
      </c>
      <c r="G92" s="22">
        <f>'13.3 '!O95</f>
        <v>0</v>
      </c>
      <c r="H92" s="30">
        <f>'13.4 '!M95</f>
        <v>0</v>
      </c>
      <c r="I92" s="22">
        <f>'13.5 '!J96</f>
        <v>0</v>
      </c>
      <c r="J92" s="30">
        <f>'13.6 '!Y96</f>
        <v>1</v>
      </c>
      <c r="K92" s="22">
        <f>'13.7 '!L93</f>
        <v>2</v>
      </c>
      <c r="L92" s="22">
        <f>'13.8'!L94</f>
        <v>2</v>
      </c>
      <c r="M92" s="22">
        <f>'13.9'!K94</f>
        <v>0</v>
      </c>
      <c r="N92" s="30">
        <f>'13.10'!X99</f>
        <v>0</v>
      </c>
      <c r="O92" s="22">
        <f>'13.11'!M96</f>
        <v>2</v>
      </c>
      <c r="P92" s="22">
        <f>'13.12'!L94</f>
        <v>0</v>
      </c>
      <c r="Q92" s="30">
        <f>'13.13'!L96</f>
        <v>0</v>
      </c>
    </row>
    <row r="93" spans="1:17" ht="15.95" customHeight="1" x14ac:dyDescent="0.25">
      <c r="A93" s="19" t="s">
        <v>85</v>
      </c>
      <c r="B93" s="20" t="str">
        <f>VLOOKUP(A93,'Рейтинг (раздел 13)'!$A$4:$P$91,2,FALSE)</f>
        <v>26-30</v>
      </c>
      <c r="C93" s="20" t="str">
        <f t="shared" si="9"/>
        <v>2</v>
      </c>
      <c r="D93" s="21">
        <f t="shared" si="7"/>
        <v>13</v>
      </c>
      <c r="E93" s="40">
        <f>'13.1 '!J94</f>
        <v>4</v>
      </c>
      <c r="F93" s="22">
        <f>'13.2  '!F92</f>
        <v>1</v>
      </c>
      <c r="G93" s="22">
        <f>'13.3 '!O96</f>
        <v>0</v>
      </c>
      <c r="H93" s="30">
        <f>'13.4 '!M96</f>
        <v>0</v>
      </c>
      <c r="I93" s="22">
        <f>'13.5 '!J97</f>
        <v>2</v>
      </c>
      <c r="J93" s="30">
        <f>'13.6 '!Y97</f>
        <v>0</v>
      </c>
      <c r="K93" s="22">
        <f>'13.7 '!L94</f>
        <v>2</v>
      </c>
      <c r="L93" s="22">
        <f>'13.8'!L95</f>
        <v>2</v>
      </c>
      <c r="M93" s="22">
        <f>'13.9'!K95</f>
        <v>0</v>
      </c>
      <c r="N93" s="30">
        <f>'13.10'!X100</f>
        <v>0</v>
      </c>
      <c r="O93" s="22">
        <f>'13.11'!M97</f>
        <v>2</v>
      </c>
      <c r="P93" s="22">
        <f>'13.12'!L95</f>
        <v>0</v>
      </c>
      <c r="Q93" s="30">
        <f>'13.13'!L97</f>
        <v>0</v>
      </c>
    </row>
    <row r="94" spans="1:17" ht="15.95" customHeight="1" x14ac:dyDescent="0.25">
      <c r="A94" s="19" t="s">
        <v>86</v>
      </c>
      <c r="B94" s="20" t="str">
        <f>VLOOKUP(A94,'Рейтинг (раздел 13)'!$A$4:$P$91,2,FALSE)</f>
        <v>36-41</v>
      </c>
      <c r="C94" s="20" t="str">
        <f t="shared" si="9"/>
        <v>4</v>
      </c>
      <c r="D94" s="21">
        <f t="shared" si="7"/>
        <v>11</v>
      </c>
      <c r="E94" s="40">
        <f>'13.1 '!J95</f>
        <v>4</v>
      </c>
      <c r="F94" s="22">
        <f>'13.2  '!F93</f>
        <v>1</v>
      </c>
      <c r="G94" s="22">
        <f>'13.3 '!O97</f>
        <v>0</v>
      </c>
      <c r="H94" s="30">
        <f>'13.4 '!M97</f>
        <v>0</v>
      </c>
      <c r="I94" s="22">
        <f>'13.5 '!J98</f>
        <v>0</v>
      </c>
      <c r="J94" s="30">
        <f>'13.6 '!Y98</f>
        <v>0</v>
      </c>
      <c r="K94" s="22">
        <f>'13.7 '!L95</f>
        <v>0</v>
      </c>
      <c r="L94" s="22">
        <f>'13.8'!L96</f>
        <v>0</v>
      </c>
      <c r="M94" s="22">
        <f>'13.9'!K96</f>
        <v>0</v>
      </c>
      <c r="N94" s="30">
        <f>'13.10'!X101</f>
        <v>0</v>
      </c>
      <c r="O94" s="22">
        <f>'13.11'!M98</f>
        <v>2</v>
      </c>
      <c r="P94" s="22">
        <f>'13.12'!L96</f>
        <v>2</v>
      </c>
      <c r="Q94" s="30">
        <f>'13.13'!L98</f>
        <v>2</v>
      </c>
    </row>
    <row r="95" spans="1:17" ht="15.95" customHeight="1" x14ac:dyDescent="0.25">
      <c r="A95" s="19" t="s">
        <v>87</v>
      </c>
      <c r="B95" s="20" t="str">
        <f>VLOOKUP(A95,'Рейтинг (раздел 13)'!$A$4:$P$91,2,FALSE)</f>
        <v>73-75</v>
      </c>
      <c r="C95" s="20" t="str">
        <f t="shared" si="9"/>
        <v>7</v>
      </c>
      <c r="D95" s="21">
        <f t="shared" si="7"/>
        <v>3</v>
      </c>
      <c r="E95" s="40">
        <f>'13.1 '!J96</f>
        <v>2</v>
      </c>
      <c r="F95" s="22">
        <f>'13.2  '!F94</f>
        <v>1</v>
      </c>
      <c r="G95" s="22">
        <f>'13.3 '!O98</f>
        <v>0</v>
      </c>
      <c r="H95" s="30">
        <f>'13.4 '!M98</f>
        <v>0</v>
      </c>
      <c r="I95" s="22">
        <f>'13.5 '!J99</f>
        <v>0</v>
      </c>
      <c r="J95" s="30">
        <f>'13.6 '!Y99</f>
        <v>0</v>
      </c>
      <c r="K95" s="22">
        <f>'13.7 '!L96</f>
        <v>0</v>
      </c>
      <c r="L95" s="22">
        <f>'13.8'!L97</f>
        <v>0</v>
      </c>
      <c r="M95" s="22">
        <f>'13.9'!K97</f>
        <v>0</v>
      </c>
      <c r="N95" s="30">
        <f>'13.10'!X102</f>
        <v>0</v>
      </c>
      <c r="O95" s="22">
        <f>'13.11'!M99</f>
        <v>0</v>
      </c>
      <c r="P95" s="22">
        <f>'13.12'!L97</f>
        <v>0</v>
      </c>
      <c r="Q95" s="30">
        <f>'13.13'!L99</f>
        <v>0</v>
      </c>
    </row>
    <row r="96" spans="1:17" ht="15.95" customHeight="1" x14ac:dyDescent="0.25">
      <c r="A96" s="19" t="s">
        <v>88</v>
      </c>
      <c r="B96" s="20" t="str">
        <f>VLOOKUP(A96,'Рейтинг (раздел 13)'!$A$4:$P$91,2,FALSE)</f>
        <v>76-80</v>
      </c>
      <c r="C96" s="20" t="str">
        <f t="shared" si="9"/>
        <v>8</v>
      </c>
      <c r="D96" s="21">
        <f t="shared" si="7"/>
        <v>2</v>
      </c>
      <c r="E96" s="40">
        <f>'13.1 '!J97</f>
        <v>2</v>
      </c>
      <c r="F96" s="22">
        <f>'13.2  '!F95</f>
        <v>0</v>
      </c>
      <c r="G96" s="22">
        <f>'13.3 '!O99</f>
        <v>0</v>
      </c>
      <c r="H96" s="30">
        <f>'13.4 '!M99</f>
        <v>0</v>
      </c>
      <c r="I96" s="22">
        <f>'13.5 '!J100</f>
        <v>0</v>
      </c>
      <c r="J96" s="30">
        <f>'13.6 '!Y100</f>
        <v>0</v>
      </c>
      <c r="K96" s="22">
        <f>'13.7 '!L97</f>
        <v>0</v>
      </c>
      <c r="L96" s="22">
        <f>'13.8'!L98</f>
        <v>0</v>
      </c>
      <c r="M96" s="22">
        <f>'13.9'!K98</f>
        <v>0</v>
      </c>
      <c r="N96" s="30">
        <f>'13.10'!X103</f>
        <v>0</v>
      </c>
      <c r="O96" s="22">
        <f>'13.11'!M100</f>
        <v>0</v>
      </c>
      <c r="P96" s="22">
        <f>'13.12'!L98</f>
        <v>0</v>
      </c>
      <c r="Q96" s="30">
        <f>'13.13'!L100</f>
        <v>0</v>
      </c>
    </row>
    <row r="97" spans="1:17" ht="15.95" customHeight="1" x14ac:dyDescent="0.25">
      <c r="A97" s="19" t="s">
        <v>89</v>
      </c>
      <c r="B97" s="20" t="str">
        <f>VLOOKUP(A97,'Рейтинг (раздел 13)'!$A$4:$P$91,2,FALSE)</f>
        <v>83-85</v>
      </c>
      <c r="C97" s="20" t="str">
        <f t="shared" si="9"/>
        <v>9</v>
      </c>
      <c r="D97" s="21">
        <f t="shared" si="7"/>
        <v>0</v>
      </c>
      <c r="E97" s="40">
        <f>'13.1 '!J98</f>
        <v>0</v>
      </c>
      <c r="F97" s="22">
        <f>'13.2  '!F96</f>
        <v>0</v>
      </c>
      <c r="G97" s="22">
        <f>'13.3 '!O100</f>
        <v>0</v>
      </c>
      <c r="H97" s="30">
        <f>'13.4 '!M100</f>
        <v>0</v>
      </c>
      <c r="I97" s="22">
        <f>'13.5 '!J101</f>
        <v>0</v>
      </c>
      <c r="J97" s="30">
        <f>'13.6 '!Y101</f>
        <v>0</v>
      </c>
      <c r="K97" s="22">
        <f>'13.7 '!L98</f>
        <v>0</v>
      </c>
      <c r="L97" s="22">
        <f>'13.8'!L99</f>
        <v>0</v>
      </c>
      <c r="M97" s="22">
        <f>'13.9'!K99</f>
        <v>0</v>
      </c>
      <c r="N97" s="30">
        <f>'13.10'!X104</f>
        <v>0</v>
      </c>
      <c r="O97" s="22">
        <f>'13.11'!M101</f>
        <v>0</v>
      </c>
      <c r="P97" s="22">
        <f>'13.12'!L99</f>
        <v>0</v>
      </c>
      <c r="Q97" s="30">
        <f>'13.13'!L101</f>
        <v>0</v>
      </c>
    </row>
    <row r="98" spans="1:17" s="13" customFormat="1" x14ac:dyDescent="0.25">
      <c r="A98" s="17" t="s">
        <v>103</v>
      </c>
      <c r="B98" s="23"/>
      <c r="C98" s="27"/>
      <c r="D98" s="25"/>
      <c r="E98" s="41"/>
      <c r="F98" s="26"/>
      <c r="G98" s="26"/>
      <c r="H98" s="31"/>
      <c r="I98" s="26"/>
      <c r="J98" s="31"/>
      <c r="K98" s="26"/>
      <c r="L98" s="26"/>
      <c r="M98" s="26"/>
      <c r="N98" s="31"/>
      <c r="O98" s="26"/>
      <c r="P98" s="26"/>
      <c r="Q98" s="31"/>
    </row>
    <row r="99" spans="1:17" x14ac:dyDescent="0.25">
      <c r="A99" s="19" t="s">
        <v>104</v>
      </c>
      <c r="B99" s="20" t="str">
        <f>VLOOKUP(A99,'Рейтинг (раздел 13)'!$A$4:$P$91,2,FALSE)</f>
        <v>82</v>
      </c>
      <c r="C99" s="28" t="str">
        <f>RANK(D99,$D$99:$D$100)&amp;IF(COUNTIF($D$99:$D$100,D99)&gt;1,"-"&amp;RANK(D99,$D$99:$D$100)+COUNTIF($D$99:$D$100,D99)-1,"")</f>
        <v>1</v>
      </c>
      <c r="D99" s="21">
        <f t="shared" si="7"/>
        <v>1</v>
      </c>
      <c r="E99" s="40">
        <f>'13.1 '!J100</f>
        <v>0</v>
      </c>
      <c r="F99" s="22">
        <f>'13.2  '!F98</f>
        <v>1</v>
      </c>
      <c r="G99" s="22">
        <f>'13.3 '!O102</f>
        <v>0</v>
      </c>
      <c r="H99" s="30">
        <f>'13.4 '!M102</f>
        <v>0</v>
      </c>
      <c r="I99" s="22">
        <f>'13.5 '!J103</f>
        <v>0</v>
      </c>
      <c r="J99" s="30">
        <f>'13.6 '!Y103</f>
        <v>0</v>
      </c>
      <c r="K99" s="22">
        <f>'13.7 '!L100</f>
        <v>0</v>
      </c>
      <c r="L99" s="22">
        <f>'13.8'!L101</f>
        <v>0</v>
      </c>
      <c r="M99" s="22">
        <f>'13.9'!K101</f>
        <v>0</v>
      </c>
      <c r="N99" s="30">
        <f>'13.10'!X106</f>
        <v>0</v>
      </c>
      <c r="O99" s="22">
        <f>'13.11'!M103</f>
        <v>0</v>
      </c>
      <c r="P99" s="22">
        <f>'13.12'!L101</f>
        <v>0</v>
      </c>
      <c r="Q99" s="30">
        <f>'13.13'!L103</f>
        <v>0</v>
      </c>
    </row>
    <row r="100" spans="1:17" x14ac:dyDescent="0.25">
      <c r="A100" s="19" t="s">
        <v>105</v>
      </c>
      <c r="B100" s="20" t="str">
        <f>VLOOKUP(A100,'Рейтинг (раздел 13)'!$A$4:$P$91,2,FALSE)</f>
        <v>83-85</v>
      </c>
      <c r="C100" s="28" t="str">
        <f>RANK(D100,$D$99:$D$100)&amp;IF(COUNTIF($D$99:$D$100,D100)&gt;1,"-"&amp;RANK(D100,$D$99:$D$100)+COUNTIF($D$99:$D$100,D100)-1,"")</f>
        <v>2</v>
      </c>
      <c r="D100" s="21">
        <f t="shared" si="7"/>
        <v>0</v>
      </c>
      <c r="E100" s="40">
        <f>'13.1 '!J101</f>
        <v>0</v>
      </c>
      <c r="F100" s="22">
        <f>'13.2  '!F99</f>
        <v>0</v>
      </c>
      <c r="G100" s="22">
        <f>'13.3 '!O103</f>
        <v>0</v>
      </c>
      <c r="H100" s="30">
        <f>'13.4 '!M103</f>
        <v>0</v>
      </c>
      <c r="I100" s="22">
        <f>'13.5 '!J104</f>
        <v>0</v>
      </c>
      <c r="J100" s="30">
        <f>'13.6 '!Y104</f>
        <v>0</v>
      </c>
      <c r="K100" s="22">
        <f>'13.7 '!L101</f>
        <v>0</v>
      </c>
      <c r="L100" s="22">
        <f>'13.8'!L102</f>
        <v>0</v>
      </c>
      <c r="M100" s="22">
        <f>'13.9'!K102</f>
        <v>0</v>
      </c>
      <c r="N100" s="30">
        <f>'13.10'!X107</f>
        <v>0</v>
      </c>
      <c r="O100" s="22">
        <f>'13.11'!M104</f>
        <v>0</v>
      </c>
      <c r="P100" s="22">
        <f>'13.12'!L102</f>
        <v>0</v>
      </c>
      <c r="Q100" s="30">
        <f>'13.13'!L104</f>
        <v>0</v>
      </c>
    </row>
    <row r="102" spans="1:17" x14ac:dyDescent="0.25">
      <c r="D102" s="143"/>
    </row>
  </sheetData>
  <mergeCells count="1">
    <mergeCell ref="A1:Q1"/>
  </mergeCells>
  <pageMargins left="0.70866141732283472" right="0.70866141732283472" top="0.78740157480314965" bottom="0.78740157480314965" header="0.43307086614173229" footer="0.43307086614173229"/>
  <pageSetup paperSize="9" scale="60" fitToHeight="3" orientation="landscape" r:id="rId1"/>
  <headerFooter scaleWithDoc="0">
    <oddFooter>&amp;C&amp;"Times New Roman,обычный"&amp;8&amp;P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zoomScaleNormal="100" workbookViewId="0">
      <selection activeCell="B15" sqref="B15"/>
    </sheetView>
  </sheetViews>
  <sheetFormatPr defaultRowHeight="15" x14ac:dyDescent="0.25"/>
  <cols>
    <col min="1" max="1" width="7.28515625" customWidth="1"/>
    <col min="2" max="2" width="168" customWidth="1"/>
    <col min="3" max="3" width="10.7109375" customWidth="1"/>
    <col min="4" max="4" width="15.42578125" customWidth="1"/>
    <col min="5" max="5" width="15.7109375" customWidth="1"/>
  </cols>
  <sheetData>
    <row r="1" spans="1:5" x14ac:dyDescent="0.25">
      <c r="A1" s="29" t="s">
        <v>174</v>
      </c>
    </row>
    <row r="2" spans="1:5" x14ac:dyDescent="0.25">
      <c r="A2" s="167" t="s">
        <v>97</v>
      </c>
      <c r="B2" s="167" t="s">
        <v>98</v>
      </c>
      <c r="C2" s="167" t="s">
        <v>99</v>
      </c>
      <c r="D2" s="167" t="s">
        <v>100</v>
      </c>
      <c r="E2" s="167"/>
    </row>
    <row r="3" spans="1:5" ht="48" x14ac:dyDescent="0.25">
      <c r="A3" s="167"/>
      <c r="B3" s="167"/>
      <c r="C3" s="167"/>
      <c r="D3" s="36" t="s">
        <v>101</v>
      </c>
      <c r="E3" s="37" t="s">
        <v>102</v>
      </c>
    </row>
    <row r="4" spans="1:5" x14ac:dyDescent="0.25">
      <c r="A4" s="168">
        <v>13</v>
      </c>
      <c r="B4" s="49" t="s">
        <v>121</v>
      </c>
      <c r="C4" s="169">
        <v>27</v>
      </c>
      <c r="D4" s="169"/>
      <c r="E4" s="169"/>
    </row>
    <row r="5" spans="1:5" x14ac:dyDescent="0.25">
      <c r="A5" s="168"/>
      <c r="B5" s="50" t="s">
        <v>306</v>
      </c>
      <c r="C5" s="169"/>
      <c r="D5" s="169"/>
      <c r="E5" s="169"/>
    </row>
    <row r="6" spans="1:5" ht="24" x14ac:dyDescent="0.25">
      <c r="A6" s="165" t="s">
        <v>161</v>
      </c>
      <c r="B6" s="51" t="s">
        <v>307</v>
      </c>
      <c r="C6" s="166"/>
      <c r="D6" s="166"/>
      <c r="E6" s="166"/>
    </row>
    <row r="7" spans="1:5" ht="24" x14ac:dyDescent="0.25">
      <c r="A7" s="165"/>
      <c r="B7" s="52" t="s">
        <v>122</v>
      </c>
      <c r="C7" s="166"/>
      <c r="D7" s="166"/>
      <c r="E7" s="166"/>
    </row>
    <row r="8" spans="1:5" x14ac:dyDescent="0.25">
      <c r="A8" s="47"/>
      <c r="B8" s="44" t="s">
        <v>123</v>
      </c>
      <c r="C8" s="42">
        <v>4</v>
      </c>
      <c r="D8" s="42">
        <v>0.5</v>
      </c>
      <c r="E8" s="42">
        <v>0.5</v>
      </c>
    </row>
    <row r="9" spans="1:5" x14ac:dyDescent="0.25">
      <c r="A9" s="47"/>
      <c r="B9" s="44" t="s">
        <v>124</v>
      </c>
      <c r="C9" s="42">
        <v>2</v>
      </c>
      <c r="D9" s="42">
        <v>0.5</v>
      </c>
      <c r="E9" s="42">
        <v>0.5</v>
      </c>
    </row>
    <row r="10" spans="1:5" x14ac:dyDescent="0.25">
      <c r="A10" s="47"/>
      <c r="B10" s="44" t="s">
        <v>125</v>
      </c>
      <c r="C10" s="42">
        <v>0</v>
      </c>
      <c r="D10" s="42"/>
      <c r="E10" s="42"/>
    </row>
    <row r="11" spans="1:5" x14ac:dyDescent="0.25">
      <c r="A11" s="48" t="s">
        <v>162</v>
      </c>
      <c r="B11" s="43" t="s">
        <v>126</v>
      </c>
      <c r="C11" s="45"/>
      <c r="D11" s="45"/>
      <c r="E11" s="45"/>
    </row>
    <row r="12" spans="1:5" x14ac:dyDescent="0.25">
      <c r="A12" s="47"/>
      <c r="B12" s="46" t="s">
        <v>127</v>
      </c>
      <c r="C12" s="42">
        <v>1</v>
      </c>
      <c r="D12" s="42"/>
      <c r="E12" s="42">
        <v>0.5</v>
      </c>
    </row>
    <row r="13" spans="1:5" x14ac:dyDescent="0.25">
      <c r="A13" s="47"/>
      <c r="B13" s="46" t="s">
        <v>128</v>
      </c>
      <c r="C13" s="42">
        <v>0</v>
      </c>
      <c r="D13" s="42"/>
      <c r="E13" s="42"/>
    </row>
    <row r="14" spans="1:5" x14ac:dyDescent="0.25">
      <c r="A14" s="165" t="s">
        <v>163</v>
      </c>
      <c r="B14" s="51" t="s">
        <v>129</v>
      </c>
      <c r="C14" s="166"/>
      <c r="D14" s="166"/>
      <c r="E14" s="166"/>
    </row>
    <row r="15" spans="1:5" ht="24" x14ac:dyDescent="0.25">
      <c r="A15" s="165"/>
      <c r="B15" s="53" t="s">
        <v>130</v>
      </c>
      <c r="C15" s="166"/>
      <c r="D15" s="166"/>
      <c r="E15" s="166"/>
    </row>
    <row r="16" spans="1:5" ht="24" x14ac:dyDescent="0.25">
      <c r="A16" s="165"/>
      <c r="B16" s="52" t="s">
        <v>131</v>
      </c>
      <c r="C16" s="166"/>
      <c r="D16" s="166"/>
      <c r="E16" s="166"/>
    </row>
    <row r="17" spans="1:5" x14ac:dyDescent="0.25">
      <c r="A17" s="47"/>
      <c r="B17" s="44" t="s">
        <v>132</v>
      </c>
      <c r="C17" s="42">
        <v>2</v>
      </c>
      <c r="D17" s="42">
        <v>0.5</v>
      </c>
      <c r="E17" s="42">
        <v>0.5</v>
      </c>
    </row>
    <row r="18" spans="1:5" x14ac:dyDescent="0.25">
      <c r="A18" s="47"/>
      <c r="B18" s="44" t="s">
        <v>133</v>
      </c>
      <c r="C18" s="42">
        <v>0</v>
      </c>
      <c r="D18" s="42"/>
      <c r="E18" s="42"/>
    </row>
    <row r="19" spans="1:5" ht="24" x14ac:dyDescent="0.25">
      <c r="A19" s="165" t="s">
        <v>164</v>
      </c>
      <c r="B19" s="51" t="s">
        <v>308</v>
      </c>
      <c r="C19" s="166"/>
      <c r="D19" s="166"/>
      <c r="E19" s="166"/>
    </row>
    <row r="20" spans="1:5" x14ac:dyDescent="0.25">
      <c r="A20" s="165"/>
      <c r="B20" s="53" t="s">
        <v>134</v>
      </c>
      <c r="C20" s="166"/>
      <c r="D20" s="166"/>
      <c r="E20" s="166"/>
    </row>
    <row r="21" spans="1:5" ht="24" x14ac:dyDescent="0.25">
      <c r="A21" s="165"/>
      <c r="B21" s="52" t="s">
        <v>309</v>
      </c>
      <c r="C21" s="166"/>
      <c r="D21" s="166"/>
      <c r="E21" s="166"/>
    </row>
    <row r="22" spans="1:5" x14ac:dyDescent="0.25">
      <c r="A22" s="47"/>
      <c r="B22" s="44" t="s">
        <v>135</v>
      </c>
      <c r="C22" s="42">
        <v>2</v>
      </c>
      <c r="D22" s="42">
        <v>0.5</v>
      </c>
      <c r="E22" s="42">
        <v>0.5</v>
      </c>
    </row>
    <row r="23" spans="1:5" x14ac:dyDescent="0.25">
      <c r="A23" s="47"/>
      <c r="B23" s="44" t="s">
        <v>136</v>
      </c>
      <c r="C23" s="42">
        <v>0</v>
      </c>
      <c r="D23" s="42"/>
      <c r="E23" s="42"/>
    </row>
    <row r="24" spans="1:5" ht="24" x14ac:dyDescent="0.25">
      <c r="A24" s="165" t="s">
        <v>165</v>
      </c>
      <c r="B24" s="51" t="s">
        <v>137</v>
      </c>
      <c r="C24" s="166"/>
      <c r="D24" s="166"/>
      <c r="E24" s="166"/>
    </row>
    <row r="25" spans="1:5" ht="24" x14ac:dyDescent="0.25">
      <c r="A25" s="165"/>
      <c r="B25" s="53" t="s">
        <v>138</v>
      </c>
      <c r="C25" s="166"/>
      <c r="D25" s="166"/>
      <c r="E25" s="166"/>
    </row>
    <row r="26" spans="1:5" ht="60" x14ac:dyDescent="0.25">
      <c r="A26" s="165"/>
      <c r="B26" s="53" t="s">
        <v>139</v>
      </c>
      <c r="C26" s="166"/>
      <c r="D26" s="166"/>
      <c r="E26" s="166"/>
    </row>
    <row r="27" spans="1:5" ht="24" x14ac:dyDescent="0.25">
      <c r="A27" s="165"/>
      <c r="B27" s="52" t="s">
        <v>140</v>
      </c>
      <c r="C27" s="166"/>
      <c r="D27" s="166"/>
      <c r="E27" s="166"/>
    </row>
    <row r="28" spans="1:5" ht="24" x14ac:dyDescent="0.25">
      <c r="A28" s="47"/>
      <c r="B28" s="44" t="s">
        <v>141</v>
      </c>
      <c r="C28" s="42">
        <v>2</v>
      </c>
      <c r="D28" s="42">
        <v>0.5</v>
      </c>
      <c r="E28" s="42">
        <v>0.5</v>
      </c>
    </row>
    <row r="29" spans="1:5" x14ac:dyDescent="0.25">
      <c r="A29" s="47"/>
      <c r="B29" s="44" t="s">
        <v>142</v>
      </c>
      <c r="C29" s="42">
        <v>1</v>
      </c>
      <c r="D29" s="42">
        <v>0.5</v>
      </c>
      <c r="E29" s="42">
        <v>0.5</v>
      </c>
    </row>
    <row r="30" spans="1:5" x14ac:dyDescent="0.25">
      <c r="A30" s="47"/>
      <c r="B30" s="44" t="s">
        <v>143</v>
      </c>
      <c r="C30" s="42">
        <v>0</v>
      </c>
      <c r="D30" s="42"/>
      <c r="E30" s="42"/>
    </row>
    <row r="31" spans="1:5" ht="24" x14ac:dyDescent="0.25">
      <c r="A31" s="165" t="s">
        <v>166</v>
      </c>
      <c r="B31" s="51" t="s">
        <v>310</v>
      </c>
      <c r="C31" s="166"/>
      <c r="D31" s="166"/>
      <c r="E31" s="166"/>
    </row>
    <row r="32" spans="1:5" ht="24" x14ac:dyDescent="0.25">
      <c r="A32" s="165"/>
      <c r="B32" s="53" t="s">
        <v>144</v>
      </c>
      <c r="C32" s="166"/>
      <c r="D32" s="166"/>
      <c r="E32" s="166"/>
    </row>
    <row r="33" spans="1:5" ht="36" x14ac:dyDescent="0.25">
      <c r="A33" s="165"/>
      <c r="B33" s="53" t="s">
        <v>145</v>
      </c>
      <c r="C33" s="166"/>
      <c r="D33" s="166"/>
      <c r="E33" s="166"/>
    </row>
    <row r="34" spans="1:5" ht="24" x14ac:dyDescent="0.25">
      <c r="A34" s="165"/>
      <c r="B34" s="52" t="s">
        <v>311</v>
      </c>
      <c r="C34" s="166"/>
      <c r="D34" s="166"/>
      <c r="E34" s="166"/>
    </row>
    <row r="35" spans="1:5" x14ac:dyDescent="0.25">
      <c r="A35" s="47"/>
      <c r="B35" s="44" t="s">
        <v>146</v>
      </c>
      <c r="C35" s="42">
        <v>2</v>
      </c>
      <c r="D35" s="42">
        <v>0.5</v>
      </c>
      <c r="E35" s="42">
        <v>0.5</v>
      </c>
    </row>
    <row r="36" spans="1:5" x14ac:dyDescent="0.25">
      <c r="A36" s="47"/>
      <c r="B36" s="44" t="s">
        <v>147</v>
      </c>
      <c r="C36" s="42">
        <v>1</v>
      </c>
      <c r="D36" s="42">
        <v>0.5</v>
      </c>
      <c r="E36" s="42">
        <v>0.5</v>
      </c>
    </row>
    <row r="37" spans="1:5" x14ac:dyDescent="0.25">
      <c r="A37" s="47"/>
      <c r="B37" s="44" t="s">
        <v>148</v>
      </c>
      <c r="C37" s="42">
        <v>0</v>
      </c>
      <c r="D37" s="42"/>
      <c r="E37" s="42"/>
    </row>
    <row r="38" spans="1:5" ht="24" x14ac:dyDescent="0.25">
      <c r="A38" s="165" t="s">
        <v>167</v>
      </c>
      <c r="B38" s="51" t="s">
        <v>312</v>
      </c>
      <c r="C38" s="166"/>
      <c r="D38" s="166"/>
      <c r="E38" s="166"/>
    </row>
    <row r="39" spans="1:5" ht="24" x14ac:dyDescent="0.25">
      <c r="A39" s="165"/>
      <c r="B39" s="52" t="s">
        <v>309</v>
      </c>
      <c r="C39" s="166"/>
      <c r="D39" s="166"/>
      <c r="E39" s="166"/>
    </row>
    <row r="40" spans="1:5" x14ac:dyDescent="0.25">
      <c r="A40" s="47"/>
      <c r="B40" s="44" t="s">
        <v>149</v>
      </c>
      <c r="C40" s="42">
        <v>2</v>
      </c>
      <c r="D40" s="42">
        <v>0.5</v>
      </c>
      <c r="E40" s="42">
        <v>0.5</v>
      </c>
    </row>
    <row r="41" spans="1:5" x14ac:dyDescent="0.25">
      <c r="A41" s="47"/>
      <c r="B41" s="44" t="s">
        <v>150</v>
      </c>
      <c r="C41" s="42">
        <v>0</v>
      </c>
      <c r="D41" s="42"/>
      <c r="E41" s="42"/>
    </row>
    <row r="42" spans="1:5" ht="24" x14ac:dyDescent="0.25">
      <c r="A42" s="165" t="s">
        <v>168</v>
      </c>
      <c r="B42" s="51" t="s">
        <v>313</v>
      </c>
      <c r="C42" s="166"/>
      <c r="D42" s="166"/>
      <c r="E42" s="166"/>
    </row>
    <row r="43" spans="1:5" x14ac:dyDescent="0.25">
      <c r="A43" s="165"/>
      <c r="B43" s="53" t="s">
        <v>314</v>
      </c>
      <c r="C43" s="166"/>
      <c r="D43" s="166"/>
      <c r="E43" s="166"/>
    </row>
    <row r="44" spans="1:5" ht="24" x14ac:dyDescent="0.25">
      <c r="A44" s="165"/>
      <c r="B44" s="52" t="s">
        <v>311</v>
      </c>
      <c r="C44" s="166"/>
      <c r="D44" s="166"/>
      <c r="E44" s="166"/>
    </row>
    <row r="45" spans="1:5" x14ac:dyDescent="0.25">
      <c r="A45" s="47"/>
      <c r="B45" s="44" t="s">
        <v>149</v>
      </c>
      <c r="C45" s="42">
        <v>2</v>
      </c>
      <c r="D45" s="42">
        <v>0.5</v>
      </c>
      <c r="E45" s="42">
        <v>0.5</v>
      </c>
    </row>
    <row r="46" spans="1:5" x14ac:dyDescent="0.25">
      <c r="A46" s="47"/>
      <c r="B46" s="44" t="s">
        <v>150</v>
      </c>
      <c r="C46" s="42">
        <v>0</v>
      </c>
      <c r="D46" s="42"/>
      <c r="E46" s="42"/>
    </row>
    <row r="47" spans="1:5" x14ac:dyDescent="0.25">
      <c r="A47" s="165" t="s">
        <v>169</v>
      </c>
      <c r="B47" s="51" t="s">
        <v>315</v>
      </c>
      <c r="C47" s="166"/>
      <c r="D47" s="166"/>
      <c r="E47" s="166"/>
    </row>
    <row r="48" spans="1:5" ht="36" x14ac:dyDescent="0.25">
      <c r="A48" s="165"/>
      <c r="B48" s="53" t="s">
        <v>316</v>
      </c>
      <c r="C48" s="166"/>
      <c r="D48" s="166"/>
      <c r="E48" s="166"/>
    </row>
    <row r="49" spans="1:5" ht="24" x14ac:dyDescent="0.25">
      <c r="A49" s="165"/>
      <c r="B49" s="52" t="s">
        <v>309</v>
      </c>
      <c r="C49" s="166"/>
      <c r="D49" s="166"/>
      <c r="E49" s="166"/>
    </row>
    <row r="50" spans="1:5" x14ac:dyDescent="0.25">
      <c r="A50" s="47"/>
      <c r="B50" s="44" t="s">
        <v>127</v>
      </c>
      <c r="C50" s="42">
        <v>2</v>
      </c>
      <c r="D50" s="42">
        <v>0.5</v>
      </c>
      <c r="E50" s="42">
        <v>0.5</v>
      </c>
    </row>
    <row r="51" spans="1:5" x14ac:dyDescent="0.25">
      <c r="A51" s="47"/>
      <c r="B51" s="44" t="s">
        <v>143</v>
      </c>
      <c r="C51" s="42">
        <v>0</v>
      </c>
      <c r="D51" s="42"/>
      <c r="E51" s="42"/>
    </row>
    <row r="52" spans="1:5" x14ac:dyDescent="0.25">
      <c r="A52" s="170" t="s">
        <v>170</v>
      </c>
      <c r="B52" s="54" t="s">
        <v>317</v>
      </c>
      <c r="C52" s="171"/>
      <c r="D52" s="171"/>
      <c r="E52" s="171"/>
    </row>
    <row r="53" spans="1:5" ht="36" x14ac:dyDescent="0.25">
      <c r="A53" s="170"/>
      <c r="B53" s="55" t="s">
        <v>151</v>
      </c>
      <c r="C53" s="171"/>
      <c r="D53" s="171"/>
      <c r="E53" s="171"/>
    </row>
    <row r="54" spans="1:5" ht="36" x14ac:dyDescent="0.25">
      <c r="A54" s="170"/>
      <c r="B54" s="55" t="s">
        <v>318</v>
      </c>
      <c r="C54" s="171"/>
      <c r="D54" s="171"/>
      <c r="E54" s="171"/>
    </row>
    <row r="55" spans="1:5" x14ac:dyDescent="0.25">
      <c r="A55" s="170"/>
      <c r="B55" s="55" t="s">
        <v>319</v>
      </c>
      <c r="C55" s="171"/>
      <c r="D55" s="171"/>
      <c r="E55" s="171"/>
    </row>
    <row r="56" spans="1:5" x14ac:dyDescent="0.25">
      <c r="A56" s="170"/>
      <c r="B56" s="55" t="s">
        <v>152</v>
      </c>
      <c r="C56" s="171"/>
      <c r="D56" s="171"/>
      <c r="E56" s="171"/>
    </row>
    <row r="57" spans="1:5" ht="24" x14ac:dyDescent="0.25">
      <c r="A57" s="170"/>
      <c r="B57" s="56" t="s">
        <v>309</v>
      </c>
      <c r="C57" s="171"/>
      <c r="D57" s="171"/>
      <c r="E57" s="171"/>
    </row>
    <row r="58" spans="1:5" x14ac:dyDescent="0.25">
      <c r="A58" s="47"/>
      <c r="B58" s="44" t="s">
        <v>153</v>
      </c>
      <c r="C58" s="42">
        <v>2</v>
      </c>
      <c r="D58" s="42">
        <v>0.5</v>
      </c>
      <c r="E58" s="42">
        <v>0.5</v>
      </c>
    </row>
    <row r="59" spans="1:5" x14ac:dyDescent="0.25">
      <c r="A59" s="47"/>
      <c r="B59" s="44" t="s">
        <v>154</v>
      </c>
      <c r="C59" s="42">
        <v>1</v>
      </c>
      <c r="D59" s="42">
        <v>0.5</v>
      </c>
      <c r="E59" s="42">
        <v>0.5</v>
      </c>
    </row>
    <row r="60" spans="1:5" x14ac:dyDescent="0.25">
      <c r="A60" s="47"/>
      <c r="B60" s="44" t="s">
        <v>143</v>
      </c>
      <c r="C60" s="42">
        <v>0</v>
      </c>
      <c r="D60" s="42"/>
      <c r="E60" s="42"/>
    </row>
    <row r="61" spans="1:5" ht="24" x14ac:dyDescent="0.25">
      <c r="A61" s="165" t="s">
        <v>171</v>
      </c>
      <c r="B61" s="51" t="s">
        <v>320</v>
      </c>
      <c r="C61" s="166"/>
      <c r="D61" s="166"/>
      <c r="E61" s="166"/>
    </row>
    <row r="62" spans="1:5" ht="24" x14ac:dyDescent="0.25">
      <c r="A62" s="165"/>
      <c r="B62" s="53" t="s">
        <v>155</v>
      </c>
      <c r="C62" s="166"/>
      <c r="D62" s="166"/>
      <c r="E62" s="166"/>
    </row>
    <row r="63" spans="1:5" ht="24" x14ac:dyDescent="0.25">
      <c r="A63" s="165"/>
      <c r="B63" s="53" t="s">
        <v>112</v>
      </c>
      <c r="C63" s="166"/>
      <c r="D63" s="166"/>
      <c r="E63" s="166"/>
    </row>
    <row r="64" spans="1:5" ht="24" x14ac:dyDescent="0.25">
      <c r="A64" s="165"/>
      <c r="B64" s="52" t="s">
        <v>309</v>
      </c>
      <c r="C64" s="166"/>
      <c r="D64" s="166"/>
      <c r="E64" s="166"/>
    </row>
    <row r="65" spans="1:5" x14ac:dyDescent="0.25">
      <c r="A65" s="47"/>
      <c r="B65" s="44" t="s">
        <v>113</v>
      </c>
      <c r="C65" s="42">
        <v>2</v>
      </c>
      <c r="D65" s="42">
        <v>0.5</v>
      </c>
      <c r="E65" s="42">
        <v>0.5</v>
      </c>
    </row>
    <row r="66" spans="1:5" x14ac:dyDescent="0.25">
      <c r="A66" s="47"/>
      <c r="B66" s="44" t="s">
        <v>114</v>
      </c>
      <c r="C66" s="42">
        <v>1</v>
      </c>
      <c r="D66" s="42"/>
      <c r="E66" s="42"/>
    </row>
    <row r="67" spans="1:5" x14ac:dyDescent="0.25">
      <c r="A67" s="47"/>
      <c r="B67" s="44" t="s">
        <v>115</v>
      </c>
      <c r="C67" s="42">
        <v>0</v>
      </c>
      <c r="D67" s="42"/>
      <c r="E67" s="42"/>
    </row>
    <row r="68" spans="1:5" x14ac:dyDescent="0.25">
      <c r="A68" s="165" t="s">
        <v>172</v>
      </c>
      <c r="B68" s="51" t="s">
        <v>321</v>
      </c>
      <c r="C68" s="166"/>
      <c r="D68" s="166"/>
      <c r="E68" s="166"/>
    </row>
    <row r="69" spans="1:5" ht="24" x14ac:dyDescent="0.25">
      <c r="A69" s="165"/>
      <c r="B69" s="53" t="s">
        <v>156</v>
      </c>
      <c r="C69" s="166"/>
      <c r="D69" s="166"/>
      <c r="E69" s="166"/>
    </row>
    <row r="70" spans="1:5" ht="24" x14ac:dyDescent="0.25">
      <c r="A70" s="165"/>
      <c r="B70" s="52" t="s">
        <v>322</v>
      </c>
      <c r="C70" s="166"/>
      <c r="D70" s="166"/>
      <c r="E70" s="166"/>
    </row>
    <row r="71" spans="1:5" x14ac:dyDescent="0.25">
      <c r="A71" s="47"/>
      <c r="B71" s="44" t="s">
        <v>157</v>
      </c>
      <c r="C71" s="42">
        <v>2</v>
      </c>
      <c r="D71" s="42">
        <v>0.5</v>
      </c>
      <c r="E71" s="42">
        <v>0.5</v>
      </c>
    </row>
    <row r="72" spans="1:5" x14ac:dyDescent="0.25">
      <c r="A72" s="47"/>
      <c r="B72" s="44" t="s">
        <v>158</v>
      </c>
      <c r="C72" s="42">
        <v>0</v>
      </c>
      <c r="D72" s="42"/>
      <c r="E72" s="42"/>
    </row>
    <row r="73" spans="1:5" x14ac:dyDescent="0.25">
      <c r="A73" s="165" t="s">
        <v>159</v>
      </c>
      <c r="B73" s="51" t="s">
        <v>323</v>
      </c>
      <c r="C73" s="166"/>
      <c r="D73" s="166"/>
      <c r="E73" s="166"/>
    </row>
    <row r="74" spans="1:5" ht="24" x14ac:dyDescent="0.25">
      <c r="A74" s="165"/>
      <c r="B74" s="53" t="s">
        <v>324</v>
      </c>
      <c r="C74" s="166"/>
      <c r="D74" s="166"/>
      <c r="E74" s="166"/>
    </row>
    <row r="75" spans="1:5" ht="28.5" customHeight="1" x14ac:dyDescent="0.25">
      <c r="A75" s="165"/>
      <c r="B75" s="52" t="s">
        <v>160</v>
      </c>
      <c r="C75" s="166"/>
      <c r="D75" s="166"/>
      <c r="E75" s="166"/>
    </row>
    <row r="76" spans="1:5" x14ac:dyDescent="0.25">
      <c r="A76" s="47"/>
      <c r="B76" s="44" t="s">
        <v>325</v>
      </c>
      <c r="C76" s="42">
        <v>2</v>
      </c>
      <c r="D76" s="42">
        <v>0.5</v>
      </c>
      <c r="E76" s="42">
        <v>0.5</v>
      </c>
    </row>
    <row r="77" spans="1:5" x14ac:dyDescent="0.25">
      <c r="A77" s="47"/>
      <c r="B77" s="44" t="s">
        <v>326</v>
      </c>
      <c r="C77" s="42">
        <v>1</v>
      </c>
      <c r="D77" s="42">
        <v>0.5</v>
      </c>
      <c r="E77" s="42">
        <v>0.5</v>
      </c>
    </row>
    <row r="78" spans="1:5" x14ac:dyDescent="0.25">
      <c r="A78" s="47"/>
      <c r="B78" s="44" t="s">
        <v>327</v>
      </c>
      <c r="C78" s="42">
        <v>0</v>
      </c>
      <c r="D78" s="42"/>
      <c r="E78" s="42"/>
    </row>
    <row r="79" spans="1:5" ht="35.25" customHeight="1" x14ac:dyDescent="0.25">
      <c r="A79" s="172" t="s">
        <v>173</v>
      </c>
      <c r="B79" s="173"/>
      <c r="C79" s="173"/>
      <c r="D79" s="173"/>
      <c r="E79" s="173"/>
    </row>
  </sheetData>
  <mergeCells count="57">
    <mergeCell ref="A79:E79"/>
    <mergeCell ref="A68:A70"/>
    <mergeCell ref="C68:C70"/>
    <mergeCell ref="D68:D70"/>
    <mergeCell ref="E68:E70"/>
    <mergeCell ref="A73:A75"/>
    <mergeCell ref="C73:C75"/>
    <mergeCell ref="D73:D75"/>
    <mergeCell ref="E73:E75"/>
    <mergeCell ref="A38:A39"/>
    <mergeCell ref="C38:C39"/>
    <mergeCell ref="D38:D39"/>
    <mergeCell ref="E38:E39"/>
    <mergeCell ref="A61:A64"/>
    <mergeCell ref="C61:C64"/>
    <mergeCell ref="D61:D64"/>
    <mergeCell ref="E61:E64"/>
    <mergeCell ref="A52:A57"/>
    <mergeCell ref="C52:C57"/>
    <mergeCell ref="D52:D57"/>
    <mergeCell ref="E52:E57"/>
    <mergeCell ref="A42:A44"/>
    <mergeCell ref="C42:C44"/>
    <mergeCell ref="D42:D44"/>
    <mergeCell ref="E42:E44"/>
    <mergeCell ref="A2:A3"/>
    <mergeCell ref="B2:B3"/>
    <mergeCell ref="C2:C3"/>
    <mergeCell ref="D2:E2"/>
    <mergeCell ref="A19:A21"/>
    <mergeCell ref="C19:C21"/>
    <mergeCell ref="D19:D21"/>
    <mergeCell ref="E19:E21"/>
    <mergeCell ref="A4:A5"/>
    <mergeCell ref="C4:C5"/>
    <mergeCell ref="D4:D5"/>
    <mergeCell ref="E4:E5"/>
    <mergeCell ref="A14:A16"/>
    <mergeCell ref="C14:C16"/>
    <mergeCell ref="D14:D16"/>
    <mergeCell ref="E14:E16"/>
    <mergeCell ref="A6:A7"/>
    <mergeCell ref="C6:C7"/>
    <mergeCell ref="D6:D7"/>
    <mergeCell ref="E6:E7"/>
    <mergeCell ref="A47:A49"/>
    <mergeCell ref="C47:C49"/>
    <mergeCell ref="D47:D49"/>
    <mergeCell ref="E47:E49"/>
    <mergeCell ref="A31:A34"/>
    <mergeCell ref="C31:C34"/>
    <mergeCell ref="D31:D34"/>
    <mergeCell ref="E31:E34"/>
    <mergeCell ref="A24:A27"/>
    <mergeCell ref="C24:C27"/>
    <mergeCell ref="D24:D27"/>
    <mergeCell ref="E24:E27"/>
  </mergeCells>
  <pageMargins left="0.70866141732283472" right="0.70866141732283472" top="0.74803149606299213" bottom="0.74803149606299213" header="0.31496062992125984" footer="0.31496062992125984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28"/>
  <sheetViews>
    <sheetView zoomScaleNormal="100" zoomScaleSheetLayoutView="80" workbookViewId="0">
      <pane ySplit="7" topLeftCell="A8" activePane="bottomLeft" state="frozen"/>
      <selection pane="bottomLeft" activeCell="D4" sqref="D4:D7"/>
    </sheetView>
  </sheetViews>
  <sheetFormatPr defaultRowHeight="15" x14ac:dyDescent="0.25"/>
  <cols>
    <col min="1" max="1" width="33.28515625" style="3" customWidth="1"/>
    <col min="2" max="2" width="14.7109375" style="57" customWidth="1"/>
    <col min="3" max="3" width="49.85546875" style="3" customWidth="1"/>
    <col min="4" max="4" width="13" style="89" customWidth="1"/>
    <col min="5" max="5" width="18.5703125" style="89" customWidth="1"/>
    <col min="6" max="6" width="18.42578125" style="3" customWidth="1"/>
    <col min="7" max="7" width="6.7109375" style="3" customWidth="1"/>
    <col min="8" max="8" width="9.5703125" style="3" customWidth="1"/>
    <col min="9" max="9" width="10.5703125" style="3" customWidth="1"/>
    <col min="10" max="10" width="6.7109375" style="5" customWidth="1"/>
    <col min="11" max="11" width="24.7109375" style="5" customWidth="1"/>
    <col min="12" max="12" width="23" style="2" customWidth="1"/>
  </cols>
  <sheetData>
    <row r="1" spans="1:12" s="1" customFormat="1" ht="29.25" customHeight="1" x14ac:dyDescent="0.2">
      <c r="A1" s="174" t="s">
        <v>175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2" s="1" customFormat="1" ht="15" customHeight="1" x14ac:dyDescent="0.2">
      <c r="A2" s="177" t="s">
        <v>419</v>
      </c>
      <c r="B2" s="177"/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2" s="1" customFormat="1" ht="30.75" customHeight="1" x14ac:dyDescent="0.2">
      <c r="A3" s="179" t="s">
        <v>122</v>
      </c>
      <c r="B3" s="179"/>
      <c r="C3" s="180"/>
      <c r="D3" s="180"/>
      <c r="E3" s="180"/>
      <c r="F3" s="180"/>
      <c r="G3" s="180"/>
      <c r="H3" s="180"/>
      <c r="I3" s="180"/>
      <c r="J3" s="180"/>
      <c r="K3" s="180"/>
      <c r="L3" s="180"/>
    </row>
    <row r="4" spans="1:12" ht="61.5" customHeight="1" x14ac:dyDescent="0.25">
      <c r="A4" s="175" t="s">
        <v>106</v>
      </c>
      <c r="B4" s="184" t="s">
        <v>511</v>
      </c>
      <c r="C4" s="156" t="s">
        <v>176</v>
      </c>
      <c r="D4" s="184" t="s">
        <v>177</v>
      </c>
      <c r="E4" s="175" t="s">
        <v>181</v>
      </c>
      <c r="F4" s="175" t="s">
        <v>107</v>
      </c>
      <c r="G4" s="175" t="s">
        <v>182</v>
      </c>
      <c r="H4" s="175"/>
      <c r="I4" s="176"/>
      <c r="J4" s="176"/>
      <c r="K4" s="189" t="s">
        <v>95</v>
      </c>
      <c r="L4" s="190"/>
    </row>
    <row r="5" spans="1:12" ht="26.1" customHeight="1" x14ac:dyDescent="0.25">
      <c r="A5" s="176"/>
      <c r="B5" s="185"/>
      <c r="C5" s="38" t="s">
        <v>123</v>
      </c>
      <c r="D5" s="187"/>
      <c r="E5" s="176"/>
      <c r="F5" s="175"/>
      <c r="G5" s="184" t="s">
        <v>111</v>
      </c>
      <c r="H5" s="184" t="s">
        <v>108</v>
      </c>
      <c r="I5" s="184" t="s">
        <v>109</v>
      </c>
      <c r="J5" s="181" t="s">
        <v>110</v>
      </c>
      <c r="K5" s="184" t="s">
        <v>415</v>
      </c>
      <c r="L5" s="184" t="s">
        <v>416</v>
      </c>
    </row>
    <row r="6" spans="1:12" ht="26.1" customHeight="1" x14ac:dyDescent="0.25">
      <c r="A6" s="176"/>
      <c r="B6" s="185"/>
      <c r="C6" s="38" t="s">
        <v>124</v>
      </c>
      <c r="D6" s="187"/>
      <c r="E6" s="176"/>
      <c r="F6" s="175"/>
      <c r="G6" s="185"/>
      <c r="H6" s="185"/>
      <c r="I6" s="185"/>
      <c r="J6" s="182"/>
      <c r="K6" s="185"/>
      <c r="L6" s="185"/>
    </row>
    <row r="7" spans="1:12" ht="14.25" customHeight="1" x14ac:dyDescent="0.25">
      <c r="A7" s="176"/>
      <c r="B7" s="186"/>
      <c r="C7" s="38" t="s">
        <v>125</v>
      </c>
      <c r="D7" s="188"/>
      <c r="E7" s="176"/>
      <c r="F7" s="175"/>
      <c r="G7" s="186"/>
      <c r="H7" s="186"/>
      <c r="I7" s="186"/>
      <c r="J7" s="183"/>
      <c r="K7" s="186"/>
      <c r="L7" s="186"/>
    </row>
    <row r="8" spans="1:12" s="13" customFormat="1" ht="15.95" customHeight="1" x14ac:dyDescent="0.25">
      <c r="A8" s="67" t="s">
        <v>0</v>
      </c>
      <c r="B8" s="67"/>
      <c r="C8" s="35"/>
      <c r="D8" s="35"/>
      <c r="E8" s="35"/>
      <c r="F8" s="67"/>
      <c r="G8" s="67"/>
      <c r="H8" s="67"/>
      <c r="I8" s="67"/>
      <c r="J8" s="10"/>
      <c r="K8" s="109"/>
      <c r="L8" s="9"/>
    </row>
    <row r="9" spans="1:12" s="114" customFormat="1" ht="15.95" customHeight="1" x14ac:dyDescent="0.25">
      <c r="A9" s="91" t="s">
        <v>1</v>
      </c>
      <c r="B9" s="88" t="s">
        <v>329</v>
      </c>
      <c r="C9" s="88" t="s">
        <v>123</v>
      </c>
      <c r="D9" s="92" t="s">
        <v>118</v>
      </c>
      <c r="E9" s="92" t="s">
        <v>179</v>
      </c>
      <c r="F9" s="88"/>
      <c r="G9" s="92">
        <f t="shared" ref="G9:G72" si="0">IF(C9="Да, опубликован в структурированном виде, с указанием полных или кратких наименований всех составляющих",4,(IF(C9="Да, опубликован, но не в структурированном виде и (или) без указания полных или кратких наименований всех составляющих",2,0)))</f>
        <v>4</v>
      </c>
      <c r="H9" s="92"/>
      <c r="I9" s="92"/>
      <c r="J9" s="93">
        <f>G9*(1-H9)*(1-I9)</f>
        <v>4</v>
      </c>
      <c r="K9" s="95" t="s">
        <v>428</v>
      </c>
      <c r="L9" s="97" t="s">
        <v>297</v>
      </c>
    </row>
    <row r="10" spans="1:12" s="75" customFormat="1" ht="15.95" customHeight="1" x14ac:dyDescent="0.25">
      <c r="A10" s="91" t="s">
        <v>2</v>
      </c>
      <c r="B10" s="88" t="s">
        <v>329</v>
      </c>
      <c r="C10" s="88" t="s">
        <v>123</v>
      </c>
      <c r="D10" s="92" t="s">
        <v>118</v>
      </c>
      <c r="E10" s="92" t="s">
        <v>179</v>
      </c>
      <c r="F10" s="92"/>
      <c r="G10" s="92">
        <f t="shared" si="0"/>
        <v>4</v>
      </c>
      <c r="H10" s="92"/>
      <c r="I10" s="92"/>
      <c r="J10" s="93">
        <f t="shared" ref="J10:J15" si="1">G10*(1-H10)*(1-I10)</f>
        <v>4</v>
      </c>
      <c r="K10" s="110" t="s">
        <v>644</v>
      </c>
      <c r="L10" s="95" t="s">
        <v>298</v>
      </c>
    </row>
    <row r="11" spans="1:12" s="75" customFormat="1" ht="15.95" customHeight="1" x14ac:dyDescent="0.25">
      <c r="A11" s="91" t="s">
        <v>3</v>
      </c>
      <c r="B11" s="88" t="s">
        <v>328</v>
      </c>
      <c r="C11" s="88" t="s">
        <v>123</v>
      </c>
      <c r="D11" s="92" t="s">
        <v>118</v>
      </c>
      <c r="E11" s="92" t="s">
        <v>179</v>
      </c>
      <c r="F11" s="88"/>
      <c r="G11" s="92">
        <f t="shared" si="0"/>
        <v>4</v>
      </c>
      <c r="H11" s="92"/>
      <c r="I11" s="92"/>
      <c r="J11" s="93">
        <f t="shared" si="1"/>
        <v>4</v>
      </c>
      <c r="K11" s="95" t="s">
        <v>299</v>
      </c>
      <c r="L11" s="115" t="s">
        <v>488</v>
      </c>
    </row>
    <row r="12" spans="1:12" s="114" customFormat="1" ht="15.95" customHeight="1" x14ac:dyDescent="0.25">
      <c r="A12" s="91" t="s">
        <v>4</v>
      </c>
      <c r="B12" s="88" t="s">
        <v>329</v>
      </c>
      <c r="C12" s="88" t="s">
        <v>123</v>
      </c>
      <c r="D12" s="92" t="s">
        <v>118</v>
      </c>
      <c r="E12" s="92" t="s">
        <v>178</v>
      </c>
      <c r="F12" s="92"/>
      <c r="G12" s="92">
        <f t="shared" si="0"/>
        <v>4</v>
      </c>
      <c r="H12" s="92">
        <v>0.5</v>
      </c>
      <c r="I12" s="92"/>
      <c r="J12" s="93">
        <f t="shared" si="1"/>
        <v>2</v>
      </c>
      <c r="K12" s="95" t="s">
        <v>436</v>
      </c>
      <c r="L12" s="95" t="s">
        <v>300</v>
      </c>
    </row>
    <row r="13" spans="1:12" s="94" customFormat="1" ht="15.95" customHeight="1" x14ac:dyDescent="0.25">
      <c r="A13" s="91" t="s">
        <v>5</v>
      </c>
      <c r="B13" s="88" t="s">
        <v>329</v>
      </c>
      <c r="C13" s="88" t="s">
        <v>123</v>
      </c>
      <c r="D13" s="92" t="s">
        <v>118</v>
      </c>
      <c r="E13" s="92" t="s">
        <v>179</v>
      </c>
      <c r="F13" s="116"/>
      <c r="G13" s="92">
        <f t="shared" si="0"/>
        <v>4</v>
      </c>
      <c r="H13" s="92"/>
      <c r="I13" s="92"/>
      <c r="J13" s="93">
        <f t="shared" si="1"/>
        <v>4</v>
      </c>
      <c r="K13" s="95" t="s">
        <v>427</v>
      </c>
      <c r="L13" s="95" t="s">
        <v>435</v>
      </c>
    </row>
    <row r="14" spans="1:12" s="75" customFormat="1" ht="15.95" customHeight="1" x14ac:dyDescent="0.25">
      <c r="A14" s="91" t="s">
        <v>6</v>
      </c>
      <c r="B14" s="88" t="s">
        <v>329</v>
      </c>
      <c r="C14" s="88" t="s">
        <v>123</v>
      </c>
      <c r="D14" s="92" t="s">
        <v>118</v>
      </c>
      <c r="E14" s="92" t="s">
        <v>179</v>
      </c>
      <c r="F14" s="92"/>
      <c r="G14" s="92">
        <f t="shared" si="0"/>
        <v>4</v>
      </c>
      <c r="H14" s="92">
        <v>0.5</v>
      </c>
      <c r="I14" s="92"/>
      <c r="J14" s="93">
        <f t="shared" si="1"/>
        <v>2</v>
      </c>
      <c r="K14" s="95" t="s">
        <v>302</v>
      </c>
      <c r="L14" s="95" t="s">
        <v>429</v>
      </c>
    </row>
    <row r="15" spans="1:12" s="114" customFormat="1" ht="15.95" customHeight="1" x14ac:dyDescent="0.25">
      <c r="A15" s="91" t="s">
        <v>7</v>
      </c>
      <c r="B15" s="88" t="s">
        <v>329</v>
      </c>
      <c r="C15" s="88" t="s">
        <v>123</v>
      </c>
      <c r="D15" s="92" t="s">
        <v>118</v>
      </c>
      <c r="E15" s="92" t="s">
        <v>178</v>
      </c>
      <c r="F15" s="92"/>
      <c r="G15" s="92">
        <f t="shared" si="0"/>
        <v>4</v>
      </c>
      <c r="H15" s="92"/>
      <c r="I15" s="92"/>
      <c r="J15" s="93">
        <f t="shared" si="1"/>
        <v>4</v>
      </c>
      <c r="K15" s="95" t="s">
        <v>401</v>
      </c>
      <c r="L15" s="117" t="s">
        <v>628</v>
      </c>
    </row>
    <row r="16" spans="1:12" s="94" customFormat="1" ht="15.95" customHeight="1" x14ac:dyDescent="0.25">
      <c r="A16" s="91" t="s">
        <v>8</v>
      </c>
      <c r="B16" s="88" t="s">
        <v>329</v>
      </c>
      <c r="C16" s="88" t="s">
        <v>124</v>
      </c>
      <c r="D16" s="92" t="s">
        <v>118</v>
      </c>
      <c r="E16" s="88" t="s">
        <v>414</v>
      </c>
      <c r="F16" s="88"/>
      <c r="G16" s="92">
        <f t="shared" si="0"/>
        <v>2</v>
      </c>
      <c r="H16" s="92"/>
      <c r="I16" s="92"/>
      <c r="J16" s="93">
        <f t="shared" ref="J16:J26" si="2">G16*(1-H16)*(1-I16)</f>
        <v>2</v>
      </c>
      <c r="K16" s="95" t="s">
        <v>430</v>
      </c>
      <c r="L16" s="95" t="s">
        <v>305</v>
      </c>
    </row>
    <row r="17" spans="1:12" s="94" customFormat="1" ht="15.95" customHeight="1" x14ac:dyDescent="0.25">
      <c r="A17" s="91" t="s">
        <v>9</v>
      </c>
      <c r="B17" s="88" t="s">
        <v>329</v>
      </c>
      <c r="C17" s="88" t="s">
        <v>123</v>
      </c>
      <c r="D17" s="92" t="s">
        <v>118</v>
      </c>
      <c r="E17" s="92" t="s">
        <v>179</v>
      </c>
      <c r="F17" s="92"/>
      <c r="G17" s="92">
        <f t="shared" si="0"/>
        <v>4</v>
      </c>
      <c r="H17" s="92"/>
      <c r="I17" s="92"/>
      <c r="J17" s="93">
        <f t="shared" si="2"/>
        <v>4</v>
      </c>
      <c r="K17" s="95" t="s">
        <v>431</v>
      </c>
      <c r="L17" s="95" t="s">
        <v>291</v>
      </c>
    </row>
    <row r="18" spans="1:12" s="75" customFormat="1" ht="15.95" customHeight="1" x14ac:dyDescent="0.25">
      <c r="A18" s="91" t="s">
        <v>10</v>
      </c>
      <c r="B18" s="88" t="s">
        <v>328</v>
      </c>
      <c r="C18" s="88" t="s">
        <v>123</v>
      </c>
      <c r="D18" s="92" t="s">
        <v>118</v>
      </c>
      <c r="E18" s="92" t="s">
        <v>179</v>
      </c>
      <c r="F18" s="92"/>
      <c r="G18" s="92">
        <f t="shared" si="0"/>
        <v>4</v>
      </c>
      <c r="H18" s="92"/>
      <c r="I18" s="92"/>
      <c r="J18" s="93">
        <f t="shared" si="2"/>
        <v>4</v>
      </c>
      <c r="K18" s="110" t="s">
        <v>332</v>
      </c>
      <c r="L18" s="95" t="s">
        <v>432</v>
      </c>
    </row>
    <row r="19" spans="1:12" s="114" customFormat="1" ht="15.95" customHeight="1" x14ac:dyDescent="0.25">
      <c r="A19" s="91" t="s">
        <v>11</v>
      </c>
      <c r="B19" s="88" t="s">
        <v>329</v>
      </c>
      <c r="C19" s="88" t="s">
        <v>124</v>
      </c>
      <c r="D19" s="92" t="s">
        <v>119</v>
      </c>
      <c r="E19" s="92" t="s">
        <v>180</v>
      </c>
      <c r="F19" s="88" t="s">
        <v>546</v>
      </c>
      <c r="G19" s="92">
        <f t="shared" si="0"/>
        <v>2</v>
      </c>
      <c r="H19" s="92"/>
      <c r="I19" s="92">
        <v>0.5</v>
      </c>
      <c r="J19" s="93">
        <f t="shared" si="2"/>
        <v>1</v>
      </c>
      <c r="K19" s="115" t="s">
        <v>333</v>
      </c>
      <c r="L19" s="95" t="s">
        <v>545</v>
      </c>
    </row>
    <row r="20" spans="1:12" s="114" customFormat="1" ht="15.95" customHeight="1" x14ac:dyDescent="0.25">
      <c r="A20" s="91" t="s">
        <v>12</v>
      </c>
      <c r="B20" s="88" t="s">
        <v>329</v>
      </c>
      <c r="C20" s="88" t="s">
        <v>123</v>
      </c>
      <c r="D20" s="92" t="s">
        <v>118</v>
      </c>
      <c r="E20" s="92" t="s">
        <v>179</v>
      </c>
      <c r="F20" s="88"/>
      <c r="G20" s="92">
        <f t="shared" si="0"/>
        <v>4</v>
      </c>
      <c r="H20" s="92"/>
      <c r="I20" s="92"/>
      <c r="J20" s="93">
        <f t="shared" si="2"/>
        <v>4</v>
      </c>
      <c r="K20" s="95" t="s">
        <v>334</v>
      </c>
      <c r="L20" s="95" t="s">
        <v>433</v>
      </c>
    </row>
    <row r="21" spans="1:12" s="114" customFormat="1" ht="15.95" customHeight="1" x14ac:dyDescent="0.25">
      <c r="A21" s="91" t="s">
        <v>13</v>
      </c>
      <c r="B21" s="88" t="s">
        <v>329</v>
      </c>
      <c r="C21" s="88" t="s">
        <v>124</v>
      </c>
      <c r="D21" s="92" t="s">
        <v>118</v>
      </c>
      <c r="E21" s="92" t="s">
        <v>180</v>
      </c>
      <c r="F21" s="116"/>
      <c r="G21" s="92">
        <f t="shared" si="0"/>
        <v>2</v>
      </c>
      <c r="H21" s="92"/>
      <c r="I21" s="92"/>
      <c r="J21" s="93">
        <f t="shared" si="2"/>
        <v>2</v>
      </c>
      <c r="K21" s="95" t="s">
        <v>434</v>
      </c>
      <c r="L21" s="95" t="s">
        <v>562</v>
      </c>
    </row>
    <row r="22" spans="1:12" s="94" customFormat="1" ht="15.95" customHeight="1" x14ac:dyDescent="0.25">
      <c r="A22" s="91" t="s">
        <v>14</v>
      </c>
      <c r="B22" s="88" t="s">
        <v>329</v>
      </c>
      <c r="C22" s="88" t="s">
        <v>124</v>
      </c>
      <c r="D22" s="92" t="s">
        <v>118</v>
      </c>
      <c r="E22" s="92" t="s">
        <v>180</v>
      </c>
      <c r="F22" s="92"/>
      <c r="G22" s="92">
        <f t="shared" si="0"/>
        <v>2</v>
      </c>
      <c r="H22" s="92"/>
      <c r="I22" s="92"/>
      <c r="J22" s="93">
        <f t="shared" si="2"/>
        <v>2</v>
      </c>
      <c r="K22" s="115" t="s">
        <v>437</v>
      </c>
      <c r="L22" s="95" t="s">
        <v>335</v>
      </c>
    </row>
    <row r="23" spans="1:12" s="94" customFormat="1" ht="15.95" customHeight="1" x14ac:dyDescent="0.25">
      <c r="A23" s="91" t="s">
        <v>15</v>
      </c>
      <c r="B23" s="88" t="s">
        <v>329</v>
      </c>
      <c r="C23" s="88" t="s">
        <v>123</v>
      </c>
      <c r="D23" s="92" t="s">
        <v>118</v>
      </c>
      <c r="E23" s="92" t="s">
        <v>179</v>
      </c>
      <c r="F23" s="92"/>
      <c r="G23" s="92">
        <f t="shared" si="0"/>
        <v>4</v>
      </c>
      <c r="H23" s="92"/>
      <c r="I23" s="92"/>
      <c r="J23" s="93">
        <f t="shared" si="2"/>
        <v>4</v>
      </c>
      <c r="K23" s="110" t="s">
        <v>543</v>
      </c>
      <c r="L23" s="95" t="s">
        <v>336</v>
      </c>
    </row>
    <row r="24" spans="1:12" s="114" customFormat="1" ht="15.95" customHeight="1" x14ac:dyDescent="0.25">
      <c r="A24" s="91" t="s">
        <v>16</v>
      </c>
      <c r="B24" s="88" t="s">
        <v>328</v>
      </c>
      <c r="C24" s="88" t="s">
        <v>124</v>
      </c>
      <c r="D24" s="92" t="s">
        <v>118</v>
      </c>
      <c r="E24" s="92" t="s">
        <v>180</v>
      </c>
      <c r="F24" s="92"/>
      <c r="G24" s="92">
        <f t="shared" si="0"/>
        <v>2</v>
      </c>
      <c r="H24" s="92"/>
      <c r="I24" s="119"/>
      <c r="J24" s="93">
        <f t="shared" si="2"/>
        <v>2</v>
      </c>
      <c r="K24" s="95" t="s">
        <v>337</v>
      </c>
      <c r="L24" s="151" t="s">
        <v>602</v>
      </c>
    </row>
    <row r="25" spans="1:12" s="75" customFormat="1" ht="15.95" customHeight="1" x14ac:dyDescent="0.25">
      <c r="A25" s="91" t="s">
        <v>17</v>
      </c>
      <c r="B25" s="88" t="s">
        <v>328</v>
      </c>
      <c r="C25" s="88" t="s">
        <v>123</v>
      </c>
      <c r="D25" s="92" t="s">
        <v>118</v>
      </c>
      <c r="E25" s="92" t="s">
        <v>178</v>
      </c>
      <c r="F25" s="92"/>
      <c r="G25" s="92">
        <f t="shared" si="0"/>
        <v>4</v>
      </c>
      <c r="H25" s="92"/>
      <c r="I25" s="92"/>
      <c r="J25" s="93">
        <f t="shared" si="2"/>
        <v>4</v>
      </c>
      <c r="K25" s="95" t="s">
        <v>338</v>
      </c>
      <c r="L25" s="95"/>
    </row>
    <row r="26" spans="1:12" s="75" customFormat="1" ht="15.95" customHeight="1" x14ac:dyDescent="0.25">
      <c r="A26" s="91" t="s">
        <v>18</v>
      </c>
      <c r="B26" s="88" t="s">
        <v>328</v>
      </c>
      <c r="C26" s="88" t="s">
        <v>123</v>
      </c>
      <c r="D26" s="92" t="s">
        <v>118</v>
      </c>
      <c r="E26" s="92" t="s">
        <v>179</v>
      </c>
      <c r="F26" s="88"/>
      <c r="G26" s="92">
        <f t="shared" si="0"/>
        <v>4</v>
      </c>
      <c r="H26" s="92"/>
      <c r="I26" s="92"/>
      <c r="J26" s="93">
        <f t="shared" si="2"/>
        <v>4</v>
      </c>
      <c r="K26" s="95" t="s">
        <v>426</v>
      </c>
      <c r="L26" s="95" t="s">
        <v>636</v>
      </c>
    </row>
    <row r="27" spans="1:12" s="13" customFormat="1" ht="15.95" customHeight="1" x14ac:dyDescent="0.25">
      <c r="A27" s="67" t="s">
        <v>19</v>
      </c>
      <c r="B27" s="80"/>
      <c r="C27" s="80"/>
      <c r="D27" s="77"/>
      <c r="E27" s="77"/>
      <c r="F27" s="77"/>
      <c r="G27" s="77"/>
      <c r="H27" s="78"/>
      <c r="I27" s="78"/>
      <c r="J27" s="78"/>
      <c r="K27" s="9"/>
      <c r="L27" s="71"/>
    </row>
    <row r="28" spans="1:12" s="7" customFormat="1" ht="15.95" customHeight="1" x14ac:dyDescent="0.25">
      <c r="A28" s="68" t="s">
        <v>20</v>
      </c>
      <c r="B28" s="79" t="s">
        <v>329</v>
      </c>
      <c r="C28" s="79" t="s">
        <v>404</v>
      </c>
      <c r="D28" s="76"/>
      <c r="E28" s="76"/>
      <c r="F28" s="76"/>
      <c r="G28" s="76">
        <f t="shared" si="0"/>
        <v>0</v>
      </c>
      <c r="H28" s="76"/>
      <c r="I28" s="76"/>
      <c r="J28" s="74">
        <f t="shared" ref="J28:J38" si="3">G28*(1-H28)*(1-I28)</f>
        <v>0</v>
      </c>
      <c r="K28" s="129" t="s">
        <v>646</v>
      </c>
      <c r="L28" s="70" t="s">
        <v>535</v>
      </c>
    </row>
    <row r="29" spans="1:12" ht="15.95" customHeight="1" x14ac:dyDescent="0.25">
      <c r="A29" s="68" t="s">
        <v>21</v>
      </c>
      <c r="B29" s="79" t="s">
        <v>328</v>
      </c>
      <c r="C29" s="79" t="s">
        <v>123</v>
      </c>
      <c r="D29" s="76" t="s">
        <v>118</v>
      </c>
      <c r="E29" s="76" t="s">
        <v>179</v>
      </c>
      <c r="F29" s="76"/>
      <c r="G29" s="76">
        <f t="shared" si="0"/>
        <v>4</v>
      </c>
      <c r="H29" s="76"/>
      <c r="I29" s="76"/>
      <c r="J29" s="74">
        <f t="shared" si="3"/>
        <v>4</v>
      </c>
      <c r="K29" s="111" t="s">
        <v>645</v>
      </c>
      <c r="L29" s="70" t="s">
        <v>293</v>
      </c>
    </row>
    <row r="30" spans="1:12" ht="15.95" customHeight="1" x14ac:dyDescent="0.25">
      <c r="A30" s="68" t="s">
        <v>22</v>
      </c>
      <c r="B30" s="79" t="s">
        <v>329</v>
      </c>
      <c r="C30" s="79" t="s">
        <v>123</v>
      </c>
      <c r="D30" s="76" t="s">
        <v>118</v>
      </c>
      <c r="E30" s="76" t="s">
        <v>179</v>
      </c>
      <c r="F30" s="79" t="s">
        <v>559</v>
      </c>
      <c r="G30" s="76">
        <f t="shared" si="0"/>
        <v>4</v>
      </c>
      <c r="H30" s="76"/>
      <c r="I30" s="76">
        <v>0.5</v>
      </c>
      <c r="J30" s="74">
        <f t="shared" si="3"/>
        <v>2</v>
      </c>
      <c r="K30" s="111" t="s">
        <v>647</v>
      </c>
      <c r="L30" s="70" t="s">
        <v>510</v>
      </c>
    </row>
    <row r="31" spans="1:12" s="62" customFormat="1" ht="15.95" customHeight="1" x14ac:dyDescent="0.25">
      <c r="A31" s="68" t="s">
        <v>23</v>
      </c>
      <c r="B31" s="79" t="s">
        <v>329</v>
      </c>
      <c r="C31" s="79" t="s">
        <v>123</v>
      </c>
      <c r="D31" s="76" t="s">
        <v>118</v>
      </c>
      <c r="E31" s="76" t="s">
        <v>179</v>
      </c>
      <c r="F31" s="76"/>
      <c r="G31" s="76">
        <f t="shared" si="0"/>
        <v>4</v>
      </c>
      <c r="H31" s="76"/>
      <c r="I31" s="76"/>
      <c r="J31" s="74">
        <f t="shared" si="3"/>
        <v>4</v>
      </c>
      <c r="K31" s="120" t="s">
        <v>438</v>
      </c>
      <c r="L31" s="63" t="s">
        <v>364</v>
      </c>
    </row>
    <row r="32" spans="1:12" ht="15.95" customHeight="1" x14ac:dyDescent="0.25">
      <c r="A32" s="68" t="s">
        <v>24</v>
      </c>
      <c r="B32" s="79" t="s">
        <v>329</v>
      </c>
      <c r="C32" s="79" t="s">
        <v>123</v>
      </c>
      <c r="D32" s="76" t="s">
        <v>118</v>
      </c>
      <c r="E32" s="76" t="s">
        <v>179</v>
      </c>
      <c r="F32" s="76"/>
      <c r="G32" s="76">
        <f t="shared" si="0"/>
        <v>4</v>
      </c>
      <c r="H32" s="76"/>
      <c r="I32" s="76"/>
      <c r="J32" s="74">
        <f t="shared" si="3"/>
        <v>4</v>
      </c>
      <c r="K32" s="152" t="s">
        <v>363</v>
      </c>
      <c r="L32" s="112" t="s">
        <v>439</v>
      </c>
    </row>
    <row r="33" spans="1:12" s="7" customFormat="1" ht="15.95" customHeight="1" x14ac:dyDescent="0.25">
      <c r="A33" s="68" t="s">
        <v>25</v>
      </c>
      <c r="B33" s="88" t="s">
        <v>328</v>
      </c>
      <c r="C33" s="79" t="s">
        <v>123</v>
      </c>
      <c r="D33" s="76" t="s">
        <v>118</v>
      </c>
      <c r="E33" s="76" t="s">
        <v>179</v>
      </c>
      <c r="F33" s="76"/>
      <c r="G33" s="76">
        <f t="shared" si="0"/>
        <v>4</v>
      </c>
      <c r="H33" s="76"/>
      <c r="I33" s="76"/>
      <c r="J33" s="74">
        <f t="shared" si="3"/>
        <v>4</v>
      </c>
      <c r="K33" s="112" t="s">
        <v>648</v>
      </c>
      <c r="L33" s="70" t="s">
        <v>615</v>
      </c>
    </row>
    <row r="34" spans="1:12" ht="15.95" customHeight="1" x14ac:dyDescent="0.25">
      <c r="A34" s="68" t="s">
        <v>26</v>
      </c>
      <c r="B34" s="79" t="s">
        <v>329</v>
      </c>
      <c r="C34" s="79" t="s">
        <v>123</v>
      </c>
      <c r="D34" s="76" t="s">
        <v>118</v>
      </c>
      <c r="E34" s="76" t="s">
        <v>179</v>
      </c>
      <c r="F34" s="76"/>
      <c r="G34" s="76">
        <f t="shared" si="0"/>
        <v>4</v>
      </c>
      <c r="H34" s="76"/>
      <c r="I34" s="76"/>
      <c r="J34" s="74">
        <f t="shared" si="3"/>
        <v>4</v>
      </c>
      <c r="K34" s="112" t="s">
        <v>440</v>
      </c>
      <c r="L34" s="70" t="s">
        <v>366</v>
      </c>
    </row>
    <row r="35" spans="1:12" ht="15.95" customHeight="1" x14ac:dyDescent="0.25">
      <c r="A35" s="68" t="s">
        <v>27</v>
      </c>
      <c r="B35" s="79" t="s">
        <v>329</v>
      </c>
      <c r="C35" s="79" t="s">
        <v>124</v>
      </c>
      <c r="D35" s="76" t="s">
        <v>118</v>
      </c>
      <c r="E35" s="79" t="s">
        <v>414</v>
      </c>
      <c r="F35" s="76"/>
      <c r="G35" s="76">
        <f t="shared" si="0"/>
        <v>2</v>
      </c>
      <c r="H35" s="76"/>
      <c r="I35" s="76"/>
      <c r="J35" s="74">
        <f t="shared" si="3"/>
        <v>2</v>
      </c>
      <c r="K35" s="112" t="s">
        <v>441</v>
      </c>
      <c r="L35" s="70" t="s">
        <v>634</v>
      </c>
    </row>
    <row r="36" spans="1:12" s="65" customFormat="1" ht="15.95" customHeight="1" x14ac:dyDescent="0.25">
      <c r="A36" s="68" t="s">
        <v>28</v>
      </c>
      <c r="B36" s="79" t="s">
        <v>329</v>
      </c>
      <c r="C36" s="79" t="s">
        <v>123</v>
      </c>
      <c r="D36" s="76" t="s">
        <v>118</v>
      </c>
      <c r="E36" s="76" t="s">
        <v>179</v>
      </c>
      <c r="F36" s="76"/>
      <c r="G36" s="76">
        <f t="shared" si="0"/>
        <v>4</v>
      </c>
      <c r="H36" s="76"/>
      <c r="I36" s="76"/>
      <c r="J36" s="74">
        <f t="shared" si="3"/>
        <v>4</v>
      </c>
      <c r="K36" s="111" t="s">
        <v>402</v>
      </c>
      <c r="L36" s="70" t="s">
        <v>639</v>
      </c>
    </row>
    <row r="37" spans="1:12" ht="15.95" customHeight="1" x14ac:dyDescent="0.25">
      <c r="A37" s="68" t="s">
        <v>29</v>
      </c>
      <c r="B37" s="79" t="s">
        <v>328</v>
      </c>
      <c r="C37" s="79" t="s">
        <v>123</v>
      </c>
      <c r="D37" s="76" t="s">
        <v>118</v>
      </c>
      <c r="E37" s="76" t="s">
        <v>178</v>
      </c>
      <c r="F37" s="76"/>
      <c r="G37" s="76">
        <f t="shared" si="0"/>
        <v>4</v>
      </c>
      <c r="H37" s="76"/>
      <c r="I37" s="76"/>
      <c r="J37" s="74">
        <f t="shared" si="3"/>
        <v>4</v>
      </c>
      <c r="K37" s="111" t="s">
        <v>534</v>
      </c>
      <c r="L37" s="70" t="s">
        <v>533</v>
      </c>
    </row>
    <row r="38" spans="1:12" ht="15.95" customHeight="1" x14ac:dyDescent="0.25">
      <c r="A38" s="68" t="s">
        <v>30</v>
      </c>
      <c r="B38" s="79" t="s">
        <v>329</v>
      </c>
      <c r="C38" s="79" t="s">
        <v>123</v>
      </c>
      <c r="D38" s="76" t="s">
        <v>118</v>
      </c>
      <c r="E38" s="76" t="s">
        <v>179</v>
      </c>
      <c r="F38" s="76"/>
      <c r="G38" s="76">
        <f t="shared" si="0"/>
        <v>4</v>
      </c>
      <c r="H38" s="76"/>
      <c r="I38" s="76"/>
      <c r="J38" s="74">
        <f t="shared" si="3"/>
        <v>4</v>
      </c>
      <c r="K38" s="70" t="s">
        <v>369</v>
      </c>
      <c r="L38" s="70" t="s">
        <v>596</v>
      </c>
    </row>
    <row r="39" spans="1:12" s="13" customFormat="1" ht="15.95" customHeight="1" x14ac:dyDescent="0.25">
      <c r="A39" s="67" t="s">
        <v>31</v>
      </c>
      <c r="B39" s="80"/>
      <c r="C39" s="80"/>
      <c r="D39" s="77"/>
      <c r="E39" s="77"/>
      <c r="F39" s="77"/>
      <c r="G39" s="77"/>
      <c r="H39" s="78"/>
      <c r="I39" s="78"/>
      <c r="J39" s="78"/>
      <c r="K39" s="9"/>
      <c r="L39" s="71"/>
    </row>
    <row r="40" spans="1:12" s="8" customFormat="1" ht="15.95" customHeight="1" x14ac:dyDescent="0.25">
      <c r="A40" s="68" t="s">
        <v>32</v>
      </c>
      <c r="B40" s="79" t="s">
        <v>329</v>
      </c>
      <c r="C40" s="79" t="s">
        <v>123</v>
      </c>
      <c r="D40" s="76" t="s">
        <v>118</v>
      </c>
      <c r="E40" s="76" t="s">
        <v>179</v>
      </c>
      <c r="F40" s="79"/>
      <c r="G40" s="76">
        <f t="shared" si="0"/>
        <v>4</v>
      </c>
      <c r="H40" s="76"/>
      <c r="I40" s="76"/>
      <c r="J40" s="74">
        <f t="shared" ref="J40:J45" si="4">G40*(1-H40)*(1-I40)</f>
        <v>4</v>
      </c>
      <c r="K40" s="111" t="s">
        <v>649</v>
      </c>
      <c r="L40" s="70" t="s">
        <v>370</v>
      </c>
    </row>
    <row r="41" spans="1:12" s="8" customFormat="1" ht="15.95" customHeight="1" x14ac:dyDescent="0.25">
      <c r="A41" s="68" t="s">
        <v>33</v>
      </c>
      <c r="B41" s="79" t="s">
        <v>329</v>
      </c>
      <c r="C41" s="79" t="s">
        <v>123</v>
      </c>
      <c r="D41" s="76" t="s">
        <v>118</v>
      </c>
      <c r="E41" s="76" t="s">
        <v>178</v>
      </c>
      <c r="F41" s="107"/>
      <c r="G41" s="76">
        <f t="shared" si="0"/>
        <v>4</v>
      </c>
      <c r="H41" s="76"/>
      <c r="I41" s="76"/>
      <c r="J41" s="74">
        <f t="shared" si="4"/>
        <v>4</v>
      </c>
      <c r="K41" s="112" t="s">
        <v>442</v>
      </c>
      <c r="L41" s="70" t="s">
        <v>377</v>
      </c>
    </row>
    <row r="42" spans="1:12" ht="15.95" customHeight="1" x14ac:dyDescent="0.25">
      <c r="A42" s="68" t="s">
        <v>34</v>
      </c>
      <c r="B42" s="79" t="s">
        <v>329</v>
      </c>
      <c r="C42" s="79" t="s">
        <v>123</v>
      </c>
      <c r="D42" s="76" t="s">
        <v>118</v>
      </c>
      <c r="E42" s="76" t="s">
        <v>179</v>
      </c>
      <c r="F42" s="76"/>
      <c r="G42" s="76">
        <f t="shared" si="0"/>
        <v>4</v>
      </c>
      <c r="H42" s="76"/>
      <c r="I42" s="76"/>
      <c r="J42" s="74">
        <f t="shared" si="4"/>
        <v>4</v>
      </c>
      <c r="K42" s="112" t="s">
        <v>650</v>
      </c>
      <c r="L42" s="70" t="s">
        <v>372</v>
      </c>
    </row>
    <row r="43" spans="1:12" s="7" customFormat="1" ht="15.95" customHeight="1" x14ac:dyDescent="0.25">
      <c r="A43" s="68" t="s">
        <v>35</v>
      </c>
      <c r="B43" s="79" t="s">
        <v>329</v>
      </c>
      <c r="C43" s="79" t="s">
        <v>123</v>
      </c>
      <c r="D43" s="76" t="s">
        <v>118</v>
      </c>
      <c r="E43" s="76" t="s">
        <v>179</v>
      </c>
      <c r="F43" s="79"/>
      <c r="G43" s="76">
        <f t="shared" si="0"/>
        <v>4</v>
      </c>
      <c r="H43" s="76"/>
      <c r="I43" s="76"/>
      <c r="J43" s="74">
        <f t="shared" si="4"/>
        <v>4</v>
      </c>
      <c r="K43" s="112" t="s">
        <v>443</v>
      </c>
      <c r="L43" s="70" t="s">
        <v>373</v>
      </c>
    </row>
    <row r="44" spans="1:12" s="8" customFormat="1" ht="15.95" customHeight="1" x14ac:dyDescent="0.25">
      <c r="A44" s="68" t="s">
        <v>36</v>
      </c>
      <c r="B44" s="79" t="s">
        <v>328</v>
      </c>
      <c r="C44" s="79" t="s">
        <v>123</v>
      </c>
      <c r="D44" s="76" t="s">
        <v>118</v>
      </c>
      <c r="E44" s="76" t="s">
        <v>179</v>
      </c>
      <c r="F44" s="76"/>
      <c r="G44" s="76">
        <f t="shared" si="0"/>
        <v>4</v>
      </c>
      <c r="H44" s="76"/>
      <c r="I44" s="76"/>
      <c r="J44" s="74">
        <f t="shared" si="4"/>
        <v>4</v>
      </c>
      <c r="K44" s="115" t="s">
        <v>339</v>
      </c>
      <c r="L44" s="95" t="s">
        <v>582</v>
      </c>
    </row>
    <row r="45" spans="1:12" s="8" customFormat="1" ht="15.95" customHeight="1" x14ac:dyDescent="0.25">
      <c r="A45" s="68" t="s">
        <v>37</v>
      </c>
      <c r="B45" s="79" t="s">
        <v>329</v>
      </c>
      <c r="C45" s="79" t="s">
        <v>124</v>
      </c>
      <c r="D45" s="76" t="s">
        <v>118</v>
      </c>
      <c r="E45" s="76" t="s">
        <v>180</v>
      </c>
      <c r="F45" s="81"/>
      <c r="G45" s="76">
        <f t="shared" si="0"/>
        <v>2</v>
      </c>
      <c r="H45" s="76"/>
      <c r="I45" s="76"/>
      <c r="J45" s="74">
        <f t="shared" si="4"/>
        <v>2</v>
      </c>
      <c r="K45" s="121" t="s">
        <v>444</v>
      </c>
      <c r="L45" s="96" t="s">
        <v>378</v>
      </c>
    </row>
    <row r="46" spans="1:12" s="13" customFormat="1" ht="15.95" customHeight="1" x14ac:dyDescent="0.25">
      <c r="A46" s="67" t="s">
        <v>38</v>
      </c>
      <c r="B46" s="80"/>
      <c r="C46" s="80"/>
      <c r="D46" s="77"/>
      <c r="E46" s="77"/>
      <c r="F46" s="77"/>
      <c r="G46" s="77"/>
      <c r="H46" s="77"/>
      <c r="I46" s="78"/>
      <c r="J46" s="78"/>
      <c r="K46" s="113"/>
      <c r="L46" s="71"/>
    </row>
    <row r="47" spans="1:12" s="8" customFormat="1" ht="15.95" customHeight="1" x14ac:dyDescent="0.25">
      <c r="A47" s="68" t="s">
        <v>39</v>
      </c>
      <c r="B47" s="79" t="s">
        <v>329</v>
      </c>
      <c r="C47" s="79" t="s">
        <v>124</v>
      </c>
      <c r="D47" s="76" t="s">
        <v>118</v>
      </c>
      <c r="E47" s="76" t="s">
        <v>180</v>
      </c>
      <c r="F47" s="76"/>
      <c r="G47" s="76">
        <f t="shared" si="0"/>
        <v>2</v>
      </c>
      <c r="H47" s="76"/>
      <c r="I47" s="125"/>
      <c r="J47" s="74">
        <f t="shared" ref="J47:J53" si="5">G47*(1-H47)*(1-I47)</f>
        <v>2</v>
      </c>
      <c r="K47" s="76" t="s">
        <v>445</v>
      </c>
      <c r="L47" s="70"/>
    </row>
    <row r="48" spans="1:12" s="8" customFormat="1" ht="15.95" customHeight="1" x14ac:dyDescent="0.25">
      <c r="A48" s="68" t="s">
        <v>40</v>
      </c>
      <c r="B48" s="79" t="s">
        <v>329</v>
      </c>
      <c r="C48" s="79" t="s">
        <v>124</v>
      </c>
      <c r="D48" s="76" t="s">
        <v>119</v>
      </c>
      <c r="E48" s="76" t="s">
        <v>180</v>
      </c>
      <c r="F48" s="76"/>
      <c r="G48" s="76">
        <f t="shared" si="0"/>
        <v>2</v>
      </c>
      <c r="H48" s="76"/>
      <c r="I48" s="76"/>
      <c r="J48" s="74">
        <f t="shared" si="5"/>
        <v>2</v>
      </c>
      <c r="K48" s="70" t="s">
        <v>340</v>
      </c>
      <c r="L48" s="125"/>
    </row>
    <row r="49" spans="1:12" ht="15.95" customHeight="1" x14ac:dyDescent="0.25">
      <c r="A49" s="68" t="s">
        <v>41</v>
      </c>
      <c r="B49" s="79" t="s">
        <v>328</v>
      </c>
      <c r="C49" s="79" t="s">
        <v>124</v>
      </c>
      <c r="D49" s="76" t="s">
        <v>118</v>
      </c>
      <c r="E49" s="79" t="s">
        <v>414</v>
      </c>
      <c r="F49" s="76"/>
      <c r="G49" s="76">
        <f t="shared" si="0"/>
        <v>2</v>
      </c>
      <c r="H49" s="76"/>
      <c r="I49" s="76"/>
      <c r="J49" s="74">
        <f t="shared" si="5"/>
        <v>2</v>
      </c>
      <c r="K49" s="112" t="s">
        <v>629</v>
      </c>
      <c r="L49" s="70" t="s">
        <v>470</v>
      </c>
    </row>
    <row r="50" spans="1:12" ht="15.95" customHeight="1" x14ac:dyDescent="0.25">
      <c r="A50" s="68" t="s">
        <v>42</v>
      </c>
      <c r="B50" s="79" t="s">
        <v>329</v>
      </c>
      <c r="C50" s="79" t="s">
        <v>123</v>
      </c>
      <c r="D50" s="76" t="s">
        <v>118</v>
      </c>
      <c r="E50" s="76" t="s">
        <v>179</v>
      </c>
      <c r="F50" s="76"/>
      <c r="G50" s="76">
        <f t="shared" si="0"/>
        <v>4</v>
      </c>
      <c r="H50" s="76"/>
      <c r="I50" s="76"/>
      <c r="J50" s="74">
        <f t="shared" si="5"/>
        <v>4</v>
      </c>
      <c r="K50" s="112" t="s">
        <v>341</v>
      </c>
      <c r="L50" s="70" t="s">
        <v>446</v>
      </c>
    </row>
    <row r="51" spans="1:12" s="8" customFormat="1" ht="15.95" customHeight="1" x14ac:dyDescent="0.25">
      <c r="A51" s="68" t="s">
        <v>92</v>
      </c>
      <c r="B51" s="79" t="s">
        <v>329</v>
      </c>
      <c r="C51" s="79" t="s">
        <v>123</v>
      </c>
      <c r="D51" s="76" t="s">
        <v>118</v>
      </c>
      <c r="E51" s="76" t="s">
        <v>179</v>
      </c>
      <c r="F51" s="76"/>
      <c r="G51" s="76">
        <f t="shared" si="0"/>
        <v>4</v>
      </c>
      <c r="H51" s="76"/>
      <c r="I51" s="76"/>
      <c r="J51" s="74">
        <f t="shared" si="5"/>
        <v>4</v>
      </c>
      <c r="K51" s="112" t="s">
        <v>447</v>
      </c>
      <c r="L51" s="70" t="s">
        <v>380</v>
      </c>
    </row>
    <row r="52" spans="1:12" ht="15.95" customHeight="1" x14ac:dyDescent="0.25">
      <c r="A52" s="68" t="s">
        <v>43</v>
      </c>
      <c r="B52" s="79" t="s">
        <v>329</v>
      </c>
      <c r="C52" s="79" t="s">
        <v>405</v>
      </c>
      <c r="D52" s="76"/>
      <c r="E52" s="76"/>
      <c r="F52" s="76"/>
      <c r="G52" s="76">
        <f t="shared" si="0"/>
        <v>0</v>
      </c>
      <c r="H52" s="76"/>
      <c r="I52" s="76"/>
      <c r="J52" s="74">
        <f t="shared" si="5"/>
        <v>0</v>
      </c>
      <c r="K52" s="122" t="s">
        <v>448</v>
      </c>
      <c r="L52" s="11" t="s">
        <v>381</v>
      </c>
    </row>
    <row r="53" spans="1:12" s="75" customFormat="1" ht="15.95" customHeight="1" x14ac:dyDescent="0.25">
      <c r="A53" s="91" t="s">
        <v>44</v>
      </c>
      <c r="B53" s="88" t="s">
        <v>329</v>
      </c>
      <c r="C53" s="88" t="s">
        <v>123</v>
      </c>
      <c r="D53" s="92" t="s">
        <v>118</v>
      </c>
      <c r="E53" s="92" t="s">
        <v>178</v>
      </c>
      <c r="F53" s="92"/>
      <c r="G53" s="92">
        <f t="shared" si="0"/>
        <v>4</v>
      </c>
      <c r="H53" s="92"/>
      <c r="I53" s="92"/>
      <c r="J53" s="93">
        <f t="shared" si="5"/>
        <v>4</v>
      </c>
      <c r="K53" s="123" t="s">
        <v>449</v>
      </c>
      <c r="L53" s="95" t="s">
        <v>342</v>
      </c>
    </row>
    <row r="54" spans="1:12" s="13" customFormat="1" ht="15.95" customHeight="1" x14ac:dyDescent="0.25">
      <c r="A54" s="67" t="s">
        <v>45</v>
      </c>
      <c r="B54" s="80"/>
      <c r="C54" s="80"/>
      <c r="D54" s="77"/>
      <c r="E54" s="77"/>
      <c r="F54" s="77"/>
      <c r="G54" s="77"/>
      <c r="H54" s="77"/>
      <c r="I54" s="78"/>
      <c r="J54" s="78"/>
      <c r="K54" s="113"/>
      <c r="L54" s="71"/>
    </row>
    <row r="55" spans="1:12" s="94" customFormat="1" ht="15.95" customHeight="1" x14ac:dyDescent="0.25">
      <c r="A55" s="91" t="s">
        <v>46</v>
      </c>
      <c r="B55" s="88" t="s">
        <v>328</v>
      </c>
      <c r="C55" s="88" t="s">
        <v>123</v>
      </c>
      <c r="D55" s="92" t="s">
        <v>118</v>
      </c>
      <c r="E55" s="92" t="s">
        <v>179</v>
      </c>
      <c r="F55" s="92"/>
      <c r="G55" s="92">
        <f t="shared" si="0"/>
        <v>4</v>
      </c>
      <c r="H55" s="92"/>
      <c r="I55" s="92"/>
      <c r="J55" s="93">
        <f t="shared" ref="J55:J68" si="6">G55*(1-H55)*(1-I55)</f>
        <v>4</v>
      </c>
      <c r="K55" s="123" t="s">
        <v>651</v>
      </c>
      <c r="L55" s="95" t="s">
        <v>343</v>
      </c>
    </row>
    <row r="56" spans="1:12" s="8" customFormat="1" ht="15.95" customHeight="1" x14ac:dyDescent="0.25">
      <c r="A56" s="68" t="s">
        <v>47</v>
      </c>
      <c r="B56" s="79" t="s">
        <v>329</v>
      </c>
      <c r="C56" s="79" t="s">
        <v>123</v>
      </c>
      <c r="D56" s="76" t="s">
        <v>118</v>
      </c>
      <c r="E56" s="76" t="s">
        <v>179</v>
      </c>
      <c r="F56" s="76"/>
      <c r="G56" s="76">
        <f t="shared" si="0"/>
        <v>4</v>
      </c>
      <c r="H56" s="76"/>
      <c r="I56" s="76"/>
      <c r="J56" s="74">
        <f t="shared" si="6"/>
        <v>4</v>
      </c>
      <c r="K56" s="112" t="s">
        <v>450</v>
      </c>
      <c r="L56" s="70" t="s">
        <v>344</v>
      </c>
    </row>
    <row r="57" spans="1:12" s="8" customFormat="1" ht="15.95" customHeight="1" x14ac:dyDescent="0.25">
      <c r="A57" s="68" t="s">
        <v>48</v>
      </c>
      <c r="B57" s="79" t="s">
        <v>329</v>
      </c>
      <c r="C57" s="79" t="s">
        <v>124</v>
      </c>
      <c r="D57" s="76" t="s">
        <v>118</v>
      </c>
      <c r="E57" s="76" t="s">
        <v>180</v>
      </c>
      <c r="F57" s="76"/>
      <c r="G57" s="76">
        <f t="shared" si="0"/>
        <v>2</v>
      </c>
      <c r="H57" s="76"/>
      <c r="I57" s="76"/>
      <c r="J57" s="74">
        <f t="shared" si="6"/>
        <v>2</v>
      </c>
      <c r="K57" s="112" t="s">
        <v>451</v>
      </c>
      <c r="L57" s="70" t="s">
        <v>345</v>
      </c>
    </row>
    <row r="58" spans="1:12" s="8" customFormat="1" ht="15.95" customHeight="1" x14ac:dyDescent="0.25">
      <c r="A58" s="68" t="s">
        <v>49</v>
      </c>
      <c r="B58" s="79" t="s">
        <v>329</v>
      </c>
      <c r="C58" s="79" t="s">
        <v>123</v>
      </c>
      <c r="D58" s="76" t="s">
        <v>118</v>
      </c>
      <c r="E58" s="76" t="s">
        <v>179</v>
      </c>
      <c r="F58" s="76"/>
      <c r="G58" s="76">
        <f t="shared" si="0"/>
        <v>4</v>
      </c>
      <c r="H58" s="76"/>
      <c r="I58" s="76"/>
      <c r="J58" s="74">
        <f t="shared" si="6"/>
        <v>4</v>
      </c>
      <c r="K58" s="70" t="s">
        <v>382</v>
      </c>
      <c r="L58" s="125" t="s">
        <v>653</v>
      </c>
    </row>
    <row r="59" spans="1:12" ht="15.95" customHeight="1" x14ac:dyDescent="0.25">
      <c r="A59" s="68" t="s">
        <v>50</v>
      </c>
      <c r="B59" s="79" t="s">
        <v>329</v>
      </c>
      <c r="C59" s="79" t="s">
        <v>123</v>
      </c>
      <c r="D59" s="76" t="s">
        <v>118</v>
      </c>
      <c r="E59" s="76" t="s">
        <v>179</v>
      </c>
      <c r="F59" s="76"/>
      <c r="G59" s="76">
        <f t="shared" si="0"/>
        <v>4</v>
      </c>
      <c r="H59" s="76"/>
      <c r="I59" s="76"/>
      <c r="J59" s="74">
        <f t="shared" si="6"/>
        <v>4</v>
      </c>
      <c r="K59" s="112" t="s">
        <v>652</v>
      </c>
      <c r="L59" s="70" t="s">
        <v>383</v>
      </c>
    </row>
    <row r="60" spans="1:12" s="8" customFormat="1" ht="15.95" customHeight="1" x14ac:dyDescent="0.25">
      <c r="A60" s="68" t="s">
        <v>51</v>
      </c>
      <c r="B60" s="79" t="s">
        <v>329</v>
      </c>
      <c r="C60" s="79" t="s">
        <v>124</v>
      </c>
      <c r="D60" s="76" t="s">
        <v>118</v>
      </c>
      <c r="E60" s="76" t="s">
        <v>180</v>
      </c>
      <c r="F60" s="76"/>
      <c r="G60" s="76">
        <f t="shared" si="0"/>
        <v>2</v>
      </c>
      <c r="H60" s="76"/>
      <c r="I60" s="76"/>
      <c r="J60" s="74">
        <f t="shared" si="6"/>
        <v>2</v>
      </c>
      <c r="K60" s="112" t="s">
        <v>471</v>
      </c>
      <c r="L60" s="70" t="s">
        <v>472</v>
      </c>
    </row>
    <row r="61" spans="1:12" s="8" customFormat="1" ht="15.95" customHeight="1" x14ac:dyDescent="0.25">
      <c r="A61" s="68" t="s">
        <v>52</v>
      </c>
      <c r="B61" s="79" t="s">
        <v>328</v>
      </c>
      <c r="C61" s="79" t="s">
        <v>123</v>
      </c>
      <c r="D61" s="76" t="s">
        <v>118</v>
      </c>
      <c r="E61" s="76" t="s">
        <v>179</v>
      </c>
      <c r="F61" s="76"/>
      <c r="G61" s="76">
        <f t="shared" si="0"/>
        <v>4</v>
      </c>
      <c r="H61" s="76"/>
      <c r="I61" s="76"/>
      <c r="J61" s="74">
        <f t="shared" si="6"/>
        <v>4</v>
      </c>
      <c r="K61" s="112" t="s">
        <v>452</v>
      </c>
      <c r="L61" s="70" t="s">
        <v>346</v>
      </c>
    </row>
    <row r="62" spans="1:12" s="8" customFormat="1" ht="15.95" customHeight="1" x14ac:dyDescent="0.25">
      <c r="A62" s="68" t="s">
        <v>53</v>
      </c>
      <c r="B62" s="79" t="s">
        <v>329</v>
      </c>
      <c r="C62" s="79" t="s">
        <v>123</v>
      </c>
      <c r="D62" s="76" t="s">
        <v>118</v>
      </c>
      <c r="E62" s="76" t="s">
        <v>179</v>
      </c>
      <c r="F62" s="76"/>
      <c r="G62" s="76">
        <f t="shared" si="0"/>
        <v>4</v>
      </c>
      <c r="H62" s="76"/>
      <c r="I62" s="76"/>
      <c r="J62" s="74">
        <f t="shared" si="6"/>
        <v>4</v>
      </c>
      <c r="K62" s="124" t="s">
        <v>453</v>
      </c>
      <c r="L62" s="97" t="s">
        <v>601</v>
      </c>
    </row>
    <row r="63" spans="1:12" s="94" customFormat="1" ht="15.95" customHeight="1" x14ac:dyDescent="0.25">
      <c r="A63" s="91" t="s">
        <v>54</v>
      </c>
      <c r="B63" s="88" t="s">
        <v>329</v>
      </c>
      <c r="C63" s="88" t="s">
        <v>124</v>
      </c>
      <c r="D63" s="92" t="s">
        <v>119</v>
      </c>
      <c r="E63" s="92" t="s">
        <v>180</v>
      </c>
      <c r="F63" s="88" t="s">
        <v>424</v>
      </c>
      <c r="G63" s="92">
        <f t="shared" si="0"/>
        <v>2</v>
      </c>
      <c r="H63" s="92"/>
      <c r="I63" s="92"/>
      <c r="J63" s="93">
        <f t="shared" si="6"/>
        <v>2</v>
      </c>
      <c r="K63" s="110" t="s">
        <v>423</v>
      </c>
      <c r="L63" s="95" t="s">
        <v>422</v>
      </c>
    </row>
    <row r="64" spans="1:12" s="94" customFormat="1" ht="15.95" customHeight="1" x14ac:dyDescent="0.25">
      <c r="A64" s="91" t="s">
        <v>55</v>
      </c>
      <c r="B64" s="88" t="s">
        <v>329</v>
      </c>
      <c r="C64" s="88" t="s">
        <v>123</v>
      </c>
      <c r="D64" s="92" t="s">
        <v>118</v>
      </c>
      <c r="E64" s="92" t="s">
        <v>179</v>
      </c>
      <c r="F64" s="92"/>
      <c r="G64" s="92">
        <f t="shared" si="0"/>
        <v>4</v>
      </c>
      <c r="H64" s="92"/>
      <c r="I64" s="92"/>
      <c r="J64" s="93">
        <f t="shared" si="6"/>
        <v>4</v>
      </c>
      <c r="K64" s="95" t="s">
        <v>417</v>
      </c>
      <c r="L64" s="95" t="s">
        <v>418</v>
      </c>
    </row>
    <row r="65" spans="1:12" ht="15.95" customHeight="1" x14ac:dyDescent="0.25">
      <c r="A65" s="68" t="s">
        <v>56</v>
      </c>
      <c r="B65" s="79" t="s">
        <v>329</v>
      </c>
      <c r="C65" s="79" t="s">
        <v>124</v>
      </c>
      <c r="D65" s="76" t="s">
        <v>119</v>
      </c>
      <c r="E65" s="76" t="s">
        <v>180</v>
      </c>
      <c r="F65" s="76"/>
      <c r="G65" s="76">
        <f t="shared" si="0"/>
        <v>2</v>
      </c>
      <c r="H65" s="76"/>
      <c r="I65" s="76"/>
      <c r="J65" s="74">
        <f t="shared" si="6"/>
        <v>2</v>
      </c>
      <c r="K65" s="112" t="s">
        <v>454</v>
      </c>
      <c r="L65" s="70" t="s">
        <v>623</v>
      </c>
    </row>
    <row r="66" spans="1:12" s="8" customFormat="1" ht="15.95" customHeight="1" x14ac:dyDescent="0.25">
      <c r="A66" s="68" t="s">
        <v>57</v>
      </c>
      <c r="B66" s="79" t="s">
        <v>328</v>
      </c>
      <c r="C66" s="79" t="s">
        <v>124</v>
      </c>
      <c r="D66" s="76" t="s">
        <v>118</v>
      </c>
      <c r="E66" s="76" t="s">
        <v>180</v>
      </c>
      <c r="F66" s="76"/>
      <c r="G66" s="76">
        <f t="shared" si="0"/>
        <v>2</v>
      </c>
      <c r="H66" s="76"/>
      <c r="I66" s="76"/>
      <c r="J66" s="74">
        <f t="shared" si="6"/>
        <v>2</v>
      </c>
      <c r="K66" s="112" t="s">
        <v>390</v>
      </c>
      <c r="L66" s="70" t="s">
        <v>654</v>
      </c>
    </row>
    <row r="67" spans="1:12" s="8" customFormat="1" ht="15.95" customHeight="1" x14ac:dyDescent="0.25">
      <c r="A67" s="68" t="s">
        <v>58</v>
      </c>
      <c r="B67" s="79" t="s">
        <v>329</v>
      </c>
      <c r="C67" s="79" t="s">
        <v>124</v>
      </c>
      <c r="D67" s="76" t="s">
        <v>118</v>
      </c>
      <c r="E67" s="76" t="s">
        <v>180</v>
      </c>
      <c r="F67" s="76"/>
      <c r="G67" s="76">
        <f t="shared" si="0"/>
        <v>2</v>
      </c>
      <c r="H67" s="76"/>
      <c r="I67" s="76"/>
      <c r="J67" s="74">
        <f t="shared" si="6"/>
        <v>2</v>
      </c>
      <c r="K67" s="112" t="s">
        <v>455</v>
      </c>
      <c r="L67" s="70" t="s">
        <v>480</v>
      </c>
    </row>
    <row r="68" spans="1:12" ht="15.95" customHeight="1" x14ac:dyDescent="0.25">
      <c r="A68" s="68" t="s">
        <v>59</v>
      </c>
      <c r="B68" s="79" t="s">
        <v>329</v>
      </c>
      <c r="C68" s="79" t="s">
        <v>123</v>
      </c>
      <c r="D68" s="76" t="s">
        <v>118</v>
      </c>
      <c r="E68" s="76" t="s">
        <v>179</v>
      </c>
      <c r="F68" s="76"/>
      <c r="G68" s="76">
        <f t="shared" si="0"/>
        <v>4</v>
      </c>
      <c r="H68" s="76"/>
      <c r="I68" s="76"/>
      <c r="J68" s="74">
        <f t="shared" si="6"/>
        <v>4</v>
      </c>
      <c r="K68" s="131" t="s">
        <v>473</v>
      </c>
      <c r="L68" s="112" t="s">
        <v>604</v>
      </c>
    </row>
    <row r="69" spans="1:12" s="13" customFormat="1" ht="15.95" customHeight="1" x14ac:dyDescent="0.25">
      <c r="A69" s="67" t="s">
        <v>60</v>
      </c>
      <c r="B69" s="80"/>
      <c r="C69" s="80"/>
      <c r="D69" s="77"/>
      <c r="E69" s="77"/>
      <c r="F69" s="77"/>
      <c r="G69" s="77"/>
      <c r="H69" s="77"/>
      <c r="I69" s="78"/>
      <c r="J69" s="78"/>
      <c r="K69" s="113"/>
      <c r="L69" s="71"/>
    </row>
    <row r="70" spans="1:12" s="8" customFormat="1" ht="15.95" customHeight="1" x14ac:dyDescent="0.25">
      <c r="A70" s="68" t="s">
        <v>61</v>
      </c>
      <c r="B70" s="79" t="s">
        <v>329</v>
      </c>
      <c r="C70" s="79" t="s">
        <v>124</v>
      </c>
      <c r="D70" s="76" t="s">
        <v>118</v>
      </c>
      <c r="E70" s="76" t="s">
        <v>180</v>
      </c>
      <c r="F70" s="76"/>
      <c r="G70" s="76">
        <f t="shared" si="0"/>
        <v>2</v>
      </c>
      <c r="H70" s="76"/>
      <c r="I70" s="76"/>
      <c r="J70" s="74">
        <f t="shared" ref="J70:J75" si="7">G70*(1-H70)*(1-I70)</f>
        <v>2</v>
      </c>
      <c r="K70" s="112" t="s">
        <v>347</v>
      </c>
      <c r="L70" s="70" t="s">
        <v>456</v>
      </c>
    </row>
    <row r="71" spans="1:12" s="75" customFormat="1" ht="15.95" customHeight="1" x14ac:dyDescent="0.25">
      <c r="A71" s="91" t="s">
        <v>62</v>
      </c>
      <c r="B71" s="88" t="s">
        <v>329</v>
      </c>
      <c r="C71" s="88" t="s">
        <v>123</v>
      </c>
      <c r="D71" s="92" t="s">
        <v>118</v>
      </c>
      <c r="E71" s="92" t="s">
        <v>179</v>
      </c>
      <c r="F71" s="92"/>
      <c r="G71" s="92">
        <f t="shared" si="0"/>
        <v>4</v>
      </c>
      <c r="H71" s="92"/>
      <c r="I71" s="92"/>
      <c r="J71" s="93">
        <f t="shared" si="7"/>
        <v>4</v>
      </c>
      <c r="K71" s="120" t="s">
        <v>655</v>
      </c>
      <c r="L71" s="97" t="s">
        <v>393</v>
      </c>
    </row>
    <row r="72" spans="1:12" s="75" customFormat="1" ht="15.95" customHeight="1" x14ac:dyDescent="0.25">
      <c r="A72" s="91" t="s">
        <v>63</v>
      </c>
      <c r="B72" s="88" t="s">
        <v>328</v>
      </c>
      <c r="C72" s="88" t="s">
        <v>123</v>
      </c>
      <c r="D72" s="92" t="s">
        <v>118</v>
      </c>
      <c r="E72" s="92" t="s">
        <v>178</v>
      </c>
      <c r="F72" s="92"/>
      <c r="G72" s="92">
        <f t="shared" si="0"/>
        <v>4</v>
      </c>
      <c r="H72" s="92"/>
      <c r="I72" s="92"/>
      <c r="J72" s="93">
        <f t="shared" si="7"/>
        <v>4</v>
      </c>
      <c r="K72" s="126" t="s">
        <v>457</v>
      </c>
      <c r="L72" s="108" t="s">
        <v>406</v>
      </c>
    </row>
    <row r="73" spans="1:12" s="8" customFormat="1" ht="15.95" customHeight="1" x14ac:dyDescent="0.25">
      <c r="A73" s="68" t="s">
        <v>64</v>
      </c>
      <c r="B73" s="79" t="s">
        <v>329</v>
      </c>
      <c r="C73" s="79" t="s">
        <v>123</v>
      </c>
      <c r="D73" s="76" t="s">
        <v>118</v>
      </c>
      <c r="E73" s="76" t="s">
        <v>179</v>
      </c>
      <c r="F73" s="76"/>
      <c r="G73" s="76">
        <f>IF(C73="Да, опубликован в структурированном виде, с указанием полных или кратких наименований всех составляющих",4,(IF(C73="Да, опубликован, но не в структурированном виде и (или) без указания полных или кратких наименований всех составляющих",2,0)))</f>
        <v>4</v>
      </c>
      <c r="H73" s="76"/>
      <c r="I73" s="76"/>
      <c r="J73" s="74">
        <f t="shared" si="7"/>
        <v>4</v>
      </c>
      <c r="K73" s="112" t="s">
        <v>657</v>
      </c>
      <c r="L73" s="70" t="s">
        <v>348</v>
      </c>
    </row>
    <row r="74" spans="1:12" s="66" customFormat="1" ht="15.95" customHeight="1" x14ac:dyDescent="0.25">
      <c r="A74" s="68" t="s">
        <v>65</v>
      </c>
      <c r="B74" s="79" t="s">
        <v>329</v>
      </c>
      <c r="C74" s="79" t="s">
        <v>123</v>
      </c>
      <c r="D74" s="76" t="s">
        <v>118</v>
      </c>
      <c r="E74" s="76" t="s">
        <v>179</v>
      </c>
      <c r="F74" s="76"/>
      <c r="G74" s="76">
        <f>IF(C74="Да, опубликован в структурированном виде, с указанием полных или кратких наименований всех составляющих",4,(IF(C74="Да, опубликован, но не в структурированном виде и (или) без указания полных или кратких наименований всех составляющих",2,0)))</f>
        <v>4</v>
      </c>
      <c r="H74" s="76"/>
      <c r="I74" s="76"/>
      <c r="J74" s="74">
        <f t="shared" si="7"/>
        <v>4</v>
      </c>
      <c r="K74" s="112" t="s">
        <v>656</v>
      </c>
      <c r="L74" s="70" t="s">
        <v>396</v>
      </c>
    </row>
    <row r="75" spans="1:12" s="8" customFormat="1" ht="15.95" customHeight="1" x14ac:dyDescent="0.25">
      <c r="A75" s="68" t="s">
        <v>66</v>
      </c>
      <c r="B75" s="79" t="s">
        <v>329</v>
      </c>
      <c r="C75" s="79" t="s">
        <v>123</v>
      </c>
      <c r="D75" s="76" t="s">
        <v>118</v>
      </c>
      <c r="E75" s="76" t="s">
        <v>179</v>
      </c>
      <c r="F75" s="76"/>
      <c r="G75" s="76">
        <f>IF(C75="Да, опубликован в структурированном виде, с указанием полных или кратких наименований всех составляющих",4,(IF(C75="Да, опубликован, но не в структурированном виде и (или) без указания полных или кратких наименований всех составляющих",2,0)))</f>
        <v>4</v>
      </c>
      <c r="H75" s="76"/>
      <c r="I75" s="76"/>
      <c r="J75" s="74">
        <f t="shared" si="7"/>
        <v>4</v>
      </c>
      <c r="K75" s="112" t="s">
        <v>458</v>
      </c>
      <c r="L75" s="70" t="s">
        <v>409</v>
      </c>
    </row>
    <row r="76" spans="1:12" s="13" customFormat="1" ht="15.95" customHeight="1" x14ac:dyDescent="0.25">
      <c r="A76" s="67" t="s">
        <v>67</v>
      </c>
      <c r="B76" s="80"/>
      <c r="C76" s="80"/>
      <c r="D76" s="77"/>
      <c r="E76" s="77"/>
      <c r="F76" s="77"/>
      <c r="G76" s="77"/>
      <c r="H76" s="78"/>
      <c r="I76" s="78"/>
      <c r="J76" s="78"/>
      <c r="K76" s="113"/>
      <c r="L76" s="71"/>
    </row>
    <row r="77" spans="1:12" s="8" customFormat="1" ht="15.95" customHeight="1" x14ac:dyDescent="0.25">
      <c r="A77" s="68" t="s">
        <v>68</v>
      </c>
      <c r="B77" s="79" t="s">
        <v>329</v>
      </c>
      <c r="C77" s="79" t="s">
        <v>124</v>
      </c>
      <c r="D77" s="76" t="s">
        <v>118</v>
      </c>
      <c r="E77" s="76" t="s">
        <v>180</v>
      </c>
      <c r="F77" s="79" t="s">
        <v>570</v>
      </c>
      <c r="G77" s="76">
        <f t="shared" ref="G77:G88" si="8">IF(C77="Да, опубликован в структурированном виде, с указанием полных или кратких наименований всех составляющих",4,(IF(C77="Да, опубликован, но не в структурированном виде и (или) без указания полных или кратких наименований всех составляющих",2,0)))</f>
        <v>2</v>
      </c>
      <c r="H77" s="76"/>
      <c r="I77" s="76">
        <v>0.5</v>
      </c>
      <c r="J77" s="74">
        <f t="shared" ref="J77:J88" si="9">G77*(1-H77)*(1-I77)</f>
        <v>1</v>
      </c>
      <c r="K77" s="112" t="s">
        <v>658</v>
      </c>
      <c r="L77" s="70" t="s">
        <v>571</v>
      </c>
    </row>
    <row r="78" spans="1:12" s="8" customFormat="1" ht="15.95" customHeight="1" x14ac:dyDescent="0.25">
      <c r="A78" s="68" t="s">
        <v>69</v>
      </c>
      <c r="B78" s="79" t="s">
        <v>329</v>
      </c>
      <c r="C78" s="79" t="s">
        <v>124</v>
      </c>
      <c r="D78" s="76" t="s">
        <v>118</v>
      </c>
      <c r="E78" s="79" t="s">
        <v>414</v>
      </c>
      <c r="F78" s="76"/>
      <c r="G78" s="76">
        <f t="shared" si="8"/>
        <v>2</v>
      </c>
      <c r="H78" s="76"/>
      <c r="I78" s="76"/>
      <c r="J78" s="74">
        <f t="shared" si="9"/>
        <v>2</v>
      </c>
      <c r="K78" s="130" t="s">
        <v>474</v>
      </c>
      <c r="L78" s="106" t="s">
        <v>630</v>
      </c>
    </row>
    <row r="79" spans="1:12" s="8" customFormat="1" ht="15.95" customHeight="1" x14ac:dyDescent="0.25">
      <c r="A79" s="68" t="s">
        <v>70</v>
      </c>
      <c r="B79" s="79" t="s">
        <v>329</v>
      </c>
      <c r="C79" s="79" t="s">
        <v>123</v>
      </c>
      <c r="D79" s="76" t="s">
        <v>118</v>
      </c>
      <c r="E79" s="76" t="s">
        <v>179</v>
      </c>
      <c r="F79" s="76"/>
      <c r="G79" s="76">
        <f t="shared" si="8"/>
        <v>4</v>
      </c>
      <c r="H79" s="76"/>
      <c r="I79" s="76"/>
      <c r="J79" s="74">
        <f t="shared" si="9"/>
        <v>4</v>
      </c>
      <c r="K79" s="112" t="s">
        <v>459</v>
      </c>
      <c r="L79" s="70" t="s">
        <v>384</v>
      </c>
    </row>
    <row r="80" spans="1:12" s="8" customFormat="1" ht="15.95" customHeight="1" x14ac:dyDescent="0.25">
      <c r="A80" s="68" t="s">
        <v>71</v>
      </c>
      <c r="B80" s="79" t="s">
        <v>328</v>
      </c>
      <c r="C80" s="79" t="s">
        <v>124</v>
      </c>
      <c r="D80" s="76" t="s">
        <v>119</v>
      </c>
      <c r="E80" s="76" t="s">
        <v>180</v>
      </c>
      <c r="F80" s="76"/>
      <c r="G80" s="76">
        <f t="shared" si="8"/>
        <v>2</v>
      </c>
      <c r="H80" s="76"/>
      <c r="I80" s="76"/>
      <c r="J80" s="74">
        <f t="shared" si="9"/>
        <v>2</v>
      </c>
      <c r="K80" s="112" t="s">
        <v>659</v>
      </c>
      <c r="L80" s="70" t="s">
        <v>514</v>
      </c>
    </row>
    <row r="81" spans="1:12" ht="15.95" customHeight="1" x14ac:dyDescent="0.25">
      <c r="A81" s="68" t="s">
        <v>72</v>
      </c>
      <c r="B81" s="79" t="s">
        <v>329</v>
      </c>
      <c r="C81" s="79" t="s">
        <v>123</v>
      </c>
      <c r="D81" s="76" t="s">
        <v>118</v>
      </c>
      <c r="E81" s="76" t="s">
        <v>179</v>
      </c>
      <c r="F81" s="81"/>
      <c r="G81" s="76">
        <f t="shared" si="8"/>
        <v>4</v>
      </c>
      <c r="H81" s="76"/>
      <c r="I81" s="76"/>
      <c r="J81" s="74">
        <f t="shared" si="9"/>
        <v>4</v>
      </c>
      <c r="K81" s="127" t="s">
        <v>460</v>
      </c>
      <c r="L81" s="98" t="s">
        <v>351</v>
      </c>
    </row>
    <row r="82" spans="1:12" s="8" customFormat="1" ht="15.95" customHeight="1" x14ac:dyDescent="0.25">
      <c r="A82" s="68" t="s">
        <v>73</v>
      </c>
      <c r="B82" s="79" t="s">
        <v>329</v>
      </c>
      <c r="C82" s="79" t="s">
        <v>124</v>
      </c>
      <c r="D82" s="76" t="s">
        <v>118</v>
      </c>
      <c r="E82" s="76" t="s">
        <v>180</v>
      </c>
      <c r="F82" s="81"/>
      <c r="G82" s="76">
        <f t="shared" si="8"/>
        <v>2</v>
      </c>
      <c r="H82" s="76"/>
      <c r="I82" s="76"/>
      <c r="J82" s="74">
        <f t="shared" si="9"/>
        <v>2</v>
      </c>
      <c r="K82" s="112" t="s">
        <v>352</v>
      </c>
      <c r="L82" s="70" t="s">
        <v>461</v>
      </c>
    </row>
    <row r="83" spans="1:12" ht="15.95" customHeight="1" x14ac:dyDescent="0.25">
      <c r="A83" s="68" t="s">
        <v>74</v>
      </c>
      <c r="B83" s="79" t="s">
        <v>328</v>
      </c>
      <c r="C83" s="79" t="s">
        <v>123</v>
      </c>
      <c r="D83" s="76" t="s">
        <v>118</v>
      </c>
      <c r="E83" s="76" t="s">
        <v>179</v>
      </c>
      <c r="F83" s="76"/>
      <c r="G83" s="76">
        <f t="shared" si="8"/>
        <v>4</v>
      </c>
      <c r="H83" s="76"/>
      <c r="I83" s="76"/>
      <c r="J83" s="74">
        <f t="shared" si="9"/>
        <v>4</v>
      </c>
      <c r="K83" s="112" t="s">
        <v>462</v>
      </c>
      <c r="L83" s="70" t="s">
        <v>517</v>
      </c>
    </row>
    <row r="84" spans="1:12" s="7" customFormat="1" ht="15.95" customHeight="1" x14ac:dyDescent="0.25">
      <c r="A84" s="68" t="s">
        <v>75</v>
      </c>
      <c r="B84" s="79" t="s">
        <v>329</v>
      </c>
      <c r="C84" s="79" t="s">
        <v>123</v>
      </c>
      <c r="D84" s="76" t="s">
        <v>118</v>
      </c>
      <c r="E84" s="76" t="s">
        <v>179</v>
      </c>
      <c r="F84" s="79"/>
      <c r="G84" s="76">
        <f t="shared" si="8"/>
        <v>4</v>
      </c>
      <c r="H84" s="76"/>
      <c r="I84" s="76"/>
      <c r="J84" s="74">
        <f t="shared" si="9"/>
        <v>4</v>
      </c>
      <c r="K84" s="112" t="s">
        <v>660</v>
      </c>
      <c r="L84" s="70" t="s">
        <v>353</v>
      </c>
    </row>
    <row r="85" spans="1:12" s="8" customFormat="1" ht="15.95" customHeight="1" x14ac:dyDescent="0.25">
      <c r="A85" s="68" t="s">
        <v>76</v>
      </c>
      <c r="B85" s="79" t="s">
        <v>329</v>
      </c>
      <c r="C85" s="79" t="s">
        <v>124</v>
      </c>
      <c r="D85" s="76" t="s">
        <v>118</v>
      </c>
      <c r="E85" s="76" t="s">
        <v>180</v>
      </c>
      <c r="F85" s="76"/>
      <c r="G85" s="76">
        <f t="shared" si="8"/>
        <v>2</v>
      </c>
      <c r="H85" s="76"/>
      <c r="I85" s="76"/>
      <c r="J85" s="74">
        <f t="shared" si="9"/>
        <v>2</v>
      </c>
      <c r="K85" s="112" t="s">
        <v>463</v>
      </c>
      <c r="L85" s="70" t="s">
        <v>475</v>
      </c>
    </row>
    <row r="86" spans="1:12" ht="15.95" customHeight="1" x14ac:dyDescent="0.25">
      <c r="A86" s="68" t="s">
        <v>77</v>
      </c>
      <c r="B86" s="79" t="s">
        <v>328</v>
      </c>
      <c r="C86" s="79" t="s">
        <v>123</v>
      </c>
      <c r="D86" s="76" t="s">
        <v>118</v>
      </c>
      <c r="E86" s="76" t="s">
        <v>179</v>
      </c>
      <c r="F86" s="76"/>
      <c r="G86" s="76">
        <f t="shared" si="8"/>
        <v>4</v>
      </c>
      <c r="H86" s="76"/>
      <c r="I86" s="76"/>
      <c r="J86" s="74">
        <f t="shared" si="9"/>
        <v>4</v>
      </c>
      <c r="K86" s="127" t="s">
        <v>354</v>
      </c>
      <c r="L86" s="98" t="s">
        <v>464</v>
      </c>
    </row>
    <row r="87" spans="1:12" s="8" customFormat="1" ht="15.95" customHeight="1" x14ac:dyDescent="0.25">
      <c r="A87" s="68" t="s">
        <v>78</v>
      </c>
      <c r="B87" s="79" t="s">
        <v>329</v>
      </c>
      <c r="C87" s="79" t="s">
        <v>123</v>
      </c>
      <c r="D87" s="76" t="s">
        <v>118</v>
      </c>
      <c r="E87" s="76" t="s">
        <v>179</v>
      </c>
      <c r="F87" s="79"/>
      <c r="G87" s="76">
        <f t="shared" si="8"/>
        <v>4</v>
      </c>
      <c r="H87" s="76"/>
      <c r="I87" s="76"/>
      <c r="J87" s="74">
        <f t="shared" si="9"/>
        <v>4</v>
      </c>
      <c r="K87" s="112" t="s">
        <v>420</v>
      </c>
      <c r="L87" s="70" t="s">
        <v>516</v>
      </c>
    </row>
    <row r="88" spans="1:12" s="8" customFormat="1" ht="15.95" customHeight="1" x14ac:dyDescent="0.25">
      <c r="A88" s="68" t="s">
        <v>79</v>
      </c>
      <c r="B88" s="79" t="s">
        <v>328</v>
      </c>
      <c r="C88" s="79" t="s">
        <v>124</v>
      </c>
      <c r="D88" s="76" t="s">
        <v>118</v>
      </c>
      <c r="E88" s="76" t="s">
        <v>180</v>
      </c>
      <c r="F88" s="76"/>
      <c r="G88" s="76">
        <f t="shared" si="8"/>
        <v>2</v>
      </c>
      <c r="H88" s="76"/>
      <c r="I88" s="76"/>
      <c r="J88" s="74">
        <f t="shared" si="9"/>
        <v>2</v>
      </c>
      <c r="K88" s="112" t="s">
        <v>355</v>
      </c>
      <c r="L88" s="70" t="s">
        <v>399</v>
      </c>
    </row>
    <row r="89" spans="1:12" s="13" customFormat="1" ht="15.95" customHeight="1" x14ac:dyDescent="0.25">
      <c r="A89" s="67" t="s">
        <v>80</v>
      </c>
      <c r="B89" s="80"/>
      <c r="C89" s="80"/>
      <c r="D89" s="77"/>
      <c r="E89" s="77"/>
      <c r="F89" s="77"/>
      <c r="G89" s="77"/>
      <c r="H89" s="77"/>
      <c r="I89" s="78"/>
      <c r="J89" s="78"/>
      <c r="K89" s="113"/>
      <c r="L89" s="71"/>
    </row>
    <row r="90" spans="1:12" s="8" customFormat="1" ht="15.95" customHeight="1" x14ac:dyDescent="0.25">
      <c r="A90" s="68" t="s">
        <v>81</v>
      </c>
      <c r="B90" s="79" t="s">
        <v>329</v>
      </c>
      <c r="C90" s="79" t="s">
        <v>123</v>
      </c>
      <c r="D90" s="76" t="s">
        <v>118</v>
      </c>
      <c r="E90" s="76" t="s">
        <v>179</v>
      </c>
      <c r="F90" s="76"/>
      <c r="G90" s="76">
        <f t="shared" ref="G90:G98" si="10">IF(C90="Да, опубликован в структурированном виде, с указанием полных или кратких наименований всех составляющих",4,(IF(C90="Да, опубликован, но не в структурированном виде и (или) без указания полных или кратких наименований всех составляющих",2,0)))</f>
        <v>4</v>
      </c>
      <c r="H90" s="76"/>
      <c r="I90" s="76"/>
      <c r="J90" s="74">
        <f t="shared" ref="J90:J98" si="11">G90*(1-H90)*(1-I90)</f>
        <v>4</v>
      </c>
      <c r="K90" s="70" t="s">
        <v>577</v>
      </c>
      <c r="L90" s="131" t="s">
        <v>578</v>
      </c>
    </row>
    <row r="91" spans="1:12" s="8" customFormat="1" ht="15.95" customHeight="1" x14ac:dyDescent="0.25">
      <c r="A91" s="68" t="s">
        <v>82</v>
      </c>
      <c r="B91" s="79" t="s">
        <v>329</v>
      </c>
      <c r="C91" s="79" t="s">
        <v>123</v>
      </c>
      <c r="D91" s="76" t="s">
        <v>118</v>
      </c>
      <c r="E91" s="76" t="s">
        <v>179</v>
      </c>
      <c r="F91" s="76"/>
      <c r="G91" s="76">
        <f t="shared" si="10"/>
        <v>4</v>
      </c>
      <c r="H91" s="76"/>
      <c r="I91" s="76"/>
      <c r="J91" s="74">
        <f t="shared" si="11"/>
        <v>4</v>
      </c>
      <c r="K91" s="112" t="s">
        <v>465</v>
      </c>
      <c r="L91" s="70" t="s">
        <v>356</v>
      </c>
    </row>
    <row r="92" spans="1:12" ht="15.95" customHeight="1" x14ac:dyDescent="0.25">
      <c r="A92" s="68" t="s">
        <v>83</v>
      </c>
      <c r="B92" s="79" t="s">
        <v>329</v>
      </c>
      <c r="C92" s="79" t="s">
        <v>123</v>
      </c>
      <c r="D92" s="76" t="s">
        <v>118</v>
      </c>
      <c r="E92" s="76" t="s">
        <v>179</v>
      </c>
      <c r="F92" s="79"/>
      <c r="G92" s="76">
        <f t="shared" si="10"/>
        <v>4</v>
      </c>
      <c r="H92" s="76"/>
      <c r="I92" s="76"/>
      <c r="J92" s="74">
        <f t="shared" si="11"/>
        <v>4</v>
      </c>
      <c r="K92" s="112" t="s">
        <v>641</v>
      </c>
      <c r="L92" s="70" t="s">
        <v>642</v>
      </c>
    </row>
    <row r="93" spans="1:12" s="75" customFormat="1" ht="15.95" customHeight="1" x14ac:dyDescent="0.25">
      <c r="A93" s="91" t="s">
        <v>84</v>
      </c>
      <c r="B93" s="88" t="s">
        <v>329</v>
      </c>
      <c r="C93" s="88" t="s">
        <v>123</v>
      </c>
      <c r="D93" s="92" t="s">
        <v>118</v>
      </c>
      <c r="E93" s="92" t="s">
        <v>178</v>
      </c>
      <c r="F93" s="92"/>
      <c r="G93" s="92">
        <f t="shared" si="10"/>
        <v>4</v>
      </c>
      <c r="H93" s="92"/>
      <c r="I93" s="92"/>
      <c r="J93" s="93">
        <f t="shared" si="11"/>
        <v>4</v>
      </c>
      <c r="K93" s="123" t="s">
        <v>661</v>
      </c>
      <c r="L93" s="95" t="s">
        <v>357</v>
      </c>
    </row>
    <row r="94" spans="1:12" ht="15.95" customHeight="1" x14ac:dyDescent="0.25">
      <c r="A94" s="68" t="s">
        <v>85</v>
      </c>
      <c r="B94" s="79" t="s">
        <v>329</v>
      </c>
      <c r="C94" s="79" t="s">
        <v>123</v>
      </c>
      <c r="D94" s="76" t="s">
        <v>118</v>
      </c>
      <c r="E94" s="76" t="s">
        <v>179</v>
      </c>
      <c r="F94" s="79"/>
      <c r="G94" s="76">
        <f t="shared" si="10"/>
        <v>4</v>
      </c>
      <c r="H94" s="76"/>
      <c r="I94" s="76"/>
      <c r="J94" s="74">
        <f t="shared" si="11"/>
        <v>4</v>
      </c>
      <c r="K94" s="112" t="s">
        <v>466</v>
      </c>
      <c r="L94" s="70" t="s">
        <v>392</v>
      </c>
    </row>
    <row r="95" spans="1:12" s="8" customFormat="1" ht="15.95" customHeight="1" x14ac:dyDescent="0.25">
      <c r="A95" s="68" t="s">
        <v>86</v>
      </c>
      <c r="B95" s="79" t="s">
        <v>329</v>
      </c>
      <c r="C95" s="79" t="s">
        <v>123</v>
      </c>
      <c r="D95" s="76" t="s">
        <v>118</v>
      </c>
      <c r="E95" s="76" t="s">
        <v>179</v>
      </c>
      <c r="F95" s="76"/>
      <c r="G95" s="76">
        <f t="shared" si="10"/>
        <v>4</v>
      </c>
      <c r="H95" s="76"/>
      <c r="I95" s="76"/>
      <c r="J95" s="74">
        <f t="shared" si="11"/>
        <v>4</v>
      </c>
      <c r="K95" s="112" t="s">
        <v>588</v>
      </c>
      <c r="L95" s="70" t="s">
        <v>587</v>
      </c>
    </row>
    <row r="96" spans="1:12" s="8" customFormat="1" ht="15.95" customHeight="1" x14ac:dyDescent="0.25">
      <c r="A96" s="68" t="s">
        <v>87</v>
      </c>
      <c r="B96" s="79" t="s">
        <v>329</v>
      </c>
      <c r="C96" s="79" t="s">
        <v>124</v>
      </c>
      <c r="D96" s="76" t="s">
        <v>118</v>
      </c>
      <c r="E96" s="79" t="s">
        <v>414</v>
      </c>
      <c r="F96" s="76"/>
      <c r="G96" s="76">
        <f t="shared" si="10"/>
        <v>2</v>
      </c>
      <c r="H96" s="76"/>
      <c r="I96" s="76"/>
      <c r="J96" s="74">
        <f t="shared" si="11"/>
        <v>2</v>
      </c>
      <c r="K96" s="112" t="s">
        <v>467</v>
      </c>
      <c r="L96" s="70" t="s">
        <v>359</v>
      </c>
    </row>
    <row r="97" spans="1:12" s="66" customFormat="1" ht="15.95" customHeight="1" x14ac:dyDescent="0.25">
      <c r="A97" s="68" t="s">
        <v>88</v>
      </c>
      <c r="B97" s="79" t="s">
        <v>329</v>
      </c>
      <c r="C97" s="79" t="s">
        <v>124</v>
      </c>
      <c r="D97" s="76" t="s">
        <v>119</v>
      </c>
      <c r="E97" s="76" t="s">
        <v>180</v>
      </c>
      <c r="F97" s="76"/>
      <c r="G97" s="76">
        <f t="shared" si="10"/>
        <v>2</v>
      </c>
      <c r="H97" s="76"/>
      <c r="I97" s="76"/>
      <c r="J97" s="74">
        <f t="shared" si="11"/>
        <v>2</v>
      </c>
      <c r="K97" s="122" t="s">
        <v>391</v>
      </c>
      <c r="L97" s="11"/>
    </row>
    <row r="98" spans="1:12" s="8" customFormat="1" ht="15.95" customHeight="1" x14ac:dyDescent="0.25">
      <c r="A98" s="68" t="s">
        <v>89</v>
      </c>
      <c r="B98" s="79" t="s">
        <v>329</v>
      </c>
      <c r="C98" s="79" t="s">
        <v>125</v>
      </c>
      <c r="D98" s="76"/>
      <c r="E98" s="76"/>
      <c r="F98" s="76"/>
      <c r="G98" s="76">
        <f t="shared" si="10"/>
        <v>0</v>
      </c>
      <c r="H98" s="76"/>
      <c r="I98" s="76"/>
      <c r="J98" s="74">
        <f t="shared" si="11"/>
        <v>0</v>
      </c>
      <c r="K98" s="112" t="s">
        <v>468</v>
      </c>
      <c r="L98" s="70" t="s">
        <v>476</v>
      </c>
    </row>
    <row r="99" spans="1:12" s="13" customFormat="1" ht="15.95" customHeight="1" x14ac:dyDescent="0.25">
      <c r="A99" s="67" t="s">
        <v>103</v>
      </c>
      <c r="B99" s="80"/>
      <c r="C99" s="99"/>
      <c r="D99" s="100"/>
      <c r="E99" s="100"/>
      <c r="F99" s="101"/>
      <c r="G99" s="101"/>
      <c r="H99" s="101"/>
      <c r="I99" s="101"/>
      <c r="J99" s="101"/>
      <c r="K99" s="118"/>
      <c r="L99" s="101"/>
    </row>
    <row r="100" spans="1:12" ht="15.95" customHeight="1" x14ac:dyDescent="0.25">
      <c r="A100" s="68" t="s">
        <v>104</v>
      </c>
      <c r="B100" s="79" t="s">
        <v>329</v>
      </c>
      <c r="C100" s="102" t="s">
        <v>125</v>
      </c>
      <c r="D100" s="103"/>
      <c r="E100" s="103"/>
      <c r="F100" s="104"/>
      <c r="G100" s="76">
        <f>IF(C100="Да, опубликован в структурированном виде, с указанием полных или кратких наименований всех составляющих",4,(IF(C100="Да, опубликован, но не в структурированном виде и (или) без указания полных или кратких наименований всех составляющих",2,0)))</f>
        <v>0</v>
      </c>
      <c r="H100" s="76"/>
      <c r="I100" s="76"/>
      <c r="J100" s="74">
        <f>G100*(1-H100)*(1-I100)</f>
        <v>0</v>
      </c>
      <c r="K100" s="128" t="s">
        <v>469</v>
      </c>
      <c r="L100" s="105" t="s">
        <v>385</v>
      </c>
    </row>
    <row r="101" spans="1:12" ht="15.95" customHeight="1" x14ac:dyDescent="0.25">
      <c r="A101" s="68" t="s">
        <v>105</v>
      </c>
      <c r="B101" s="79" t="s">
        <v>329</v>
      </c>
      <c r="C101" s="102" t="s">
        <v>125</v>
      </c>
      <c r="D101" s="103"/>
      <c r="E101" s="103"/>
      <c r="F101" s="104"/>
      <c r="G101" s="76">
        <f>IF(C101="Да, опубликован в структурированном виде, с указанием полных или кратких наименований всех составляющих",4,(IF(C101="Да, опубликован, но не в структурированном виде и (или) без указания полных или кратких наименований всех составляющих",2,0)))</f>
        <v>0</v>
      </c>
      <c r="H101" s="76"/>
      <c r="I101" s="76"/>
      <c r="J101" s="74">
        <f>G101*(1-H101)*(1-I101)</f>
        <v>0</v>
      </c>
      <c r="K101" s="128" t="s">
        <v>386</v>
      </c>
      <c r="L101" s="105" t="s">
        <v>477</v>
      </c>
    </row>
    <row r="102" spans="1:12" x14ac:dyDescent="0.25">
      <c r="C102" s="3" t="s">
        <v>96</v>
      </c>
    </row>
    <row r="103" spans="1:12" x14ac:dyDescent="0.25">
      <c r="A103" s="4"/>
      <c r="B103" s="58"/>
      <c r="C103" s="4"/>
      <c r="D103" s="90"/>
      <c r="E103" s="90"/>
      <c r="F103" s="4"/>
      <c r="G103" s="4"/>
      <c r="H103" s="4"/>
      <c r="I103" s="4"/>
      <c r="J103" s="6"/>
      <c r="K103" s="6"/>
    </row>
    <row r="110" spans="1:12" x14ac:dyDescent="0.25">
      <c r="A110" s="4"/>
      <c r="B110" s="58"/>
      <c r="C110" s="4"/>
      <c r="D110" s="90"/>
      <c r="E110" s="90"/>
      <c r="F110" s="4"/>
      <c r="G110" s="4"/>
      <c r="H110" s="4"/>
      <c r="I110" s="4"/>
      <c r="J110" s="6"/>
      <c r="K110" s="6"/>
    </row>
    <row r="114" spans="1:11" x14ac:dyDescent="0.25">
      <c r="A114" s="4"/>
      <c r="B114" s="58"/>
      <c r="C114" s="4"/>
      <c r="D114" s="90"/>
      <c r="E114" s="90"/>
      <c r="F114" s="4"/>
      <c r="G114" s="4"/>
      <c r="H114" s="4"/>
      <c r="I114" s="4"/>
      <c r="J114" s="6"/>
      <c r="K114" s="6"/>
    </row>
    <row r="117" spans="1:11" x14ac:dyDescent="0.25">
      <c r="A117" s="4"/>
      <c r="B117" s="58"/>
      <c r="C117" s="4"/>
      <c r="D117" s="90"/>
      <c r="E117" s="90"/>
      <c r="F117" s="4"/>
      <c r="G117" s="4"/>
      <c r="H117" s="4"/>
      <c r="I117" s="4"/>
      <c r="J117" s="6"/>
      <c r="K117" s="6"/>
    </row>
    <row r="121" spans="1:11" x14ac:dyDescent="0.25">
      <c r="A121" s="4"/>
      <c r="B121" s="58"/>
      <c r="C121" s="4"/>
      <c r="D121" s="90"/>
      <c r="E121" s="90"/>
      <c r="F121" s="4"/>
      <c r="G121" s="4"/>
      <c r="H121" s="4"/>
      <c r="I121" s="4"/>
      <c r="J121" s="6"/>
      <c r="K121" s="6"/>
    </row>
    <row r="124" spans="1:11" x14ac:dyDescent="0.25">
      <c r="A124" s="4"/>
      <c r="B124" s="58"/>
      <c r="C124" s="4"/>
      <c r="D124" s="90"/>
      <c r="E124" s="90"/>
      <c r="F124" s="4"/>
      <c r="G124" s="4"/>
      <c r="H124" s="4"/>
      <c r="I124" s="4"/>
      <c r="J124" s="6"/>
      <c r="K124" s="6"/>
    </row>
    <row r="128" spans="1:11" x14ac:dyDescent="0.25">
      <c r="A128" s="4"/>
      <c r="B128" s="58"/>
      <c r="C128" s="4"/>
      <c r="D128" s="90"/>
      <c r="E128" s="90"/>
      <c r="F128" s="4"/>
      <c r="G128" s="4"/>
      <c r="H128" s="4"/>
      <c r="I128" s="4"/>
      <c r="J128" s="6"/>
      <c r="K128" s="6"/>
    </row>
  </sheetData>
  <autoFilter ref="A8:L8"/>
  <mergeCells count="16">
    <mergeCell ref="A1:L1"/>
    <mergeCell ref="G4:J4"/>
    <mergeCell ref="F4:F7"/>
    <mergeCell ref="A4:A7"/>
    <mergeCell ref="A2:L2"/>
    <mergeCell ref="A3:L3"/>
    <mergeCell ref="J5:J7"/>
    <mergeCell ref="K5:K7"/>
    <mergeCell ref="L5:L7"/>
    <mergeCell ref="D4:D7"/>
    <mergeCell ref="B4:B7"/>
    <mergeCell ref="G5:G7"/>
    <mergeCell ref="H5:H7"/>
    <mergeCell ref="I5:I7"/>
    <mergeCell ref="E4:E7"/>
    <mergeCell ref="K4:L4"/>
  </mergeCells>
  <dataValidations count="3">
    <dataValidation type="list" allowBlank="1" showInputMessage="1" showErrorMessage="1" sqref="C8:E8 C29:C51 C53:C101 C9:C27">
      <formula1>$C$5:$C$7</formula1>
    </dataValidation>
    <dataValidation type="list" allowBlank="1" showInputMessage="1" showErrorMessage="1" sqref="J27:K27 J54 J39:K39 J76 J99 J69 I8 J46 J89">
      <formula1>"0,5"</formula1>
    </dataValidation>
    <dataValidation type="list" allowBlank="1" showInputMessage="1" showErrorMessage="1" sqref="B9:B101">
      <formula1>#REF!</formula1>
    </dataValidation>
  </dataValidations>
  <hyperlinks>
    <hyperlink ref="L9" r:id="rId1"/>
    <hyperlink ref="L12" r:id="rId2"/>
    <hyperlink ref="L29" r:id="rId3"/>
    <hyperlink ref="L40" r:id="rId4"/>
    <hyperlink ref="L42" r:id="rId5"/>
    <hyperlink ref="L43" r:id="rId6"/>
    <hyperlink ref="K48" r:id="rId7"/>
    <hyperlink ref="L53" r:id="rId8"/>
    <hyperlink ref="L96" r:id="rId9"/>
    <hyperlink ref="L55" r:id="rId10"/>
    <hyperlink ref="L56" r:id="rId11"/>
    <hyperlink ref="L59" r:id="rId12"/>
    <hyperlink ref="L60" r:id="rId13"/>
    <hyperlink ref="L61" r:id="rId14"/>
    <hyperlink ref="L62" r:id="rId15" display="http://depfin.kirov.ru/openbudget/oblbud/bud2016/"/>
    <hyperlink ref="L64" r:id="rId16"/>
    <hyperlink ref="L65" r:id="rId17"/>
    <hyperlink ref="L70" r:id="rId18"/>
    <hyperlink ref="L75" r:id="rId19" display="http://www.yamalfin.ru/index.php?option=com_content&amp;view=category&amp;layout=blog&amp;id=37&amp;Itemid=45"/>
    <hyperlink ref="L79" r:id="rId20"/>
    <hyperlink ref="L82" r:id="rId21"/>
    <hyperlink ref="L84" r:id="rId22"/>
    <hyperlink ref="L85" r:id="rId23"/>
    <hyperlink ref="L86" r:id="rId24"/>
    <hyperlink ref="L88" r:id="rId25"/>
    <hyperlink ref="L93" r:id="rId26"/>
    <hyperlink ref="L94" r:id="rId27"/>
    <hyperlink ref="L100" r:id="rId28"/>
    <hyperlink ref="L52" r:id="rId29"/>
    <hyperlink ref="L16" r:id="rId30"/>
    <hyperlink ref="L71" r:id="rId31" location="document_list"/>
    <hyperlink ref="K64" r:id="rId32"/>
    <hyperlink ref="L41" r:id="rId33"/>
    <hyperlink ref="L63" r:id="rId34"/>
    <hyperlink ref="K14" r:id="rId35"/>
    <hyperlink ref="K9" r:id="rId36"/>
    <hyperlink ref="L10" r:id="rId37"/>
    <hyperlink ref="K11" r:id="rId38"/>
    <hyperlink ref="L14" r:id="rId39"/>
    <hyperlink ref="L17" r:id="rId40"/>
    <hyperlink ref="L22" r:id="rId41"/>
    <hyperlink ref="K22" r:id="rId42"/>
    <hyperlink ref="K35" r:id="rId43"/>
    <hyperlink ref="K72" r:id="rId44"/>
    <hyperlink ref="K75" r:id="rId45"/>
    <hyperlink ref="K81" r:id="rId46"/>
    <hyperlink ref="K83" r:id="rId47"/>
    <hyperlink ref="K85" r:id="rId48"/>
    <hyperlink ref="K87" r:id="rId49"/>
    <hyperlink ref="K96" r:id="rId50"/>
    <hyperlink ref="K98" r:id="rId51"/>
    <hyperlink ref="K25" r:id="rId52"/>
    <hyperlink ref="K24" r:id="rId53"/>
    <hyperlink ref="L24" r:id="rId54" display="http://minfin.tularegion.ru/documents/npa/"/>
    <hyperlink ref="L20" r:id="rId55"/>
    <hyperlink ref="L13" r:id="rId56"/>
    <hyperlink ref="L31" r:id="rId57"/>
    <hyperlink ref="K58" r:id="rId58"/>
    <hyperlink ref="K67" r:id="rId59"/>
    <hyperlink ref="K78" r:id="rId60"/>
    <hyperlink ref="L81" r:id="rId61"/>
    <hyperlink ref="K86" r:id="rId62"/>
    <hyperlink ref="K50" r:id="rId63"/>
    <hyperlink ref="L50" r:id="rId64"/>
    <hyperlink ref="K56" r:id="rId65"/>
    <hyperlink ref="K66" r:id="rId66"/>
    <hyperlink ref="K68" r:id="rId67"/>
    <hyperlink ref="K12" r:id="rId68"/>
    <hyperlink ref="K13" r:id="rId69"/>
    <hyperlink ref="K15" r:id="rId70"/>
    <hyperlink ref="K16" r:id="rId71"/>
    <hyperlink ref="K17" r:id="rId72"/>
    <hyperlink ref="L18" r:id="rId73"/>
    <hyperlink ref="K20" r:id="rId74"/>
    <hyperlink ref="K21" r:id="rId75" location="A"/>
    <hyperlink ref="L23" r:id="rId76"/>
    <hyperlink ref="K26" r:id="rId77"/>
    <hyperlink ref="K41" r:id="rId78"/>
    <hyperlink ref="K38" r:id="rId79"/>
    <hyperlink ref="K90" r:id="rId80"/>
    <hyperlink ref="K44" r:id="rId81"/>
    <hyperlink ref="L95" r:id="rId82"/>
    <hyperlink ref="K32" r:id="rId83"/>
    <hyperlink ref="L32" r:id="rId84"/>
    <hyperlink ref="L33" r:id="rId85" display="http://finance.lenobl.ru/law/region/budzet/budg2016"/>
    <hyperlink ref="L67" r:id="rId86"/>
    <hyperlink ref="K60" r:id="rId87"/>
    <hyperlink ref="L87" r:id="rId88"/>
  </hyperlinks>
  <pageMargins left="0.70866141732283472" right="0.70866141732283472" top="0.74803149606299213" bottom="0.74803149606299213" header="0.31496062992125984" footer="0.31496062992125984"/>
  <pageSetup paperSize="9" scale="57" fitToHeight="3" orientation="landscape" r:id="rId89"/>
  <headerFooter>
    <oddFooter>&amp;C&amp;"Times New Roman,обычный"&amp;8&amp;P</oddFooter>
  </headerFooter>
  <legacyDrawing r:id="rId9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"/>
  <sheetViews>
    <sheetView zoomScaleNormal="100" workbookViewId="0">
      <pane ySplit="5" topLeftCell="A6" activePane="bottomLeft" state="frozen"/>
      <selection pane="bottomLeft" activeCell="N21" sqref="N21"/>
    </sheetView>
  </sheetViews>
  <sheetFormatPr defaultRowHeight="15" x14ac:dyDescent="0.25"/>
  <cols>
    <col min="1" max="1" width="33.42578125" style="3" customWidth="1"/>
    <col min="2" max="2" width="35.28515625" style="3" customWidth="1"/>
    <col min="3" max="3" width="20.42578125" style="3" customWidth="1"/>
    <col min="4" max="4" width="6.7109375" style="3" customWidth="1"/>
    <col min="5" max="5" width="10.7109375" style="3" customWidth="1"/>
    <col min="6" max="6" width="6.7109375" style="5" customWidth="1"/>
    <col min="7" max="7" width="45.7109375" style="2" customWidth="1"/>
  </cols>
  <sheetData>
    <row r="1" spans="1:7" s="1" customFormat="1" ht="29.25" customHeight="1" x14ac:dyDescent="0.2">
      <c r="A1" s="174" t="s">
        <v>183</v>
      </c>
      <c r="B1" s="174"/>
      <c r="C1" s="174"/>
      <c r="D1" s="174"/>
      <c r="E1" s="174"/>
      <c r="F1" s="174"/>
      <c r="G1" s="174"/>
    </row>
    <row r="2" spans="1:7" s="1" customFormat="1" ht="15.95" customHeight="1" x14ac:dyDescent="0.2">
      <c r="A2" s="177" t="s">
        <v>419</v>
      </c>
      <c r="B2" s="194"/>
      <c r="C2" s="194"/>
      <c r="D2" s="194"/>
      <c r="E2" s="194"/>
      <c r="F2" s="194"/>
      <c r="G2" s="194"/>
    </row>
    <row r="3" spans="1:7" ht="51.75" customHeight="1" x14ac:dyDescent="0.25">
      <c r="A3" s="184" t="s">
        <v>106</v>
      </c>
      <c r="B3" s="149" t="s">
        <v>184</v>
      </c>
      <c r="C3" s="184" t="s">
        <v>107</v>
      </c>
      <c r="D3" s="189" t="s">
        <v>185</v>
      </c>
      <c r="E3" s="192"/>
      <c r="F3" s="193"/>
      <c r="G3" s="184" t="s">
        <v>95</v>
      </c>
    </row>
    <row r="4" spans="1:7" ht="15" customHeight="1" x14ac:dyDescent="0.25">
      <c r="A4" s="191"/>
      <c r="B4" s="137" t="s">
        <v>127</v>
      </c>
      <c r="C4" s="191"/>
      <c r="D4" s="191" t="s">
        <v>111</v>
      </c>
      <c r="E4" s="191" t="s">
        <v>109</v>
      </c>
      <c r="F4" s="195" t="s">
        <v>110</v>
      </c>
      <c r="G4" s="191"/>
    </row>
    <row r="5" spans="1:7" ht="15" customHeight="1" x14ac:dyDescent="0.25">
      <c r="A5" s="191"/>
      <c r="B5" s="137" t="s">
        <v>128</v>
      </c>
      <c r="C5" s="191"/>
      <c r="D5" s="191"/>
      <c r="E5" s="191"/>
      <c r="F5" s="195"/>
      <c r="G5" s="191"/>
    </row>
    <row r="6" spans="1:7" s="13" customFormat="1" ht="15.95" customHeight="1" x14ac:dyDescent="0.25">
      <c r="A6" s="67" t="s">
        <v>0</v>
      </c>
      <c r="B6" s="35"/>
      <c r="C6" s="67"/>
      <c r="D6" s="67"/>
      <c r="E6" s="67"/>
      <c r="F6" s="10"/>
      <c r="G6" s="9"/>
    </row>
    <row r="7" spans="1:7" s="114" customFormat="1" ht="15.95" customHeight="1" x14ac:dyDescent="0.25">
      <c r="A7" s="91" t="s">
        <v>1</v>
      </c>
      <c r="B7" s="92" t="s">
        <v>127</v>
      </c>
      <c r="C7" s="92"/>
      <c r="D7" s="92">
        <f>IF(B7="Да, опубликованы",1,0)</f>
        <v>1</v>
      </c>
      <c r="E7" s="92"/>
      <c r="F7" s="132">
        <f>D7*(1-E7)</f>
        <v>1</v>
      </c>
      <c r="G7" s="97" t="s">
        <v>297</v>
      </c>
    </row>
    <row r="8" spans="1:7" s="75" customFormat="1" ht="15.95" customHeight="1" x14ac:dyDescent="0.25">
      <c r="A8" s="91" t="s">
        <v>2</v>
      </c>
      <c r="B8" s="92" t="s">
        <v>127</v>
      </c>
      <c r="C8" s="92"/>
      <c r="D8" s="92">
        <f t="shared" ref="D8:D24" si="0">IF(B8="Да, опубликованы",1,0)</f>
        <v>1</v>
      </c>
      <c r="E8" s="92"/>
      <c r="F8" s="132">
        <f t="shared" ref="F8:F24" si="1">D8*(1-E8)</f>
        <v>1</v>
      </c>
      <c r="G8" s="95" t="s">
        <v>298</v>
      </c>
    </row>
    <row r="9" spans="1:7" s="133" customFormat="1" ht="15.95" customHeight="1" x14ac:dyDescent="0.25">
      <c r="A9" s="91" t="s">
        <v>3</v>
      </c>
      <c r="B9" s="92" t="s">
        <v>127</v>
      </c>
      <c r="C9" s="88"/>
      <c r="D9" s="92">
        <f t="shared" si="0"/>
        <v>1</v>
      </c>
      <c r="E9" s="92"/>
      <c r="F9" s="132">
        <f t="shared" si="1"/>
        <v>1</v>
      </c>
      <c r="G9" s="95" t="s">
        <v>488</v>
      </c>
    </row>
    <row r="10" spans="1:7" s="114" customFormat="1" ht="15.95" customHeight="1" x14ac:dyDescent="0.25">
      <c r="A10" s="91" t="s">
        <v>4</v>
      </c>
      <c r="B10" s="92" t="s">
        <v>127</v>
      </c>
      <c r="C10" s="119"/>
      <c r="D10" s="92">
        <f t="shared" si="0"/>
        <v>1</v>
      </c>
      <c r="E10" s="92"/>
      <c r="F10" s="132">
        <f t="shared" si="1"/>
        <v>1</v>
      </c>
      <c r="G10" s="95" t="s">
        <v>565</v>
      </c>
    </row>
    <row r="11" spans="1:7" s="94" customFormat="1" ht="15.95" customHeight="1" x14ac:dyDescent="0.25">
      <c r="A11" s="91" t="s">
        <v>5</v>
      </c>
      <c r="B11" s="92" t="s">
        <v>127</v>
      </c>
      <c r="C11" s="88"/>
      <c r="D11" s="92">
        <f t="shared" si="0"/>
        <v>1</v>
      </c>
      <c r="E11" s="92"/>
      <c r="F11" s="132">
        <f t="shared" si="1"/>
        <v>1</v>
      </c>
      <c r="G11" s="95" t="s">
        <v>435</v>
      </c>
    </row>
    <row r="12" spans="1:7" s="75" customFormat="1" ht="15.95" customHeight="1" x14ac:dyDescent="0.25">
      <c r="A12" s="91" t="s">
        <v>6</v>
      </c>
      <c r="B12" s="92" t="s">
        <v>127</v>
      </c>
      <c r="C12" s="92"/>
      <c r="D12" s="92">
        <f t="shared" si="0"/>
        <v>1</v>
      </c>
      <c r="E12" s="92"/>
      <c r="F12" s="132">
        <f t="shared" si="1"/>
        <v>1</v>
      </c>
      <c r="G12" s="95" t="s">
        <v>302</v>
      </c>
    </row>
    <row r="13" spans="1:7" s="114" customFormat="1" ht="15.95" customHeight="1" x14ac:dyDescent="0.25">
      <c r="A13" s="91" t="s">
        <v>7</v>
      </c>
      <c r="B13" s="92" t="s">
        <v>127</v>
      </c>
      <c r="C13" s="92"/>
      <c r="D13" s="92">
        <f t="shared" si="0"/>
        <v>1</v>
      </c>
      <c r="E13" s="92"/>
      <c r="F13" s="132">
        <f t="shared" si="1"/>
        <v>1</v>
      </c>
      <c r="G13" s="134" t="s">
        <v>628</v>
      </c>
    </row>
    <row r="14" spans="1:7" s="94" customFormat="1" ht="15.95" customHeight="1" x14ac:dyDescent="0.25">
      <c r="A14" s="91" t="s">
        <v>8</v>
      </c>
      <c r="B14" s="92" t="s">
        <v>127</v>
      </c>
      <c r="C14" s="92"/>
      <c r="D14" s="92">
        <f t="shared" si="0"/>
        <v>1</v>
      </c>
      <c r="E14" s="92"/>
      <c r="F14" s="132">
        <f t="shared" si="1"/>
        <v>1</v>
      </c>
      <c r="G14" s="95" t="s">
        <v>305</v>
      </c>
    </row>
    <row r="15" spans="1:7" s="8" customFormat="1" ht="15.95" customHeight="1" x14ac:dyDescent="0.25">
      <c r="A15" s="68" t="s">
        <v>9</v>
      </c>
      <c r="B15" s="76" t="s">
        <v>127</v>
      </c>
      <c r="C15" s="76"/>
      <c r="D15" s="76">
        <f t="shared" si="0"/>
        <v>1</v>
      </c>
      <c r="E15" s="76"/>
      <c r="F15" s="72">
        <f t="shared" si="1"/>
        <v>1</v>
      </c>
      <c r="G15" s="70" t="s">
        <v>291</v>
      </c>
    </row>
    <row r="16" spans="1:7" ht="15.95" customHeight="1" x14ac:dyDescent="0.25">
      <c r="A16" s="68" t="s">
        <v>10</v>
      </c>
      <c r="B16" s="76" t="s">
        <v>127</v>
      </c>
      <c r="C16" s="76"/>
      <c r="D16" s="76">
        <f t="shared" si="0"/>
        <v>1</v>
      </c>
      <c r="E16" s="76"/>
      <c r="F16" s="72">
        <f t="shared" si="1"/>
        <v>1</v>
      </c>
      <c r="G16" s="131" t="s">
        <v>432</v>
      </c>
    </row>
    <row r="17" spans="1:7" s="7" customFormat="1" ht="15.95" customHeight="1" x14ac:dyDescent="0.25">
      <c r="A17" s="68" t="s">
        <v>11</v>
      </c>
      <c r="B17" s="76" t="s">
        <v>127</v>
      </c>
      <c r="C17" s="79" t="s">
        <v>548</v>
      </c>
      <c r="D17" s="76">
        <f t="shared" si="0"/>
        <v>1</v>
      </c>
      <c r="E17" s="76">
        <v>0.5</v>
      </c>
      <c r="F17" s="72">
        <f t="shared" si="1"/>
        <v>0.5</v>
      </c>
      <c r="G17" s="70" t="s">
        <v>547</v>
      </c>
    </row>
    <row r="18" spans="1:7" s="7" customFormat="1" ht="15.95" customHeight="1" x14ac:dyDescent="0.25">
      <c r="A18" s="68" t="s">
        <v>12</v>
      </c>
      <c r="B18" s="76" t="s">
        <v>127</v>
      </c>
      <c r="C18" s="79"/>
      <c r="D18" s="76">
        <f t="shared" si="0"/>
        <v>1</v>
      </c>
      <c r="E18" s="76"/>
      <c r="F18" s="72">
        <f t="shared" si="1"/>
        <v>1</v>
      </c>
      <c r="G18" s="70" t="s">
        <v>433</v>
      </c>
    </row>
    <row r="19" spans="1:7" s="7" customFormat="1" ht="15.95" customHeight="1" x14ac:dyDescent="0.25">
      <c r="A19" s="68" t="s">
        <v>13</v>
      </c>
      <c r="B19" s="76" t="s">
        <v>127</v>
      </c>
      <c r="C19" s="76"/>
      <c r="D19" s="76">
        <f t="shared" si="0"/>
        <v>1</v>
      </c>
      <c r="E19" s="76"/>
      <c r="F19" s="72">
        <f t="shared" si="1"/>
        <v>1</v>
      </c>
      <c r="G19" s="95" t="s">
        <v>562</v>
      </c>
    </row>
    <row r="20" spans="1:7" s="8" customFormat="1" ht="15.95" customHeight="1" x14ac:dyDescent="0.25">
      <c r="A20" s="68" t="s">
        <v>14</v>
      </c>
      <c r="B20" s="76" t="s">
        <v>127</v>
      </c>
      <c r="C20" s="76"/>
      <c r="D20" s="76">
        <f t="shared" si="0"/>
        <v>1</v>
      </c>
      <c r="E20" s="76"/>
      <c r="F20" s="72">
        <f t="shared" si="1"/>
        <v>1</v>
      </c>
      <c r="G20" s="70" t="s">
        <v>335</v>
      </c>
    </row>
    <row r="21" spans="1:7" s="8" customFormat="1" ht="15.95" customHeight="1" x14ac:dyDescent="0.25">
      <c r="A21" s="68" t="s">
        <v>15</v>
      </c>
      <c r="B21" s="76" t="s">
        <v>127</v>
      </c>
      <c r="C21" s="76"/>
      <c r="D21" s="76">
        <f t="shared" si="0"/>
        <v>1</v>
      </c>
      <c r="E21" s="76"/>
      <c r="F21" s="72">
        <f t="shared" si="1"/>
        <v>1</v>
      </c>
      <c r="G21" s="70" t="s">
        <v>336</v>
      </c>
    </row>
    <row r="22" spans="1:7" s="7" customFormat="1" ht="15.95" customHeight="1" x14ac:dyDescent="0.25">
      <c r="A22" s="68" t="s">
        <v>16</v>
      </c>
      <c r="B22" s="76" t="s">
        <v>127</v>
      </c>
      <c r="C22" s="33"/>
      <c r="D22" s="76">
        <f t="shared" si="0"/>
        <v>1</v>
      </c>
      <c r="E22" s="76"/>
      <c r="F22" s="72">
        <f t="shared" si="1"/>
        <v>1</v>
      </c>
      <c r="G22" s="70" t="s">
        <v>603</v>
      </c>
    </row>
    <row r="23" spans="1:7" ht="15.95" customHeight="1" x14ac:dyDescent="0.25">
      <c r="A23" s="68" t="s">
        <v>17</v>
      </c>
      <c r="B23" s="76" t="s">
        <v>127</v>
      </c>
      <c r="C23" s="76"/>
      <c r="D23" s="76">
        <f t="shared" si="0"/>
        <v>1</v>
      </c>
      <c r="E23" s="76"/>
      <c r="F23" s="72">
        <f t="shared" si="1"/>
        <v>1</v>
      </c>
      <c r="G23" s="70" t="s">
        <v>338</v>
      </c>
    </row>
    <row r="24" spans="1:7" ht="15.95" customHeight="1" x14ac:dyDescent="0.25">
      <c r="A24" s="68" t="s">
        <v>18</v>
      </c>
      <c r="B24" s="92" t="s">
        <v>127</v>
      </c>
      <c r="C24" s="79"/>
      <c r="D24" s="76">
        <f t="shared" si="0"/>
        <v>1</v>
      </c>
      <c r="E24" s="76"/>
      <c r="F24" s="72">
        <f t="shared" si="1"/>
        <v>1</v>
      </c>
      <c r="G24" s="70" t="s">
        <v>636</v>
      </c>
    </row>
    <row r="25" spans="1:7" s="13" customFormat="1" ht="15.95" customHeight="1" x14ac:dyDescent="0.25">
      <c r="A25" s="67" t="s">
        <v>19</v>
      </c>
      <c r="B25" s="77"/>
      <c r="C25" s="77"/>
      <c r="D25" s="78"/>
      <c r="E25" s="78"/>
      <c r="F25" s="73"/>
      <c r="G25" s="71"/>
    </row>
    <row r="26" spans="1:7" s="7" customFormat="1" ht="15.95" customHeight="1" x14ac:dyDescent="0.25">
      <c r="A26" s="68" t="s">
        <v>20</v>
      </c>
      <c r="B26" s="76" t="s">
        <v>127</v>
      </c>
      <c r="C26" s="76"/>
      <c r="D26" s="76">
        <f t="shared" ref="D26:D36" si="2">IF(B26="Да, опубликованы",1,0)</f>
        <v>1</v>
      </c>
      <c r="E26" s="76"/>
      <c r="F26" s="72">
        <f t="shared" ref="F26:F36" si="3">D26*(1-E26)</f>
        <v>1</v>
      </c>
      <c r="G26" s="70" t="s">
        <v>535</v>
      </c>
    </row>
    <row r="27" spans="1:7" ht="15.95" customHeight="1" x14ac:dyDescent="0.25">
      <c r="A27" s="68" t="s">
        <v>21</v>
      </c>
      <c r="B27" s="76" t="s">
        <v>127</v>
      </c>
      <c r="C27" s="76"/>
      <c r="D27" s="76">
        <f t="shared" si="2"/>
        <v>1</v>
      </c>
      <c r="E27" s="76"/>
      <c r="F27" s="72">
        <f t="shared" si="3"/>
        <v>1</v>
      </c>
      <c r="G27" s="70" t="s">
        <v>293</v>
      </c>
    </row>
    <row r="28" spans="1:7" ht="15.95" customHeight="1" x14ac:dyDescent="0.25">
      <c r="A28" s="68" t="s">
        <v>22</v>
      </c>
      <c r="B28" s="76" t="s">
        <v>127</v>
      </c>
      <c r="C28" s="76"/>
      <c r="D28" s="76">
        <f t="shared" si="2"/>
        <v>1</v>
      </c>
      <c r="E28" s="76"/>
      <c r="F28" s="72">
        <f t="shared" si="3"/>
        <v>1</v>
      </c>
      <c r="G28" s="70" t="s">
        <v>294</v>
      </c>
    </row>
    <row r="29" spans="1:7" ht="15.95" customHeight="1" x14ac:dyDescent="0.25">
      <c r="A29" s="68" t="s">
        <v>23</v>
      </c>
      <c r="B29" s="76" t="s">
        <v>127</v>
      </c>
      <c r="C29" s="76"/>
      <c r="D29" s="76">
        <f t="shared" si="2"/>
        <v>1</v>
      </c>
      <c r="E29" s="76"/>
      <c r="F29" s="72">
        <f t="shared" si="3"/>
        <v>1</v>
      </c>
      <c r="G29" s="11" t="s">
        <v>361</v>
      </c>
    </row>
    <row r="30" spans="1:7" ht="15.95" customHeight="1" x14ac:dyDescent="0.25">
      <c r="A30" s="68" t="s">
        <v>24</v>
      </c>
      <c r="B30" s="76" t="s">
        <v>127</v>
      </c>
      <c r="C30" s="76"/>
      <c r="D30" s="76">
        <f t="shared" si="2"/>
        <v>1</v>
      </c>
      <c r="E30" s="76"/>
      <c r="F30" s="72">
        <f t="shared" si="3"/>
        <v>1</v>
      </c>
      <c r="G30" s="70" t="s">
        <v>592</v>
      </c>
    </row>
    <row r="31" spans="1:7" s="7" customFormat="1" ht="15.95" customHeight="1" x14ac:dyDescent="0.25">
      <c r="A31" s="68" t="s">
        <v>25</v>
      </c>
      <c r="B31" s="76" t="s">
        <v>127</v>
      </c>
      <c r="C31" s="76"/>
      <c r="D31" s="76">
        <f t="shared" si="2"/>
        <v>1</v>
      </c>
      <c r="E31" s="76"/>
      <c r="F31" s="72">
        <f t="shared" si="3"/>
        <v>1</v>
      </c>
      <c r="G31" s="70" t="s">
        <v>296</v>
      </c>
    </row>
    <row r="32" spans="1:7" ht="15.95" customHeight="1" x14ac:dyDescent="0.25">
      <c r="A32" s="68" t="s">
        <v>26</v>
      </c>
      <c r="B32" s="76" t="s">
        <v>127</v>
      </c>
      <c r="C32" s="76"/>
      <c r="D32" s="76">
        <f t="shared" si="2"/>
        <v>1</v>
      </c>
      <c r="E32" s="76"/>
      <c r="F32" s="72">
        <f t="shared" si="3"/>
        <v>1</v>
      </c>
      <c r="G32" s="70" t="s">
        <v>366</v>
      </c>
    </row>
    <row r="33" spans="1:7" ht="15.95" customHeight="1" x14ac:dyDescent="0.25">
      <c r="A33" s="68" t="s">
        <v>27</v>
      </c>
      <c r="B33" s="76" t="s">
        <v>127</v>
      </c>
      <c r="C33" s="76"/>
      <c r="D33" s="76">
        <f t="shared" si="2"/>
        <v>1</v>
      </c>
      <c r="E33" s="76"/>
      <c r="F33" s="72">
        <f t="shared" si="3"/>
        <v>1</v>
      </c>
      <c r="G33" s="70" t="s">
        <v>368</v>
      </c>
    </row>
    <row r="34" spans="1:7" s="65" customFormat="1" ht="15.95" customHeight="1" x14ac:dyDescent="0.25">
      <c r="A34" s="68" t="s">
        <v>28</v>
      </c>
      <c r="B34" s="76" t="s">
        <v>127</v>
      </c>
      <c r="C34" s="76"/>
      <c r="D34" s="76">
        <f t="shared" si="2"/>
        <v>1</v>
      </c>
      <c r="E34" s="76"/>
      <c r="F34" s="72">
        <f t="shared" si="3"/>
        <v>1</v>
      </c>
      <c r="G34" s="70" t="s">
        <v>640</v>
      </c>
    </row>
    <row r="35" spans="1:7" ht="15.95" customHeight="1" x14ac:dyDescent="0.25">
      <c r="A35" s="68" t="s">
        <v>29</v>
      </c>
      <c r="B35" s="76" t="s">
        <v>127</v>
      </c>
      <c r="C35" s="76"/>
      <c r="D35" s="76">
        <f t="shared" si="2"/>
        <v>1</v>
      </c>
      <c r="E35" s="76"/>
      <c r="F35" s="72">
        <f t="shared" si="3"/>
        <v>1</v>
      </c>
      <c r="G35" s="70" t="s">
        <v>533</v>
      </c>
    </row>
    <row r="36" spans="1:7" ht="15.95" customHeight="1" x14ac:dyDescent="0.25">
      <c r="A36" s="68" t="s">
        <v>30</v>
      </c>
      <c r="B36" s="76" t="s">
        <v>127</v>
      </c>
      <c r="C36" s="76"/>
      <c r="D36" s="76">
        <f t="shared" si="2"/>
        <v>1</v>
      </c>
      <c r="E36" s="76"/>
      <c r="F36" s="72">
        <f t="shared" si="3"/>
        <v>1</v>
      </c>
      <c r="G36" s="70" t="s">
        <v>596</v>
      </c>
    </row>
    <row r="37" spans="1:7" s="13" customFormat="1" ht="15.95" customHeight="1" x14ac:dyDescent="0.25">
      <c r="A37" s="67" t="s">
        <v>31</v>
      </c>
      <c r="B37" s="77"/>
      <c r="C37" s="77"/>
      <c r="D37" s="78"/>
      <c r="E37" s="78"/>
      <c r="F37" s="73"/>
      <c r="G37" s="71"/>
    </row>
    <row r="38" spans="1:7" s="8" customFormat="1" ht="15.95" customHeight="1" x14ac:dyDescent="0.25">
      <c r="A38" s="68" t="s">
        <v>32</v>
      </c>
      <c r="B38" s="76" t="s">
        <v>127</v>
      </c>
      <c r="C38" s="79"/>
      <c r="D38" s="76">
        <f t="shared" ref="D38:D43" si="4">IF(B38="Да, опубликованы",1,0)</f>
        <v>1</v>
      </c>
      <c r="E38" s="76"/>
      <c r="F38" s="72">
        <f t="shared" ref="F38:F43" si="5">D38*(1-E38)</f>
        <v>1</v>
      </c>
      <c r="G38" s="70" t="s">
        <v>370</v>
      </c>
    </row>
    <row r="39" spans="1:7" s="8" customFormat="1" ht="15.95" customHeight="1" x14ac:dyDescent="0.25">
      <c r="A39" s="68" t="s">
        <v>33</v>
      </c>
      <c r="B39" s="76" t="s">
        <v>127</v>
      </c>
      <c r="C39" s="79"/>
      <c r="D39" s="76">
        <f t="shared" si="4"/>
        <v>1</v>
      </c>
      <c r="E39" s="76"/>
      <c r="F39" s="72">
        <f t="shared" si="5"/>
        <v>1</v>
      </c>
      <c r="G39" s="70" t="s">
        <v>595</v>
      </c>
    </row>
    <row r="40" spans="1:7" ht="15.95" customHeight="1" x14ac:dyDescent="0.25">
      <c r="A40" s="68" t="s">
        <v>34</v>
      </c>
      <c r="B40" s="76" t="s">
        <v>127</v>
      </c>
      <c r="C40" s="76"/>
      <c r="D40" s="76">
        <f t="shared" si="4"/>
        <v>1</v>
      </c>
      <c r="E40" s="76"/>
      <c r="F40" s="72">
        <f t="shared" si="5"/>
        <v>1</v>
      </c>
      <c r="G40" s="70" t="s">
        <v>372</v>
      </c>
    </row>
    <row r="41" spans="1:7" s="7" customFormat="1" ht="15.95" customHeight="1" x14ac:dyDescent="0.25">
      <c r="A41" s="68" t="s">
        <v>35</v>
      </c>
      <c r="B41" s="76" t="s">
        <v>127</v>
      </c>
      <c r="C41" s="79"/>
      <c r="D41" s="76">
        <f t="shared" si="4"/>
        <v>1</v>
      </c>
      <c r="E41" s="76"/>
      <c r="F41" s="72">
        <f t="shared" si="5"/>
        <v>1</v>
      </c>
      <c r="G41" s="70" t="s">
        <v>373</v>
      </c>
    </row>
    <row r="42" spans="1:7" s="8" customFormat="1" ht="15.95" customHeight="1" x14ac:dyDescent="0.25">
      <c r="A42" s="68" t="s">
        <v>36</v>
      </c>
      <c r="B42" s="76" t="s">
        <v>127</v>
      </c>
      <c r="C42" s="76"/>
      <c r="D42" s="76">
        <f t="shared" si="4"/>
        <v>1</v>
      </c>
      <c r="E42" s="76"/>
      <c r="F42" s="72">
        <f t="shared" si="5"/>
        <v>1</v>
      </c>
      <c r="G42" s="95" t="s">
        <v>583</v>
      </c>
    </row>
    <row r="43" spans="1:7" s="8" customFormat="1" ht="15.95" customHeight="1" x14ac:dyDescent="0.25">
      <c r="A43" s="68" t="s">
        <v>37</v>
      </c>
      <c r="B43" s="76" t="s">
        <v>128</v>
      </c>
      <c r="C43" s="81"/>
      <c r="D43" s="76">
        <f t="shared" si="4"/>
        <v>0</v>
      </c>
      <c r="E43" s="76"/>
      <c r="F43" s="72">
        <f t="shared" si="5"/>
        <v>0</v>
      </c>
      <c r="G43" s="96" t="s">
        <v>378</v>
      </c>
    </row>
    <row r="44" spans="1:7" s="13" customFormat="1" ht="15.95" customHeight="1" x14ac:dyDescent="0.25">
      <c r="A44" s="67" t="s">
        <v>38</v>
      </c>
      <c r="B44" s="77"/>
      <c r="C44" s="77"/>
      <c r="D44" s="78"/>
      <c r="E44" s="78"/>
      <c r="F44" s="73"/>
      <c r="G44" s="71"/>
    </row>
    <row r="45" spans="1:7" s="8" customFormat="1" ht="15.95" customHeight="1" x14ac:dyDescent="0.25">
      <c r="A45" s="68" t="s">
        <v>39</v>
      </c>
      <c r="B45" s="76" t="s">
        <v>128</v>
      </c>
      <c r="C45" s="76"/>
      <c r="D45" s="76">
        <f t="shared" ref="D45:D51" si="6">IF(B45="Да, опубликованы",1,0)</f>
        <v>0</v>
      </c>
      <c r="E45" s="76"/>
      <c r="F45" s="72">
        <f t="shared" ref="F45:F51" si="7">D45*(1-E45)</f>
        <v>0</v>
      </c>
      <c r="G45" s="70" t="s">
        <v>379</v>
      </c>
    </row>
    <row r="46" spans="1:7" s="8" customFormat="1" ht="15.95" customHeight="1" x14ac:dyDescent="0.25">
      <c r="A46" s="68" t="s">
        <v>40</v>
      </c>
      <c r="B46" s="76" t="s">
        <v>128</v>
      </c>
      <c r="C46" s="76"/>
      <c r="D46" s="76">
        <f t="shared" si="6"/>
        <v>0</v>
      </c>
      <c r="E46" s="76"/>
      <c r="F46" s="72">
        <f t="shared" si="7"/>
        <v>0</v>
      </c>
      <c r="G46" s="70" t="s">
        <v>340</v>
      </c>
    </row>
    <row r="47" spans="1:7" ht="15.95" customHeight="1" x14ac:dyDescent="0.25">
      <c r="A47" s="68" t="s">
        <v>41</v>
      </c>
      <c r="B47" s="76" t="s">
        <v>127</v>
      </c>
      <c r="C47" s="76"/>
      <c r="D47" s="76">
        <f t="shared" si="6"/>
        <v>1</v>
      </c>
      <c r="E47" s="76"/>
      <c r="F47" s="72">
        <f t="shared" si="7"/>
        <v>1</v>
      </c>
      <c r="G47" s="70" t="s">
        <v>470</v>
      </c>
    </row>
    <row r="48" spans="1:7" ht="15.95" customHeight="1" x14ac:dyDescent="0.25">
      <c r="A48" s="68" t="s">
        <v>42</v>
      </c>
      <c r="B48" s="76" t="s">
        <v>127</v>
      </c>
      <c r="C48" s="76"/>
      <c r="D48" s="76">
        <f t="shared" si="6"/>
        <v>1</v>
      </c>
      <c r="E48" s="76"/>
      <c r="F48" s="72">
        <f t="shared" si="7"/>
        <v>1</v>
      </c>
      <c r="G48" s="70" t="s">
        <v>638</v>
      </c>
    </row>
    <row r="49" spans="1:7" s="8" customFormat="1" ht="15.95" customHeight="1" x14ac:dyDescent="0.25">
      <c r="A49" s="68" t="s">
        <v>92</v>
      </c>
      <c r="B49" s="76" t="s">
        <v>128</v>
      </c>
      <c r="C49" s="76"/>
      <c r="D49" s="76">
        <f t="shared" si="6"/>
        <v>0</v>
      </c>
      <c r="E49" s="76"/>
      <c r="F49" s="72">
        <f t="shared" si="7"/>
        <v>0</v>
      </c>
      <c r="G49" s="70" t="s">
        <v>380</v>
      </c>
    </row>
    <row r="50" spans="1:7" ht="15.95" customHeight="1" x14ac:dyDescent="0.25">
      <c r="A50" s="68" t="s">
        <v>43</v>
      </c>
      <c r="B50" s="76" t="s">
        <v>128</v>
      </c>
      <c r="C50" s="76"/>
      <c r="D50" s="76">
        <f t="shared" si="6"/>
        <v>0</v>
      </c>
      <c r="E50" s="76"/>
      <c r="F50" s="72">
        <f t="shared" si="7"/>
        <v>0</v>
      </c>
      <c r="G50" s="69" t="s">
        <v>381</v>
      </c>
    </row>
    <row r="51" spans="1:7" ht="15.95" customHeight="1" x14ac:dyDescent="0.25">
      <c r="A51" s="68" t="s">
        <v>44</v>
      </c>
      <c r="B51" s="76" t="s">
        <v>127</v>
      </c>
      <c r="C51" s="76"/>
      <c r="D51" s="76">
        <f t="shared" si="6"/>
        <v>1</v>
      </c>
      <c r="E51" s="76"/>
      <c r="F51" s="72">
        <f t="shared" si="7"/>
        <v>1</v>
      </c>
      <c r="G51" s="70" t="s">
        <v>374</v>
      </c>
    </row>
    <row r="52" spans="1:7" s="13" customFormat="1" ht="15.95" customHeight="1" x14ac:dyDescent="0.25">
      <c r="A52" s="67" t="s">
        <v>45</v>
      </c>
      <c r="B52" s="77"/>
      <c r="C52" s="77"/>
      <c r="D52" s="78"/>
      <c r="E52" s="78"/>
      <c r="F52" s="73"/>
      <c r="G52" s="71"/>
    </row>
    <row r="53" spans="1:7" s="8" customFormat="1" ht="15.95" customHeight="1" x14ac:dyDescent="0.25">
      <c r="A53" s="68" t="s">
        <v>46</v>
      </c>
      <c r="B53" s="76" t="s">
        <v>127</v>
      </c>
      <c r="C53" s="76"/>
      <c r="D53" s="76">
        <f t="shared" ref="D53:D66" si="8">IF(B53="Да, опубликованы",1,0)</f>
        <v>1</v>
      </c>
      <c r="E53" s="76"/>
      <c r="F53" s="72">
        <f t="shared" ref="F53:F66" si="9">D53*(1-E53)</f>
        <v>1</v>
      </c>
      <c r="G53" s="70" t="s">
        <v>343</v>
      </c>
    </row>
    <row r="54" spans="1:7" s="8" customFormat="1" ht="15.95" customHeight="1" x14ac:dyDescent="0.25">
      <c r="A54" s="68" t="s">
        <v>47</v>
      </c>
      <c r="B54" s="76" t="s">
        <v>127</v>
      </c>
      <c r="C54" s="76"/>
      <c r="D54" s="76">
        <f t="shared" si="8"/>
        <v>1</v>
      </c>
      <c r="E54" s="76"/>
      <c r="F54" s="72">
        <f t="shared" si="9"/>
        <v>1</v>
      </c>
      <c r="G54" s="70" t="s">
        <v>375</v>
      </c>
    </row>
    <row r="55" spans="1:7" s="8" customFormat="1" ht="15.95" customHeight="1" x14ac:dyDescent="0.25">
      <c r="A55" s="68" t="s">
        <v>48</v>
      </c>
      <c r="B55" s="76" t="s">
        <v>127</v>
      </c>
      <c r="C55" s="76"/>
      <c r="D55" s="76">
        <f t="shared" si="8"/>
        <v>1</v>
      </c>
      <c r="E55" s="76"/>
      <c r="F55" s="72">
        <f t="shared" si="9"/>
        <v>1</v>
      </c>
      <c r="G55" s="70" t="s">
        <v>345</v>
      </c>
    </row>
    <row r="56" spans="1:7" s="8" customFormat="1" ht="15.95" customHeight="1" x14ac:dyDescent="0.25">
      <c r="A56" s="68" t="s">
        <v>49</v>
      </c>
      <c r="B56" s="76" t="s">
        <v>127</v>
      </c>
      <c r="C56" s="76"/>
      <c r="D56" s="76">
        <f t="shared" si="8"/>
        <v>1</v>
      </c>
      <c r="E56" s="76"/>
      <c r="F56" s="72">
        <f t="shared" si="9"/>
        <v>1</v>
      </c>
      <c r="G56" s="70" t="s">
        <v>382</v>
      </c>
    </row>
    <row r="57" spans="1:7" ht="15.95" customHeight="1" x14ac:dyDescent="0.25">
      <c r="A57" s="68" t="s">
        <v>50</v>
      </c>
      <c r="B57" s="76" t="s">
        <v>127</v>
      </c>
      <c r="C57" s="79"/>
      <c r="D57" s="76">
        <f t="shared" si="8"/>
        <v>1</v>
      </c>
      <c r="E57" s="76"/>
      <c r="F57" s="72">
        <f t="shared" si="9"/>
        <v>1</v>
      </c>
      <c r="G57" s="70" t="s">
        <v>479</v>
      </c>
    </row>
    <row r="58" spans="1:7" s="8" customFormat="1" ht="15.95" customHeight="1" x14ac:dyDescent="0.25">
      <c r="A58" s="68" t="s">
        <v>51</v>
      </c>
      <c r="B58" s="76" t="s">
        <v>127</v>
      </c>
      <c r="C58" s="76"/>
      <c r="D58" s="76">
        <f t="shared" si="8"/>
        <v>1</v>
      </c>
      <c r="E58" s="76"/>
      <c r="F58" s="72">
        <f t="shared" si="9"/>
        <v>1</v>
      </c>
      <c r="G58" s="70" t="s">
        <v>387</v>
      </c>
    </row>
    <row r="59" spans="1:7" s="8" customFormat="1" ht="15.95" customHeight="1" x14ac:dyDescent="0.25">
      <c r="A59" s="68" t="s">
        <v>52</v>
      </c>
      <c r="B59" s="76" t="s">
        <v>127</v>
      </c>
      <c r="C59" s="76"/>
      <c r="D59" s="76">
        <f t="shared" si="8"/>
        <v>1</v>
      </c>
      <c r="E59" s="76"/>
      <c r="F59" s="72">
        <f t="shared" si="9"/>
        <v>1</v>
      </c>
      <c r="G59" s="70" t="s">
        <v>388</v>
      </c>
    </row>
    <row r="60" spans="1:7" s="8" customFormat="1" ht="15.95" customHeight="1" x14ac:dyDescent="0.25">
      <c r="A60" s="68" t="s">
        <v>53</v>
      </c>
      <c r="B60" s="76" t="s">
        <v>127</v>
      </c>
      <c r="C60" s="76"/>
      <c r="D60" s="76">
        <f t="shared" si="8"/>
        <v>1</v>
      </c>
      <c r="E60" s="76"/>
      <c r="F60" s="72">
        <f t="shared" si="9"/>
        <v>1</v>
      </c>
      <c r="G60" s="97" t="s">
        <v>601</v>
      </c>
    </row>
    <row r="61" spans="1:7" s="8" customFormat="1" ht="15.95" customHeight="1" x14ac:dyDescent="0.25">
      <c r="A61" s="68" t="s">
        <v>54</v>
      </c>
      <c r="B61" s="76" t="s">
        <v>127</v>
      </c>
      <c r="C61" s="76"/>
      <c r="D61" s="76">
        <f t="shared" si="8"/>
        <v>1</v>
      </c>
      <c r="E61" s="76"/>
      <c r="F61" s="72">
        <f t="shared" si="9"/>
        <v>1</v>
      </c>
      <c r="G61" s="82" t="s">
        <v>425</v>
      </c>
    </row>
    <row r="62" spans="1:7" s="8" customFormat="1" ht="15.95" customHeight="1" x14ac:dyDescent="0.25">
      <c r="A62" s="68" t="s">
        <v>55</v>
      </c>
      <c r="B62" s="76" t="s">
        <v>127</v>
      </c>
      <c r="C62" s="76"/>
      <c r="D62" s="76">
        <f t="shared" si="8"/>
        <v>1</v>
      </c>
      <c r="E62" s="76"/>
      <c r="F62" s="72">
        <f t="shared" si="9"/>
        <v>1</v>
      </c>
      <c r="G62" s="70" t="s">
        <v>614</v>
      </c>
    </row>
    <row r="63" spans="1:7" ht="15.95" customHeight="1" x14ac:dyDescent="0.25">
      <c r="A63" s="68" t="s">
        <v>56</v>
      </c>
      <c r="B63" s="76" t="s">
        <v>127</v>
      </c>
      <c r="C63" s="76"/>
      <c r="D63" s="76">
        <f t="shared" si="8"/>
        <v>1</v>
      </c>
      <c r="E63" s="76"/>
      <c r="F63" s="72">
        <f t="shared" si="9"/>
        <v>1</v>
      </c>
      <c r="G63" s="70" t="s">
        <v>408</v>
      </c>
    </row>
    <row r="64" spans="1:7" s="8" customFormat="1" ht="15.95" customHeight="1" x14ac:dyDescent="0.25">
      <c r="A64" s="68" t="s">
        <v>57</v>
      </c>
      <c r="B64" s="76" t="s">
        <v>127</v>
      </c>
      <c r="C64" s="76"/>
      <c r="D64" s="76">
        <f t="shared" si="8"/>
        <v>1</v>
      </c>
      <c r="E64" s="76"/>
      <c r="F64" s="72">
        <f t="shared" si="9"/>
        <v>1</v>
      </c>
      <c r="G64" s="70" t="s">
        <v>390</v>
      </c>
    </row>
    <row r="65" spans="1:7" s="8" customFormat="1" ht="15.95" customHeight="1" x14ac:dyDescent="0.25">
      <c r="A65" s="68" t="s">
        <v>58</v>
      </c>
      <c r="B65" s="76" t="s">
        <v>127</v>
      </c>
      <c r="C65" s="76"/>
      <c r="D65" s="76">
        <f t="shared" si="8"/>
        <v>1</v>
      </c>
      <c r="E65" s="76"/>
      <c r="F65" s="72">
        <f t="shared" si="9"/>
        <v>1</v>
      </c>
      <c r="G65" s="70" t="s">
        <v>481</v>
      </c>
    </row>
    <row r="66" spans="1:7" ht="15.95" customHeight="1" x14ac:dyDescent="0.25">
      <c r="A66" s="68" t="s">
        <v>59</v>
      </c>
      <c r="B66" s="76" t="s">
        <v>127</v>
      </c>
      <c r="C66" s="79"/>
      <c r="D66" s="76">
        <f t="shared" si="8"/>
        <v>1</v>
      </c>
      <c r="E66" s="76"/>
      <c r="F66" s="72">
        <f t="shared" si="9"/>
        <v>1</v>
      </c>
      <c r="G66" s="82" t="s">
        <v>604</v>
      </c>
    </row>
    <row r="67" spans="1:7" s="13" customFormat="1" ht="15.95" customHeight="1" x14ac:dyDescent="0.25">
      <c r="A67" s="67" t="s">
        <v>60</v>
      </c>
      <c r="B67" s="77"/>
      <c r="C67" s="77"/>
      <c r="D67" s="78"/>
      <c r="E67" s="78"/>
      <c r="F67" s="73"/>
      <c r="G67" s="71"/>
    </row>
    <row r="68" spans="1:7" s="8" customFormat="1" ht="15.95" customHeight="1" x14ac:dyDescent="0.25">
      <c r="A68" s="68" t="s">
        <v>61</v>
      </c>
      <c r="B68" s="76" t="s">
        <v>127</v>
      </c>
      <c r="C68" s="76"/>
      <c r="D68" s="76">
        <f t="shared" ref="D68:D73" si="10">IF(B68="Да, опубликованы",1,0)</f>
        <v>1</v>
      </c>
      <c r="E68" s="76"/>
      <c r="F68" s="72">
        <f t="shared" ref="F68:F73" si="11">D68*(1-E68)</f>
        <v>1</v>
      </c>
      <c r="G68" s="70" t="s">
        <v>347</v>
      </c>
    </row>
    <row r="69" spans="1:7" ht="15.95" customHeight="1" x14ac:dyDescent="0.25">
      <c r="A69" s="68" t="s">
        <v>62</v>
      </c>
      <c r="B69" s="76" t="s">
        <v>127</v>
      </c>
      <c r="C69" s="76"/>
      <c r="D69" s="76">
        <f t="shared" si="10"/>
        <v>1</v>
      </c>
      <c r="E69" s="76"/>
      <c r="F69" s="72">
        <f t="shared" si="11"/>
        <v>1</v>
      </c>
      <c r="G69" s="11" t="s">
        <v>393</v>
      </c>
    </row>
    <row r="70" spans="1:7" ht="15.95" customHeight="1" x14ac:dyDescent="0.25">
      <c r="A70" s="68" t="s">
        <v>63</v>
      </c>
      <c r="B70" s="76" t="s">
        <v>127</v>
      </c>
      <c r="C70" s="76"/>
      <c r="D70" s="76">
        <f t="shared" si="10"/>
        <v>1</v>
      </c>
      <c r="E70" s="76"/>
      <c r="F70" s="72">
        <f t="shared" si="11"/>
        <v>1</v>
      </c>
      <c r="G70" s="125" t="s">
        <v>394</v>
      </c>
    </row>
    <row r="71" spans="1:7" s="8" customFormat="1" ht="15.95" customHeight="1" x14ac:dyDescent="0.25">
      <c r="A71" s="68" t="s">
        <v>64</v>
      </c>
      <c r="B71" s="76" t="s">
        <v>127</v>
      </c>
      <c r="C71" s="76"/>
      <c r="D71" s="76">
        <f t="shared" si="10"/>
        <v>1</v>
      </c>
      <c r="E71" s="76"/>
      <c r="F71" s="72">
        <f t="shared" si="11"/>
        <v>1</v>
      </c>
      <c r="G71" s="70" t="s">
        <v>395</v>
      </c>
    </row>
    <row r="72" spans="1:7" s="8" customFormat="1" ht="15.95" customHeight="1" x14ac:dyDescent="0.25">
      <c r="A72" s="68" t="s">
        <v>65</v>
      </c>
      <c r="B72" s="76" t="s">
        <v>127</v>
      </c>
      <c r="C72" s="76"/>
      <c r="D72" s="76">
        <f t="shared" si="10"/>
        <v>1</v>
      </c>
      <c r="E72" s="76"/>
      <c r="F72" s="72">
        <f t="shared" si="11"/>
        <v>1</v>
      </c>
      <c r="G72" s="70" t="s">
        <v>396</v>
      </c>
    </row>
    <row r="73" spans="1:7" s="8" customFormat="1" ht="15.95" customHeight="1" x14ac:dyDescent="0.25">
      <c r="A73" s="68" t="s">
        <v>66</v>
      </c>
      <c r="B73" s="76" t="s">
        <v>128</v>
      </c>
      <c r="C73" s="76"/>
      <c r="D73" s="76">
        <f t="shared" si="10"/>
        <v>0</v>
      </c>
      <c r="E73" s="76"/>
      <c r="F73" s="72">
        <f t="shared" si="11"/>
        <v>0</v>
      </c>
      <c r="G73" s="70" t="s">
        <v>349</v>
      </c>
    </row>
    <row r="74" spans="1:7" s="13" customFormat="1" ht="15.95" customHeight="1" x14ac:dyDescent="0.25">
      <c r="A74" s="67" t="s">
        <v>67</v>
      </c>
      <c r="B74" s="77"/>
      <c r="C74" s="77"/>
      <c r="D74" s="78"/>
      <c r="E74" s="78"/>
      <c r="F74" s="73"/>
      <c r="G74" s="71"/>
    </row>
    <row r="75" spans="1:7" s="8" customFormat="1" ht="15.95" customHeight="1" x14ac:dyDescent="0.25">
      <c r="A75" s="68" t="s">
        <v>68</v>
      </c>
      <c r="B75" s="76" t="s">
        <v>127</v>
      </c>
      <c r="C75" s="76"/>
      <c r="D75" s="76">
        <f t="shared" ref="D75:D86" si="12">IF(B75="Да, опубликованы",1,0)</f>
        <v>1</v>
      </c>
      <c r="E75" s="76"/>
      <c r="F75" s="72">
        <f t="shared" ref="F75:F86" si="13">D75*(1-E75)</f>
        <v>1</v>
      </c>
      <c r="G75" s="70" t="s">
        <v>571</v>
      </c>
    </row>
    <row r="76" spans="1:7" s="8" customFormat="1" ht="15.95" customHeight="1" x14ac:dyDescent="0.25">
      <c r="A76" s="68" t="s">
        <v>69</v>
      </c>
      <c r="B76" s="76" t="s">
        <v>127</v>
      </c>
      <c r="C76" s="76"/>
      <c r="D76" s="76">
        <f t="shared" si="12"/>
        <v>1</v>
      </c>
      <c r="E76" s="76"/>
      <c r="F76" s="72">
        <f t="shared" si="13"/>
        <v>1</v>
      </c>
      <c r="G76" s="70" t="s">
        <v>630</v>
      </c>
    </row>
    <row r="77" spans="1:7" s="8" customFormat="1" ht="15.95" customHeight="1" x14ac:dyDescent="0.25">
      <c r="A77" s="68" t="s">
        <v>70</v>
      </c>
      <c r="B77" s="76" t="s">
        <v>127</v>
      </c>
      <c r="C77" s="76"/>
      <c r="D77" s="76">
        <f t="shared" si="12"/>
        <v>1</v>
      </c>
      <c r="E77" s="76"/>
      <c r="F77" s="72">
        <f t="shared" si="13"/>
        <v>1</v>
      </c>
      <c r="G77" s="70" t="s">
        <v>384</v>
      </c>
    </row>
    <row r="78" spans="1:7" s="8" customFormat="1" ht="15.95" customHeight="1" x14ac:dyDescent="0.25">
      <c r="A78" s="68" t="s">
        <v>71</v>
      </c>
      <c r="B78" s="76" t="s">
        <v>127</v>
      </c>
      <c r="C78" s="76"/>
      <c r="D78" s="76">
        <f t="shared" si="12"/>
        <v>1</v>
      </c>
      <c r="E78" s="76"/>
      <c r="F78" s="72">
        <f t="shared" si="13"/>
        <v>1</v>
      </c>
      <c r="G78" s="70" t="s">
        <v>376</v>
      </c>
    </row>
    <row r="79" spans="1:7" ht="15.95" customHeight="1" x14ac:dyDescent="0.25">
      <c r="A79" s="68" t="s">
        <v>72</v>
      </c>
      <c r="B79" s="76" t="s">
        <v>127</v>
      </c>
      <c r="C79" s="81"/>
      <c r="D79" s="76">
        <f t="shared" si="12"/>
        <v>1</v>
      </c>
      <c r="E79" s="76"/>
      <c r="F79" s="72">
        <f t="shared" si="13"/>
        <v>1</v>
      </c>
      <c r="G79" s="98" t="s">
        <v>351</v>
      </c>
    </row>
    <row r="80" spans="1:7" s="8" customFormat="1" ht="15.95" customHeight="1" x14ac:dyDescent="0.25">
      <c r="A80" s="68" t="s">
        <v>73</v>
      </c>
      <c r="B80" s="76" t="s">
        <v>127</v>
      </c>
      <c r="C80" s="81"/>
      <c r="D80" s="76">
        <f t="shared" si="12"/>
        <v>1</v>
      </c>
      <c r="E80" s="76"/>
      <c r="F80" s="72">
        <f t="shared" si="13"/>
        <v>1</v>
      </c>
      <c r="G80" s="70" t="s">
        <v>352</v>
      </c>
    </row>
    <row r="81" spans="1:7" ht="15.95" customHeight="1" x14ac:dyDescent="0.25">
      <c r="A81" s="68" t="s">
        <v>74</v>
      </c>
      <c r="B81" s="76" t="s">
        <v>127</v>
      </c>
      <c r="C81" s="76"/>
      <c r="D81" s="76">
        <f t="shared" si="12"/>
        <v>1</v>
      </c>
      <c r="E81" s="76"/>
      <c r="F81" s="72">
        <f t="shared" si="13"/>
        <v>1</v>
      </c>
      <c r="G81" s="70" t="s">
        <v>517</v>
      </c>
    </row>
    <row r="82" spans="1:7" s="7" customFormat="1" ht="15.95" customHeight="1" x14ac:dyDescent="0.25">
      <c r="A82" s="68" t="s">
        <v>75</v>
      </c>
      <c r="B82" s="76" t="s">
        <v>127</v>
      </c>
      <c r="C82" s="79"/>
      <c r="D82" s="76">
        <f t="shared" si="12"/>
        <v>1</v>
      </c>
      <c r="E82" s="76"/>
      <c r="F82" s="72">
        <f t="shared" si="13"/>
        <v>1</v>
      </c>
      <c r="G82" s="70" t="s">
        <v>353</v>
      </c>
    </row>
    <row r="83" spans="1:7" s="8" customFormat="1" ht="15.95" customHeight="1" x14ac:dyDescent="0.25">
      <c r="A83" s="68" t="s">
        <v>76</v>
      </c>
      <c r="B83" s="76" t="s">
        <v>128</v>
      </c>
      <c r="C83" s="76"/>
      <c r="D83" s="76">
        <f t="shared" si="12"/>
        <v>0</v>
      </c>
      <c r="E83" s="76"/>
      <c r="F83" s="72">
        <f t="shared" si="13"/>
        <v>0</v>
      </c>
      <c r="G83" s="70" t="s">
        <v>412</v>
      </c>
    </row>
    <row r="84" spans="1:7" ht="15.95" customHeight="1" x14ac:dyDescent="0.25">
      <c r="A84" s="68" t="s">
        <v>77</v>
      </c>
      <c r="B84" s="76" t="s">
        <v>127</v>
      </c>
      <c r="C84" s="79"/>
      <c r="D84" s="76">
        <f t="shared" si="12"/>
        <v>1</v>
      </c>
      <c r="E84" s="76"/>
      <c r="F84" s="72">
        <f t="shared" si="13"/>
        <v>1</v>
      </c>
      <c r="G84" s="98" t="s">
        <v>354</v>
      </c>
    </row>
    <row r="85" spans="1:7" s="8" customFormat="1" ht="15.95" customHeight="1" x14ac:dyDescent="0.25">
      <c r="A85" s="68" t="s">
        <v>78</v>
      </c>
      <c r="B85" s="76" t="s">
        <v>127</v>
      </c>
      <c r="C85" s="79"/>
      <c r="D85" s="76">
        <f t="shared" si="12"/>
        <v>1</v>
      </c>
      <c r="E85" s="76"/>
      <c r="F85" s="72">
        <f t="shared" si="13"/>
        <v>1</v>
      </c>
      <c r="G85" s="70" t="s">
        <v>516</v>
      </c>
    </row>
    <row r="86" spans="1:7" s="8" customFormat="1" ht="15.95" customHeight="1" x14ac:dyDescent="0.25">
      <c r="A86" s="68" t="s">
        <v>79</v>
      </c>
      <c r="B86" s="76" t="s">
        <v>127</v>
      </c>
      <c r="C86" s="79" t="s">
        <v>421</v>
      </c>
      <c r="D86" s="76">
        <f t="shared" si="12"/>
        <v>1</v>
      </c>
      <c r="E86" s="76">
        <v>0.5</v>
      </c>
      <c r="F86" s="72">
        <f t="shared" si="13"/>
        <v>0.5</v>
      </c>
      <c r="G86" s="131" t="s">
        <v>399</v>
      </c>
    </row>
    <row r="87" spans="1:7" s="13" customFormat="1" ht="15.95" customHeight="1" x14ac:dyDescent="0.25">
      <c r="A87" s="67" t="s">
        <v>80</v>
      </c>
      <c r="B87" s="77"/>
      <c r="C87" s="77"/>
      <c r="D87" s="78"/>
      <c r="E87" s="78"/>
      <c r="F87" s="73"/>
      <c r="G87" s="71"/>
    </row>
    <row r="88" spans="1:7" s="8" customFormat="1" ht="15.95" customHeight="1" x14ac:dyDescent="0.25">
      <c r="A88" s="68" t="s">
        <v>81</v>
      </c>
      <c r="B88" s="76" t="s">
        <v>127</v>
      </c>
      <c r="C88" s="76"/>
      <c r="D88" s="76">
        <f t="shared" ref="D88:D96" si="14">IF(B88="Да, опубликованы",1,0)</f>
        <v>1</v>
      </c>
      <c r="E88" s="76"/>
      <c r="F88" s="72">
        <f t="shared" ref="F88:F96" si="15">D88*(1-E88)</f>
        <v>1</v>
      </c>
      <c r="G88" s="70" t="s">
        <v>579</v>
      </c>
    </row>
    <row r="89" spans="1:7" s="8" customFormat="1" ht="15.95" customHeight="1" x14ac:dyDescent="0.25">
      <c r="A89" s="68" t="s">
        <v>82</v>
      </c>
      <c r="B89" s="76" t="s">
        <v>127</v>
      </c>
      <c r="C89" s="76"/>
      <c r="D89" s="76">
        <f t="shared" si="14"/>
        <v>1</v>
      </c>
      <c r="E89" s="76"/>
      <c r="F89" s="72">
        <f t="shared" si="15"/>
        <v>1</v>
      </c>
      <c r="G89" s="70" t="s">
        <v>356</v>
      </c>
    </row>
    <row r="90" spans="1:7" ht="15.95" customHeight="1" x14ac:dyDescent="0.25">
      <c r="A90" s="68" t="s">
        <v>83</v>
      </c>
      <c r="B90" s="76" t="s">
        <v>127</v>
      </c>
      <c r="C90" s="76"/>
      <c r="D90" s="76">
        <f t="shared" si="14"/>
        <v>1</v>
      </c>
      <c r="E90" s="76"/>
      <c r="F90" s="72">
        <f t="shared" si="15"/>
        <v>1</v>
      </c>
      <c r="G90" s="70" t="s">
        <v>612</v>
      </c>
    </row>
    <row r="91" spans="1:7" ht="15.95" customHeight="1" x14ac:dyDescent="0.25">
      <c r="A91" s="68" t="s">
        <v>84</v>
      </c>
      <c r="B91" s="76" t="s">
        <v>127</v>
      </c>
      <c r="C91" s="76"/>
      <c r="D91" s="76">
        <f t="shared" si="14"/>
        <v>1</v>
      </c>
      <c r="E91" s="76"/>
      <c r="F91" s="72">
        <f t="shared" si="15"/>
        <v>1</v>
      </c>
      <c r="G91" s="70" t="s">
        <v>357</v>
      </c>
    </row>
    <row r="92" spans="1:7" ht="15.95" customHeight="1" x14ac:dyDescent="0.25">
      <c r="A92" s="68" t="s">
        <v>85</v>
      </c>
      <c r="B92" s="76" t="s">
        <v>127</v>
      </c>
      <c r="C92" s="79"/>
      <c r="D92" s="76">
        <f t="shared" si="14"/>
        <v>1</v>
      </c>
      <c r="E92" s="76"/>
      <c r="F92" s="72">
        <f t="shared" si="15"/>
        <v>1</v>
      </c>
      <c r="G92" s="70" t="s">
        <v>358</v>
      </c>
    </row>
    <row r="93" spans="1:7" s="8" customFormat="1" ht="15.95" customHeight="1" x14ac:dyDescent="0.25">
      <c r="A93" s="68" t="s">
        <v>86</v>
      </c>
      <c r="B93" s="76" t="s">
        <v>127</v>
      </c>
      <c r="C93" s="76"/>
      <c r="D93" s="76">
        <f t="shared" si="14"/>
        <v>1</v>
      </c>
      <c r="E93" s="76"/>
      <c r="F93" s="72">
        <f t="shared" si="15"/>
        <v>1</v>
      </c>
      <c r="G93" s="70" t="s">
        <v>587</v>
      </c>
    </row>
    <row r="94" spans="1:7" s="8" customFormat="1" ht="15.95" customHeight="1" x14ac:dyDescent="0.25">
      <c r="A94" s="68" t="s">
        <v>87</v>
      </c>
      <c r="B94" s="76" t="s">
        <v>127</v>
      </c>
      <c r="C94" s="76"/>
      <c r="D94" s="76">
        <f t="shared" si="14"/>
        <v>1</v>
      </c>
      <c r="E94" s="76"/>
      <c r="F94" s="72">
        <f t="shared" si="15"/>
        <v>1</v>
      </c>
      <c r="G94" s="70" t="s">
        <v>359</v>
      </c>
    </row>
    <row r="95" spans="1:7" s="66" customFormat="1" ht="15.95" customHeight="1" x14ac:dyDescent="0.25">
      <c r="A95" s="68" t="s">
        <v>88</v>
      </c>
      <c r="B95" s="76" t="s">
        <v>128</v>
      </c>
      <c r="C95" s="76"/>
      <c r="D95" s="76">
        <f t="shared" si="14"/>
        <v>0</v>
      </c>
      <c r="E95" s="76"/>
      <c r="F95" s="72">
        <f t="shared" si="15"/>
        <v>0</v>
      </c>
      <c r="G95" s="69" t="s">
        <v>391</v>
      </c>
    </row>
    <row r="96" spans="1:7" s="8" customFormat="1" ht="15.95" customHeight="1" x14ac:dyDescent="0.25">
      <c r="A96" s="68" t="s">
        <v>89</v>
      </c>
      <c r="B96" s="76" t="s">
        <v>128</v>
      </c>
      <c r="C96" s="76"/>
      <c r="D96" s="76">
        <f t="shared" si="14"/>
        <v>0</v>
      </c>
      <c r="E96" s="76"/>
      <c r="F96" s="72">
        <f t="shared" si="15"/>
        <v>0</v>
      </c>
      <c r="G96" s="70" t="s">
        <v>403</v>
      </c>
    </row>
    <row r="97" spans="1:7" s="13" customFormat="1" ht="15.95" customHeight="1" x14ac:dyDescent="0.25">
      <c r="A97" s="67" t="s">
        <v>103</v>
      </c>
      <c r="B97" s="100"/>
      <c r="C97" s="101"/>
      <c r="D97" s="78"/>
      <c r="E97" s="101"/>
      <c r="F97" s="73"/>
      <c r="G97" s="101"/>
    </row>
    <row r="98" spans="1:7" ht="15.95" customHeight="1" x14ac:dyDescent="0.25">
      <c r="A98" s="68" t="s">
        <v>104</v>
      </c>
      <c r="B98" s="103" t="s">
        <v>127</v>
      </c>
      <c r="C98" s="104"/>
      <c r="D98" s="76">
        <f>IF(B98="Да, опубликованы",1,0)</f>
        <v>1</v>
      </c>
      <c r="E98" s="76"/>
      <c r="F98" s="72">
        <f>D98*(1-E98)</f>
        <v>1</v>
      </c>
      <c r="G98" s="105" t="s">
        <v>385</v>
      </c>
    </row>
    <row r="99" spans="1:7" ht="15.95" customHeight="1" x14ac:dyDescent="0.25">
      <c r="A99" s="68" t="s">
        <v>105</v>
      </c>
      <c r="B99" s="103" t="s">
        <v>128</v>
      </c>
      <c r="C99" s="104"/>
      <c r="D99" s="76">
        <f>IF(B99="Да, опубликованы",1,0)</f>
        <v>0</v>
      </c>
      <c r="E99" s="76"/>
      <c r="F99" s="72">
        <f>D99*(1-E99)</f>
        <v>0</v>
      </c>
      <c r="G99" s="105" t="s">
        <v>386</v>
      </c>
    </row>
    <row r="100" spans="1:7" x14ac:dyDescent="0.25">
      <c r="B100" s="3" t="s">
        <v>96</v>
      </c>
    </row>
    <row r="101" spans="1:7" x14ac:dyDescent="0.25">
      <c r="A101" s="4"/>
      <c r="B101" s="4"/>
      <c r="C101" s="4"/>
      <c r="D101" s="4"/>
      <c r="E101" s="4"/>
      <c r="F101" s="6"/>
    </row>
    <row r="108" spans="1:7" x14ac:dyDescent="0.25">
      <c r="A108" s="4"/>
      <c r="B108" s="4"/>
      <c r="C108" s="4"/>
      <c r="D108" s="4"/>
      <c r="E108" s="4"/>
      <c r="F108" s="6"/>
    </row>
    <row r="112" spans="1:7" s="2" customFormat="1" ht="11.25" x14ac:dyDescent="0.2">
      <c r="A112" s="4"/>
      <c r="B112" s="4"/>
      <c r="C112" s="4"/>
      <c r="D112" s="4"/>
      <c r="E112" s="4"/>
      <c r="F112" s="6"/>
    </row>
    <row r="115" spans="1:6" s="2" customFormat="1" ht="11.25" x14ac:dyDescent="0.2">
      <c r="A115" s="4"/>
      <c r="B115" s="4"/>
      <c r="C115" s="4"/>
      <c r="D115" s="4"/>
      <c r="E115" s="4"/>
      <c r="F115" s="6"/>
    </row>
    <row r="119" spans="1:6" s="2" customFormat="1" ht="11.25" x14ac:dyDescent="0.2">
      <c r="A119" s="4"/>
      <c r="B119" s="4"/>
      <c r="C119" s="4"/>
      <c r="D119" s="4"/>
      <c r="E119" s="4"/>
      <c r="F119" s="6"/>
    </row>
    <row r="122" spans="1:6" s="2" customFormat="1" ht="11.25" x14ac:dyDescent="0.2">
      <c r="A122" s="4"/>
      <c r="B122" s="4"/>
      <c r="C122" s="4"/>
      <c r="D122" s="4"/>
      <c r="E122" s="4"/>
      <c r="F122" s="6"/>
    </row>
    <row r="126" spans="1:6" s="2" customFormat="1" ht="11.25" x14ac:dyDescent="0.2">
      <c r="A126" s="4"/>
      <c r="B126" s="4"/>
      <c r="C126" s="4"/>
      <c r="D126" s="4"/>
      <c r="E126" s="4"/>
      <c r="F126" s="6"/>
    </row>
  </sheetData>
  <autoFilter ref="A6:G100"/>
  <mergeCells count="9">
    <mergeCell ref="G3:G5"/>
    <mergeCell ref="D3:F3"/>
    <mergeCell ref="A1:G1"/>
    <mergeCell ref="A2:G2"/>
    <mergeCell ref="C3:C5"/>
    <mergeCell ref="A3:A5"/>
    <mergeCell ref="E4:E5"/>
    <mergeCell ref="F4:F5"/>
    <mergeCell ref="D4:D5"/>
  </mergeCells>
  <dataValidations count="2">
    <dataValidation type="list" allowBlank="1" showInputMessage="1" showErrorMessage="1" sqref="B6:B99">
      <formula1>$B$4:$B$5</formula1>
    </dataValidation>
    <dataValidation type="list" allowBlank="1" showInputMessage="1" showErrorMessage="1" sqref="E6">
      <formula1>"0,5"</formula1>
    </dataValidation>
  </dataValidations>
  <hyperlinks>
    <hyperlink ref="G11" r:id="rId1"/>
    <hyperlink ref="G28" r:id="rId2"/>
    <hyperlink ref="G29" r:id="rId3"/>
    <hyperlink ref="G45" r:id="rId4" display="http://www.nsrd.ru/dokumenty/proekti_normativno_pravovih_aktov"/>
    <hyperlink ref="G49" r:id="rId5"/>
    <hyperlink ref="G89" r:id="rId6"/>
    <hyperlink ref="G91" r:id="rId7"/>
    <hyperlink ref="G94" r:id="rId8"/>
    <hyperlink ref="G83" r:id="rId9" display="http://www.sndko.ru/proekty_zakonov_ko/"/>
    <hyperlink ref="G82" r:id="rId10"/>
    <hyperlink ref="G80" r:id="rId11"/>
    <hyperlink ref="G79" r:id="rId12"/>
    <hyperlink ref="G73" r:id="rId13"/>
    <hyperlink ref="G68" r:id="rId14"/>
    <hyperlink ref="G55" r:id="rId15"/>
    <hyperlink ref="G53" r:id="rId16"/>
    <hyperlink ref="G54" r:id="rId17"/>
    <hyperlink ref="G58" r:id="rId18"/>
    <hyperlink ref="G63" r:id="rId19" display="http://www.zspo.ru/legislative/budget/27862/"/>
    <hyperlink ref="G71" r:id="rId20"/>
    <hyperlink ref="G86" r:id="rId21"/>
    <hyperlink ref="G98" r:id="rId22"/>
    <hyperlink ref="G99" r:id="rId23"/>
    <hyperlink ref="G16" r:id="rId24"/>
    <hyperlink ref="G30" r:id="rId25" display="http://duma39.ru/activity/zakon/draft/"/>
    <hyperlink ref="G62" r:id="rId26" display="http://www.zaksob.ru/pages.aspx?id=208&amp;m=68"/>
    <hyperlink ref="G15" r:id="rId27"/>
    <hyperlink ref="G57" r:id="rId28"/>
  </hyperlinks>
  <pageMargins left="0.70866141732283472" right="0.70866141732283472" top="0.74803149606299213" bottom="0.74803149606299213" header="0.31496062992125984" footer="0.31496062992125984"/>
  <pageSetup paperSize="9" scale="74" fitToHeight="3" orientation="landscape" r:id="rId29"/>
  <headerFooter>
    <oddFooter>&amp;C&amp;"Times New Roman,обычный"&amp;8&amp;P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zoomScaleNormal="100" workbookViewId="0">
      <pane ySplit="9" topLeftCell="A10" activePane="bottomLeft" state="frozen"/>
      <selection pane="bottomLeft" activeCell="R7" sqref="R7"/>
    </sheetView>
  </sheetViews>
  <sheetFormatPr defaultRowHeight="15" x14ac:dyDescent="0.25"/>
  <cols>
    <col min="1" max="1" width="33.42578125" style="3" customWidth="1"/>
    <col min="2" max="2" width="39.7109375" style="3" customWidth="1"/>
    <col min="3" max="4" width="10.7109375" style="3" customWidth="1"/>
    <col min="5" max="5" width="13.7109375" style="3" customWidth="1"/>
    <col min="6" max="6" width="10" style="3" customWidth="1"/>
    <col min="7" max="10" width="8.7109375" style="3" customWidth="1"/>
    <col min="11" max="11" width="16.42578125" style="3" customWidth="1"/>
    <col min="12" max="12" width="6.7109375" style="3" customWidth="1"/>
    <col min="13" max="13" width="10.140625" style="3" customWidth="1"/>
    <col min="14" max="14" width="11.28515625" style="3" customWidth="1"/>
    <col min="15" max="15" width="6.7109375" style="5" customWidth="1"/>
    <col min="16" max="16" width="37.7109375" style="2" customWidth="1"/>
  </cols>
  <sheetData>
    <row r="1" spans="1:16" s="1" customFormat="1" ht="29.25" customHeight="1" x14ac:dyDescent="0.2">
      <c r="A1" s="196" t="s">
        <v>186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</row>
    <row r="2" spans="1:16" s="1" customFormat="1" ht="15.95" customHeight="1" x14ac:dyDescent="0.2">
      <c r="A2" s="177" t="s">
        <v>419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</row>
    <row r="3" spans="1:16" s="1" customFormat="1" ht="15.95" customHeight="1" x14ac:dyDescent="0.2">
      <c r="A3" s="179" t="s">
        <v>130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</row>
    <row r="4" spans="1:16" s="1" customFormat="1" ht="15.95" customHeight="1" x14ac:dyDescent="0.2">
      <c r="A4" s="179" t="s">
        <v>131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</row>
    <row r="5" spans="1:16" ht="26.25" customHeight="1" x14ac:dyDescent="0.25">
      <c r="A5" s="175" t="s">
        <v>106</v>
      </c>
      <c r="B5" s="175" t="s">
        <v>187</v>
      </c>
      <c r="C5" s="184" t="s">
        <v>236</v>
      </c>
      <c r="D5" s="184" t="s">
        <v>237</v>
      </c>
      <c r="E5" s="184" t="s">
        <v>231</v>
      </c>
      <c r="F5" s="202" t="s">
        <v>194</v>
      </c>
      <c r="G5" s="203"/>
      <c r="H5" s="203"/>
      <c r="I5" s="203"/>
      <c r="J5" s="204"/>
      <c r="K5" s="175" t="s">
        <v>107</v>
      </c>
      <c r="L5" s="175" t="s">
        <v>188</v>
      </c>
      <c r="M5" s="175"/>
      <c r="N5" s="176"/>
      <c r="O5" s="176"/>
      <c r="P5" s="175" t="s">
        <v>95</v>
      </c>
    </row>
    <row r="6" spans="1:16" ht="21" customHeight="1" x14ac:dyDescent="0.25">
      <c r="A6" s="175"/>
      <c r="B6" s="176"/>
      <c r="C6" s="185"/>
      <c r="D6" s="185"/>
      <c r="E6" s="185"/>
      <c r="F6" s="205"/>
      <c r="G6" s="206"/>
      <c r="H6" s="206"/>
      <c r="I6" s="206"/>
      <c r="J6" s="207"/>
      <c r="K6" s="175"/>
      <c r="L6" s="176"/>
      <c r="M6" s="176"/>
      <c r="N6" s="176"/>
      <c r="O6" s="176"/>
      <c r="P6" s="175"/>
    </row>
    <row r="7" spans="1:16" ht="15.95" customHeight="1" x14ac:dyDescent="0.25">
      <c r="A7" s="176"/>
      <c r="B7" s="137" t="s">
        <v>132</v>
      </c>
      <c r="C7" s="200"/>
      <c r="D7" s="200"/>
      <c r="E7" s="185"/>
      <c r="F7" s="184" t="s">
        <v>189</v>
      </c>
      <c r="G7" s="184" t="s">
        <v>190</v>
      </c>
      <c r="H7" s="184" t="s">
        <v>191</v>
      </c>
      <c r="I7" s="184" t="s">
        <v>193</v>
      </c>
      <c r="J7" s="184" t="s">
        <v>192</v>
      </c>
      <c r="K7" s="175"/>
      <c r="L7" s="176" t="s">
        <v>111</v>
      </c>
      <c r="M7" s="176" t="s">
        <v>108</v>
      </c>
      <c r="N7" s="176" t="s">
        <v>109</v>
      </c>
      <c r="O7" s="199" t="s">
        <v>110</v>
      </c>
      <c r="P7" s="198"/>
    </row>
    <row r="8" spans="1:16" ht="15.95" customHeight="1" x14ac:dyDescent="0.25">
      <c r="A8" s="176"/>
      <c r="B8" s="137" t="s">
        <v>120</v>
      </c>
      <c r="C8" s="200"/>
      <c r="D8" s="200"/>
      <c r="E8" s="185"/>
      <c r="F8" s="185"/>
      <c r="G8" s="185"/>
      <c r="H8" s="185"/>
      <c r="I8" s="185"/>
      <c r="J8" s="185"/>
      <c r="K8" s="175"/>
      <c r="L8" s="176"/>
      <c r="M8" s="176"/>
      <c r="N8" s="176"/>
      <c r="O8" s="199"/>
      <c r="P8" s="198"/>
    </row>
    <row r="9" spans="1:16" ht="15.95" customHeight="1" x14ac:dyDescent="0.25">
      <c r="A9" s="176"/>
      <c r="B9" s="137" t="s">
        <v>125</v>
      </c>
      <c r="C9" s="201"/>
      <c r="D9" s="201"/>
      <c r="E9" s="186"/>
      <c r="F9" s="186"/>
      <c r="G9" s="186"/>
      <c r="H9" s="186"/>
      <c r="I9" s="186"/>
      <c r="J9" s="186"/>
      <c r="K9" s="175"/>
      <c r="L9" s="176"/>
      <c r="M9" s="176"/>
      <c r="N9" s="176"/>
      <c r="O9" s="199"/>
      <c r="P9" s="198"/>
    </row>
    <row r="10" spans="1:16" s="13" customFormat="1" ht="15.95" customHeight="1" x14ac:dyDescent="0.25">
      <c r="A10" s="67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67"/>
      <c r="L10" s="67"/>
      <c r="M10" s="67"/>
      <c r="N10" s="67"/>
      <c r="O10" s="10"/>
      <c r="P10" s="9"/>
    </row>
    <row r="11" spans="1:16" s="7" customFormat="1" ht="15.95" customHeight="1" x14ac:dyDescent="0.25">
      <c r="A11" s="68" t="s">
        <v>1</v>
      </c>
      <c r="B11" s="76" t="s">
        <v>120</v>
      </c>
      <c r="C11" s="76" t="s">
        <v>118</v>
      </c>
      <c r="D11" s="76" t="s">
        <v>118</v>
      </c>
      <c r="E11" s="76" t="s">
        <v>118</v>
      </c>
      <c r="F11" s="76" t="s">
        <v>118</v>
      </c>
      <c r="G11" s="76" t="s">
        <v>118</v>
      </c>
      <c r="H11" s="76" t="s">
        <v>118</v>
      </c>
      <c r="I11" s="76" t="s">
        <v>119</v>
      </c>
      <c r="J11" s="76" t="s">
        <v>118</v>
      </c>
      <c r="K11" s="76"/>
      <c r="L11" s="76">
        <f>IF(B11="Да, опубликован",2,0)</f>
        <v>0</v>
      </c>
      <c r="M11" s="76"/>
      <c r="N11" s="76"/>
      <c r="O11" s="72">
        <f>L11*(1-M11)*(1-N11)</f>
        <v>0</v>
      </c>
      <c r="P11" s="11" t="s">
        <v>297</v>
      </c>
    </row>
    <row r="12" spans="1:16" ht="15.95" customHeight="1" x14ac:dyDescent="0.25">
      <c r="A12" s="68" t="s">
        <v>2</v>
      </c>
      <c r="B12" s="76" t="s">
        <v>125</v>
      </c>
      <c r="C12" s="76"/>
      <c r="D12" s="76"/>
      <c r="E12" s="76"/>
      <c r="F12" s="76"/>
      <c r="G12" s="76"/>
      <c r="H12" s="76"/>
      <c r="I12" s="76"/>
      <c r="J12" s="76"/>
      <c r="K12" s="76"/>
      <c r="L12" s="76">
        <f t="shared" ref="L12:L28" si="0">IF(B12="Да, опубликован",2,0)</f>
        <v>0</v>
      </c>
      <c r="M12" s="76"/>
      <c r="N12" s="76"/>
      <c r="O12" s="72">
        <f t="shared" ref="O12:O28" si="1">L12*(1-M12)*(1-N12)</f>
        <v>0</v>
      </c>
      <c r="P12" s="70" t="s">
        <v>563</v>
      </c>
    </row>
    <row r="13" spans="1:16" ht="15.95" customHeight="1" x14ac:dyDescent="0.25">
      <c r="A13" s="68" t="s">
        <v>3</v>
      </c>
      <c r="B13" s="76" t="s">
        <v>132</v>
      </c>
      <c r="C13" s="76" t="s">
        <v>118</v>
      </c>
      <c r="D13" s="76" t="s">
        <v>118</v>
      </c>
      <c r="E13" s="76" t="s">
        <v>118</v>
      </c>
      <c r="F13" s="76" t="s">
        <v>118</v>
      </c>
      <c r="G13" s="76" t="s">
        <v>118</v>
      </c>
      <c r="H13" s="76" t="s">
        <v>118</v>
      </c>
      <c r="I13" s="76" t="s">
        <v>118</v>
      </c>
      <c r="J13" s="76" t="s">
        <v>118</v>
      </c>
      <c r="K13" s="92"/>
      <c r="L13" s="76">
        <f t="shared" si="0"/>
        <v>2</v>
      </c>
      <c r="M13" s="76"/>
      <c r="N13" s="92"/>
      <c r="O13" s="72">
        <f t="shared" si="1"/>
        <v>2</v>
      </c>
      <c r="P13" s="70" t="s">
        <v>488</v>
      </c>
    </row>
    <row r="14" spans="1:16" s="7" customFormat="1" ht="15.95" customHeight="1" x14ac:dyDescent="0.25">
      <c r="A14" s="68" t="s">
        <v>4</v>
      </c>
      <c r="B14" s="76" t="s">
        <v>132</v>
      </c>
      <c r="C14" s="76" t="s">
        <v>118</v>
      </c>
      <c r="D14" s="76" t="s">
        <v>118</v>
      </c>
      <c r="E14" s="76" t="s">
        <v>118</v>
      </c>
      <c r="F14" s="76" t="s">
        <v>118</v>
      </c>
      <c r="G14" s="76" t="s">
        <v>118</v>
      </c>
      <c r="H14" s="76" t="s">
        <v>118</v>
      </c>
      <c r="I14" s="76" t="s">
        <v>118</v>
      </c>
      <c r="J14" s="76" t="s">
        <v>118</v>
      </c>
      <c r="K14" s="76"/>
      <c r="L14" s="76">
        <f t="shared" si="0"/>
        <v>2</v>
      </c>
      <c r="M14" s="76"/>
      <c r="N14" s="76"/>
      <c r="O14" s="72">
        <f t="shared" si="1"/>
        <v>2</v>
      </c>
      <c r="P14" s="70" t="s">
        <v>565</v>
      </c>
    </row>
    <row r="15" spans="1:16" s="8" customFormat="1" ht="15.95" customHeight="1" x14ac:dyDescent="0.25">
      <c r="A15" s="68" t="s">
        <v>5</v>
      </c>
      <c r="B15" s="76" t="s">
        <v>125</v>
      </c>
      <c r="C15" s="76"/>
      <c r="D15" s="76"/>
      <c r="E15" s="76"/>
      <c r="F15" s="76"/>
      <c r="G15" s="76"/>
      <c r="H15" s="76"/>
      <c r="I15" s="76"/>
      <c r="J15" s="76"/>
      <c r="K15" s="76"/>
      <c r="L15" s="76">
        <f t="shared" si="0"/>
        <v>0</v>
      </c>
      <c r="M15" s="76"/>
      <c r="N15" s="76"/>
      <c r="O15" s="72">
        <f t="shared" si="1"/>
        <v>0</v>
      </c>
      <c r="P15" s="70" t="s">
        <v>301</v>
      </c>
    </row>
    <row r="16" spans="1:16" ht="15.95" customHeight="1" x14ac:dyDescent="0.25">
      <c r="A16" s="68" t="s">
        <v>6</v>
      </c>
      <c r="B16" s="76" t="s">
        <v>132</v>
      </c>
      <c r="C16" s="76" t="s">
        <v>118</v>
      </c>
      <c r="D16" s="76" t="s">
        <v>118</v>
      </c>
      <c r="E16" s="76" t="s">
        <v>118</v>
      </c>
      <c r="F16" s="76" t="s">
        <v>118</v>
      </c>
      <c r="G16" s="76" t="s">
        <v>118</v>
      </c>
      <c r="H16" s="76" t="s">
        <v>118</v>
      </c>
      <c r="I16" s="76" t="s">
        <v>118</v>
      </c>
      <c r="J16" s="76" t="s">
        <v>118</v>
      </c>
      <c r="K16" s="70"/>
      <c r="L16" s="76">
        <f t="shared" si="0"/>
        <v>2</v>
      </c>
      <c r="M16" s="76"/>
      <c r="N16" s="76"/>
      <c r="O16" s="72">
        <f t="shared" si="1"/>
        <v>2</v>
      </c>
      <c r="P16" s="70" t="s">
        <v>302</v>
      </c>
    </row>
    <row r="17" spans="1:16" s="7" customFormat="1" ht="15.95" customHeight="1" x14ac:dyDescent="0.25">
      <c r="A17" s="68" t="s">
        <v>7</v>
      </c>
      <c r="B17" s="76" t="s">
        <v>132</v>
      </c>
      <c r="C17" s="76" t="s">
        <v>118</v>
      </c>
      <c r="D17" s="76" t="s">
        <v>118</v>
      </c>
      <c r="E17" s="76" t="s">
        <v>118</v>
      </c>
      <c r="F17" s="76" t="s">
        <v>118</v>
      </c>
      <c r="G17" s="76" t="s">
        <v>118</v>
      </c>
      <c r="H17" s="76" t="s">
        <v>118</v>
      </c>
      <c r="I17" s="76" t="s">
        <v>118</v>
      </c>
      <c r="J17" s="76" t="s">
        <v>118</v>
      </c>
      <c r="K17" s="76"/>
      <c r="L17" s="76">
        <f t="shared" si="0"/>
        <v>2</v>
      </c>
      <c r="M17" s="76"/>
      <c r="N17" s="76"/>
      <c r="O17" s="72">
        <f t="shared" si="1"/>
        <v>2</v>
      </c>
      <c r="P17" s="106" t="s">
        <v>628</v>
      </c>
    </row>
    <row r="18" spans="1:16" s="8" customFormat="1" ht="15.95" customHeight="1" x14ac:dyDescent="0.25">
      <c r="A18" s="68" t="s">
        <v>8</v>
      </c>
      <c r="B18" s="76" t="s">
        <v>132</v>
      </c>
      <c r="C18" s="76" t="s">
        <v>118</v>
      </c>
      <c r="D18" s="76" t="s">
        <v>118</v>
      </c>
      <c r="E18" s="76" t="s">
        <v>118</v>
      </c>
      <c r="F18" s="76" t="s">
        <v>118</v>
      </c>
      <c r="G18" s="76" t="s">
        <v>118</v>
      </c>
      <c r="H18" s="76" t="s">
        <v>118</v>
      </c>
      <c r="I18" s="76" t="s">
        <v>118</v>
      </c>
      <c r="J18" s="76" t="s">
        <v>118</v>
      </c>
      <c r="K18" s="76"/>
      <c r="L18" s="76">
        <f t="shared" si="0"/>
        <v>2</v>
      </c>
      <c r="M18" s="76"/>
      <c r="N18" s="76"/>
      <c r="O18" s="72">
        <f t="shared" si="1"/>
        <v>2</v>
      </c>
      <c r="P18" s="70" t="s">
        <v>305</v>
      </c>
    </row>
    <row r="19" spans="1:16" s="8" customFormat="1" ht="15.95" customHeight="1" x14ac:dyDescent="0.25">
      <c r="A19" s="68" t="s">
        <v>9</v>
      </c>
      <c r="B19" s="76" t="s">
        <v>120</v>
      </c>
      <c r="C19" s="76" t="s">
        <v>119</v>
      </c>
      <c r="D19" s="76" t="s">
        <v>118</v>
      </c>
      <c r="E19" s="76" t="s">
        <v>118</v>
      </c>
      <c r="F19" s="76" t="s">
        <v>119</v>
      </c>
      <c r="G19" s="76" t="s">
        <v>118</v>
      </c>
      <c r="H19" s="76" t="s">
        <v>119</v>
      </c>
      <c r="I19" s="76" t="s">
        <v>118</v>
      </c>
      <c r="J19" s="76" t="s">
        <v>118</v>
      </c>
      <c r="K19" s="76"/>
      <c r="L19" s="76">
        <f t="shared" si="0"/>
        <v>0</v>
      </c>
      <c r="M19" s="76"/>
      <c r="N19" s="76"/>
      <c r="O19" s="72">
        <f t="shared" si="1"/>
        <v>0</v>
      </c>
      <c r="P19" s="70" t="s">
        <v>291</v>
      </c>
    </row>
    <row r="20" spans="1:16" ht="15.95" customHeight="1" x14ac:dyDescent="0.25">
      <c r="A20" s="68" t="s">
        <v>10</v>
      </c>
      <c r="B20" s="76" t="s">
        <v>120</v>
      </c>
      <c r="C20" s="76" t="s">
        <v>118</v>
      </c>
      <c r="D20" s="76" t="s">
        <v>118</v>
      </c>
      <c r="E20" s="76" t="s">
        <v>118</v>
      </c>
      <c r="F20" s="76" t="s">
        <v>118</v>
      </c>
      <c r="G20" s="76" t="s">
        <v>118</v>
      </c>
      <c r="H20" s="76" t="s">
        <v>118</v>
      </c>
      <c r="I20" s="76" t="s">
        <v>118</v>
      </c>
      <c r="J20" s="76" t="s">
        <v>119</v>
      </c>
      <c r="K20" s="76"/>
      <c r="L20" s="76">
        <f t="shared" si="0"/>
        <v>0</v>
      </c>
      <c r="M20" s="76"/>
      <c r="N20" s="76"/>
      <c r="O20" s="72">
        <f t="shared" si="1"/>
        <v>0</v>
      </c>
      <c r="P20" s="106" t="s">
        <v>432</v>
      </c>
    </row>
    <row r="21" spans="1:16" s="7" customFormat="1" ht="15.95" customHeight="1" x14ac:dyDescent="0.25">
      <c r="A21" s="68" t="s">
        <v>11</v>
      </c>
      <c r="B21" s="76" t="s">
        <v>120</v>
      </c>
      <c r="C21" s="76" t="s">
        <v>118</v>
      </c>
      <c r="D21" s="76" t="s">
        <v>118</v>
      </c>
      <c r="E21" s="76" t="s">
        <v>118</v>
      </c>
      <c r="F21" s="76" t="s">
        <v>119</v>
      </c>
      <c r="G21" s="76" t="s">
        <v>118</v>
      </c>
      <c r="H21" s="76" t="s">
        <v>119</v>
      </c>
      <c r="I21" s="76" t="s">
        <v>119</v>
      </c>
      <c r="J21" s="76" t="s">
        <v>118</v>
      </c>
      <c r="K21" s="79" t="s">
        <v>548</v>
      </c>
      <c r="L21" s="76">
        <f t="shared" si="0"/>
        <v>0</v>
      </c>
      <c r="M21" s="76">
        <v>0.5</v>
      </c>
      <c r="N21" s="76">
        <v>0.5</v>
      </c>
      <c r="O21" s="72">
        <f t="shared" si="1"/>
        <v>0</v>
      </c>
      <c r="P21" s="70" t="s">
        <v>549</v>
      </c>
    </row>
    <row r="22" spans="1:16" s="7" customFormat="1" ht="15.95" customHeight="1" x14ac:dyDescent="0.25">
      <c r="A22" s="68" t="s">
        <v>367</v>
      </c>
      <c r="B22" s="76" t="s">
        <v>120</v>
      </c>
      <c r="C22" s="76" t="s">
        <v>118</v>
      </c>
      <c r="D22" s="76" t="s">
        <v>118</v>
      </c>
      <c r="E22" s="76" t="s">
        <v>118</v>
      </c>
      <c r="F22" s="76" t="s">
        <v>118</v>
      </c>
      <c r="G22" s="76" t="s">
        <v>118</v>
      </c>
      <c r="H22" s="76" t="s">
        <v>119</v>
      </c>
      <c r="I22" s="76" t="s">
        <v>118</v>
      </c>
      <c r="J22" s="76" t="s">
        <v>118</v>
      </c>
      <c r="K22" s="76"/>
      <c r="L22" s="76">
        <f t="shared" si="0"/>
        <v>0</v>
      </c>
      <c r="M22" s="76"/>
      <c r="N22" s="76"/>
      <c r="O22" s="72">
        <f t="shared" si="1"/>
        <v>0</v>
      </c>
      <c r="P22" s="70" t="s">
        <v>433</v>
      </c>
    </row>
    <row r="23" spans="1:16" s="7" customFormat="1" ht="15.95" customHeight="1" x14ac:dyDescent="0.25">
      <c r="A23" s="68" t="s">
        <v>13</v>
      </c>
      <c r="B23" s="76" t="s">
        <v>120</v>
      </c>
      <c r="C23" s="76" t="s">
        <v>118</v>
      </c>
      <c r="D23" s="76" t="s">
        <v>118</v>
      </c>
      <c r="E23" s="76" t="s">
        <v>118</v>
      </c>
      <c r="F23" s="76" t="s">
        <v>118</v>
      </c>
      <c r="G23" s="76" t="s">
        <v>118</v>
      </c>
      <c r="H23" s="76" t="s">
        <v>119</v>
      </c>
      <c r="I23" s="76" t="s">
        <v>118</v>
      </c>
      <c r="J23" s="76" t="s">
        <v>118</v>
      </c>
      <c r="K23" s="76"/>
      <c r="L23" s="76">
        <f t="shared" si="0"/>
        <v>0</v>
      </c>
      <c r="M23" s="76"/>
      <c r="N23" s="76"/>
      <c r="O23" s="72">
        <f t="shared" si="1"/>
        <v>0</v>
      </c>
      <c r="P23" s="95" t="s">
        <v>562</v>
      </c>
    </row>
    <row r="24" spans="1:16" s="8" customFormat="1" ht="15.95" customHeight="1" x14ac:dyDescent="0.25">
      <c r="A24" s="68" t="s">
        <v>14</v>
      </c>
      <c r="B24" s="76" t="s">
        <v>120</v>
      </c>
      <c r="C24" s="76" t="s">
        <v>118</v>
      </c>
      <c r="D24" s="76" t="s">
        <v>118</v>
      </c>
      <c r="E24" s="76" t="s">
        <v>118</v>
      </c>
      <c r="F24" s="76" t="s">
        <v>118</v>
      </c>
      <c r="G24" s="76" t="s">
        <v>118</v>
      </c>
      <c r="H24" s="76" t="s">
        <v>119</v>
      </c>
      <c r="I24" s="76" t="s">
        <v>118</v>
      </c>
      <c r="J24" s="76" t="s">
        <v>118</v>
      </c>
      <c r="K24" s="76"/>
      <c r="L24" s="76">
        <f t="shared" si="0"/>
        <v>0</v>
      </c>
      <c r="M24" s="76">
        <v>0.5</v>
      </c>
      <c r="N24" s="76"/>
      <c r="O24" s="72">
        <f t="shared" si="1"/>
        <v>0</v>
      </c>
      <c r="P24" s="70" t="s">
        <v>335</v>
      </c>
    </row>
    <row r="25" spans="1:16" s="8" customFormat="1" ht="15.95" customHeight="1" x14ac:dyDescent="0.25">
      <c r="A25" s="68" t="s">
        <v>15</v>
      </c>
      <c r="B25" s="76" t="s">
        <v>120</v>
      </c>
      <c r="C25" s="76" t="s">
        <v>118</v>
      </c>
      <c r="D25" s="76" t="s">
        <v>118</v>
      </c>
      <c r="E25" s="76" t="s">
        <v>118</v>
      </c>
      <c r="F25" s="76" t="s">
        <v>118</v>
      </c>
      <c r="G25" s="76" t="s">
        <v>118</v>
      </c>
      <c r="H25" s="76" t="s">
        <v>119</v>
      </c>
      <c r="I25" s="76" t="s">
        <v>118</v>
      </c>
      <c r="J25" s="76" t="s">
        <v>118</v>
      </c>
      <c r="K25" s="76"/>
      <c r="L25" s="76">
        <f t="shared" si="0"/>
        <v>0</v>
      </c>
      <c r="M25" s="76"/>
      <c r="N25" s="76"/>
      <c r="O25" s="72">
        <f t="shared" si="1"/>
        <v>0</v>
      </c>
      <c r="P25" s="70" t="s">
        <v>336</v>
      </c>
    </row>
    <row r="26" spans="1:16" s="7" customFormat="1" ht="15.95" customHeight="1" x14ac:dyDescent="0.25">
      <c r="A26" s="68" t="s">
        <v>16</v>
      </c>
      <c r="B26" s="76" t="s">
        <v>132</v>
      </c>
      <c r="C26" s="76" t="s">
        <v>118</v>
      </c>
      <c r="D26" s="76" t="s">
        <v>118</v>
      </c>
      <c r="E26" s="76" t="s">
        <v>118</v>
      </c>
      <c r="F26" s="76" t="s">
        <v>118</v>
      </c>
      <c r="G26" s="76" t="s">
        <v>118</v>
      </c>
      <c r="H26" s="76" t="s">
        <v>118</v>
      </c>
      <c r="I26" s="76" t="s">
        <v>118</v>
      </c>
      <c r="J26" s="76" t="s">
        <v>118</v>
      </c>
      <c r="K26" s="33"/>
      <c r="L26" s="76">
        <f t="shared" si="0"/>
        <v>2</v>
      </c>
      <c r="M26" s="76"/>
      <c r="N26" s="76"/>
      <c r="O26" s="72">
        <f t="shared" si="1"/>
        <v>2</v>
      </c>
      <c r="P26" s="70" t="s">
        <v>603</v>
      </c>
    </row>
    <row r="27" spans="1:16" ht="15.95" customHeight="1" x14ac:dyDescent="0.25">
      <c r="A27" s="68" t="s">
        <v>17</v>
      </c>
      <c r="B27" s="76" t="s">
        <v>132</v>
      </c>
      <c r="C27" s="76" t="s">
        <v>118</v>
      </c>
      <c r="D27" s="76" t="s">
        <v>118</v>
      </c>
      <c r="E27" s="76" t="s">
        <v>118</v>
      </c>
      <c r="F27" s="76" t="s">
        <v>118</v>
      </c>
      <c r="G27" s="76" t="s">
        <v>118</v>
      </c>
      <c r="H27" s="76" t="s">
        <v>118</v>
      </c>
      <c r="I27" s="76" t="s">
        <v>118</v>
      </c>
      <c r="J27" s="76" t="s">
        <v>118</v>
      </c>
      <c r="K27" s="76"/>
      <c r="L27" s="76">
        <f t="shared" si="0"/>
        <v>2</v>
      </c>
      <c r="M27" s="76"/>
      <c r="N27" s="76"/>
      <c r="O27" s="72">
        <f t="shared" si="1"/>
        <v>2</v>
      </c>
      <c r="P27" s="70" t="s">
        <v>338</v>
      </c>
    </row>
    <row r="28" spans="1:16" ht="15.95" customHeight="1" x14ac:dyDescent="0.25">
      <c r="A28" s="68" t="s">
        <v>18</v>
      </c>
      <c r="B28" s="76" t="s">
        <v>132</v>
      </c>
      <c r="C28" s="76" t="s">
        <v>118</v>
      </c>
      <c r="D28" s="76" t="s">
        <v>118</v>
      </c>
      <c r="E28" s="76" t="s">
        <v>118</v>
      </c>
      <c r="F28" s="76" t="s">
        <v>118</v>
      </c>
      <c r="G28" s="76" t="s">
        <v>118</v>
      </c>
      <c r="H28" s="76" t="s">
        <v>118</v>
      </c>
      <c r="I28" s="76" t="s">
        <v>118</v>
      </c>
      <c r="J28" s="76" t="s">
        <v>118</v>
      </c>
      <c r="K28" s="79"/>
      <c r="L28" s="76">
        <f t="shared" si="0"/>
        <v>2</v>
      </c>
      <c r="M28" s="76"/>
      <c r="N28" s="76"/>
      <c r="O28" s="72">
        <f t="shared" si="1"/>
        <v>2</v>
      </c>
      <c r="P28" s="70" t="s">
        <v>636</v>
      </c>
    </row>
    <row r="29" spans="1:16" s="13" customFormat="1" ht="15.95" customHeight="1" x14ac:dyDescent="0.25">
      <c r="A29" s="67" t="s">
        <v>19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3"/>
      <c r="P29" s="71"/>
    </row>
    <row r="30" spans="1:16" s="7" customFormat="1" ht="15.95" customHeight="1" x14ac:dyDescent="0.25">
      <c r="A30" s="68" t="s">
        <v>20</v>
      </c>
      <c r="B30" s="76" t="s">
        <v>132</v>
      </c>
      <c r="C30" s="76" t="s">
        <v>118</v>
      </c>
      <c r="D30" s="76" t="s">
        <v>118</v>
      </c>
      <c r="E30" s="76" t="s">
        <v>118</v>
      </c>
      <c r="F30" s="76" t="s">
        <v>118</v>
      </c>
      <c r="G30" s="76" t="s">
        <v>118</v>
      </c>
      <c r="H30" s="76" t="s">
        <v>118</v>
      </c>
      <c r="I30" s="76" t="s">
        <v>118</v>
      </c>
      <c r="J30" s="76" t="s">
        <v>118</v>
      </c>
      <c r="K30" s="76"/>
      <c r="L30" s="76">
        <f t="shared" ref="L30:L40" si="2">IF(B30="Да, опубликован",2,0)</f>
        <v>2</v>
      </c>
      <c r="M30" s="76"/>
      <c r="N30" s="76"/>
      <c r="O30" s="72">
        <f t="shared" ref="O30:O40" si="3">L30*(1-M30)*(1-N30)</f>
        <v>2</v>
      </c>
      <c r="P30" s="70" t="s">
        <v>535</v>
      </c>
    </row>
    <row r="31" spans="1:16" ht="15.95" customHeight="1" x14ac:dyDescent="0.25">
      <c r="A31" s="68" t="s">
        <v>21</v>
      </c>
      <c r="B31" s="76" t="s">
        <v>120</v>
      </c>
      <c r="C31" s="76" t="s">
        <v>118</v>
      </c>
      <c r="D31" s="76" t="s">
        <v>118</v>
      </c>
      <c r="E31" s="76" t="s">
        <v>118</v>
      </c>
      <c r="F31" s="76" t="s">
        <v>118</v>
      </c>
      <c r="G31" s="76" t="s">
        <v>118</v>
      </c>
      <c r="H31" s="76" t="s">
        <v>119</v>
      </c>
      <c r="I31" s="76" t="s">
        <v>118</v>
      </c>
      <c r="J31" s="76" t="s">
        <v>118</v>
      </c>
      <c r="K31" s="76"/>
      <c r="L31" s="76">
        <f t="shared" si="2"/>
        <v>0</v>
      </c>
      <c r="M31" s="76"/>
      <c r="N31" s="76"/>
      <c r="O31" s="72">
        <f t="shared" si="3"/>
        <v>0</v>
      </c>
      <c r="P31" s="70" t="s">
        <v>293</v>
      </c>
    </row>
    <row r="32" spans="1:16" ht="15.95" customHeight="1" x14ac:dyDescent="0.25">
      <c r="A32" s="68" t="s">
        <v>22</v>
      </c>
      <c r="B32" s="76" t="s">
        <v>132</v>
      </c>
      <c r="C32" s="76" t="s">
        <v>118</v>
      </c>
      <c r="D32" s="76" t="s">
        <v>118</v>
      </c>
      <c r="E32" s="76" t="s">
        <v>118</v>
      </c>
      <c r="F32" s="76" t="s">
        <v>118</v>
      </c>
      <c r="G32" s="76" t="s">
        <v>118</v>
      </c>
      <c r="H32" s="76" t="s">
        <v>118</v>
      </c>
      <c r="I32" s="76" t="s">
        <v>118</v>
      </c>
      <c r="J32" s="76" t="s">
        <v>118</v>
      </c>
      <c r="K32" s="76"/>
      <c r="L32" s="76">
        <f t="shared" si="2"/>
        <v>2</v>
      </c>
      <c r="M32" s="76"/>
      <c r="N32" s="76"/>
      <c r="O32" s="72">
        <f t="shared" si="3"/>
        <v>2</v>
      </c>
      <c r="P32" s="70" t="s">
        <v>294</v>
      </c>
    </row>
    <row r="33" spans="1:16" ht="15.95" customHeight="1" x14ac:dyDescent="0.25">
      <c r="A33" s="68" t="s">
        <v>23</v>
      </c>
      <c r="B33" s="76" t="s">
        <v>120</v>
      </c>
      <c r="C33" s="76" t="s">
        <v>118</v>
      </c>
      <c r="D33" s="76" t="s">
        <v>118</v>
      </c>
      <c r="E33" s="76" t="s">
        <v>118</v>
      </c>
      <c r="F33" s="76" t="s">
        <v>118</v>
      </c>
      <c r="G33" s="76" t="s">
        <v>118</v>
      </c>
      <c r="H33" s="76" t="s">
        <v>119</v>
      </c>
      <c r="I33" s="76" t="s">
        <v>118</v>
      </c>
      <c r="J33" s="76" t="s">
        <v>118</v>
      </c>
      <c r="K33" s="76"/>
      <c r="L33" s="76">
        <f t="shared" si="2"/>
        <v>0</v>
      </c>
      <c r="M33" s="76"/>
      <c r="N33" s="76"/>
      <c r="O33" s="72">
        <f t="shared" si="3"/>
        <v>0</v>
      </c>
      <c r="P33" s="11" t="s">
        <v>360</v>
      </c>
    </row>
    <row r="34" spans="1:16" ht="15.95" customHeight="1" x14ac:dyDescent="0.25">
      <c r="A34" s="68" t="s">
        <v>24</v>
      </c>
      <c r="B34" s="76" t="s">
        <v>120</v>
      </c>
      <c r="C34" s="92" t="s">
        <v>119</v>
      </c>
      <c r="D34" s="92" t="s">
        <v>119</v>
      </c>
      <c r="E34" s="92" t="s">
        <v>119</v>
      </c>
      <c r="F34" s="92" t="s">
        <v>118</v>
      </c>
      <c r="G34" s="92" t="s">
        <v>118</v>
      </c>
      <c r="H34" s="92" t="s">
        <v>119</v>
      </c>
      <c r="I34" s="92" t="s">
        <v>119</v>
      </c>
      <c r="J34" s="92" t="s">
        <v>118</v>
      </c>
      <c r="K34" s="76"/>
      <c r="L34" s="76">
        <f t="shared" si="2"/>
        <v>0</v>
      </c>
      <c r="M34" s="76"/>
      <c r="N34" s="76"/>
      <c r="O34" s="72">
        <f t="shared" si="3"/>
        <v>0</v>
      </c>
      <c r="P34" s="70" t="s">
        <v>592</v>
      </c>
    </row>
    <row r="35" spans="1:16" s="7" customFormat="1" ht="15.95" customHeight="1" x14ac:dyDescent="0.25">
      <c r="A35" s="68" t="s">
        <v>25</v>
      </c>
      <c r="B35" s="76" t="s">
        <v>120</v>
      </c>
      <c r="C35" s="76" t="s">
        <v>118</v>
      </c>
      <c r="D35" s="76" t="s">
        <v>118</v>
      </c>
      <c r="E35" s="76" t="s">
        <v>118</v>
      </c>
      <c r="F35" s="76" t="s">
        <v>118</v>
      </c>
      <c r="G35" s="76" t="s">
        <v>118</v>
      </c>
      <c r="H35" s="76" t="s">
        <v>119</v>
      </c>
      <c r="I35" s="76" t="s">
        <v>118</v>
      </c>
      <c r="J35" s="76" t="s">
        <v>118</v>
      </c>
      <c r="K35" s="76"/>
      <c r="L35" s="76">
        <f t="shared" si="2"/>
        <v>0</v>
      </c>
      <c r="M35" s="76"/>
      <c r="N35" s="76"/>
      <c r="O35" s="72">
        <f t="shared" si="3"/>
        <v>0</v>
      </c>
      <c r="P35" s="70" t="s">
        <v>296</v>
      </c>
    </row>
    <row r="36" spans="1:16" ht="15.95" customHeight="1" x14ac:dyDescent="0.25">
      <c r="A36" s="68" t="s">
        <v>26</v>
      </c>
      <c r="B36" s="76" t="s">
        <v>132</v>
      </c>
      <c r="C36" s="76" t="s">
        <v>118</v>
      </c>
      <c r="D36" s="76" t="s">
        <v>118</v>
      </c>
      <c r="E36" s="76" t="s">
        <v>118</v>
      </c>
      <c r="F36" s="76" t="s">
        <v>118</v>
      </c>
      <c r="G36" s="76" t="s">
        <v>118</v>
      </c>
      <c r="H36" s="76" t="s">
        <v>118</v>
      </c>
      <c r="I36" s="76" t="s">
        <v>118</v>
      </c>
      <c r="J36" s="76" t="s">
        <v>118</v>
      </c>
      <c r="K36" s="76"/>
      <c r="L36" s="76">
        <f t="shared" si="2"/>
        <v>2</v>
      </c>
      <c r="M36" s="76"/>
      <c r="N36" s="76"/>
      <c r="O36" s="72">
        <f t="shared" si="3"/>
        <v>2</v>
      </c>
      <c r="P36" s="70" t="s">
        <v>366</v>
      </c>
    </row>
    <row r="37" spans="1:16" ht="15.95" customHeight="1" x14ac:dyDescent="0.25">
      <c r="A37" s="68" t="s">
        <v>27</v>
      </c>
      <c r="B37" s="76" t="s">
        <v>120</v>
      </c>
      <c r="C37" s="76" t="s">
        <v>118</v>
      </c>
      <c r="D37" s="76" t="s">
        <v>118</v>
      </c>
      <c r="E37" s="76" t="s">
        <v>118</v>
      </c>
      <c r="F37" s="76" t="s">
        <v>118</v>
      </c>
      <c r="G37" s="76" t="s">
        <v>118</v>
      </c>
      <c r="H37" s="76" t="s">
        <v>119</v>
      </c>
      <c r="I37" s="76" t="s">
        <v>118</v>
      </c>
      <c r="J37" s="76" t="s">
        <v>118</v>
      </c>
      <c r="K37" s="76"/>
      <c r="L37" s="76">
        <f t="shared" si="2"/>
        <v>0</v>
      </c>
      <c r="M37" s="76"/>
      <c r="N37" s="76"/>
      <c r="O37" s="72">
        <f t="shared" si="3"/>
        <v>0</v>
      </c>
      <c r="P37" s="70" t="s">
        <v>368</v>
      </c>
    </row>
    <row r="38" spans="1:16" s="65" customFormat="1" ht="15.95" customHeight="1" x14ac:dyDescent="0.25">
      <c r="A38" s="68" t="s">
        <v>28</v>
      </c>
      <c r="B38" s="76" t="s">
        <v>120</v>
      </c>
      <c r="C38" s="76" t="s">
        <v>119</v>
      </c>
      <c r="D38" s="76" t="s">
        <v>118</v>
      </c>
      <c r="E38" s="76" t="s">
        <v>118</v>
      </c>
      <c r="F38" s="76" t="s">
        <v>118</v>
      </c>
      <c r="G38" s="76" t="s">
        <v>119</v>
      </c>
      <c r="H38" s="76" t="s">
        <v>119</v>
      </c>
      <c r="I38" s="76" t="s">
        <v>118</v>
      </c>
      <c r="J38" s="76" t="s">
        <v>118</v>
      </c>
      <c r="K38" s="76"/>
      <c r="L38" s="76">
        <f t="shared" si="2"/>
        <v>0</v>
      </c>
      <c r="M38" s="76"/>
      <c r="N38" s="76"/>
      <c r="O38" s="72">
        <f t="shared" si="3"/>
        <v>0</v>
      </c>
      <c r="P38" s="70" t="s">
        <v>640</v>
      </c>
    </row>
    <row r="39" spans="1:16" ht="15.95" customHeight="1" x14ac:dyDescent="0.25">
      <c r="A39" s="68" t="s">
        <v>29</v>
      </c>
      <c r="B39" s="76" t="s">
        <v>120</v>
      </c>
      <c r="C39" s="76" t="s">
        <v>118</v>
      </c>
      <c r="D39" s="76" t="s">
        <v>118</v>
      </c>
      <c r="E39" s="76" t="s">
        <v>118</v>
      </c>
      <c r="F39" s="76" t="s">
        <v>118</v>
      </c>
      <c r="G39" s="76" t="s">
        <v>118</v>
      </c>
      <c r="H39" s="76" t="s">
        <v>119</v>
      </c>
      <c r="I39" s="76" t="s">
        <v>118</v>
      </c>
      <c r="J39" s="76" t="s">
        <v>118</v>
      </c>
      <c r="K39" s="76"/>
      <c r="L39" s="76">
        <f t="shared" si="2"/>
        <v>0</v>
      </c>
      <c r="M39" s="76"/>
      <c r="N39" s="76"/>
      <c r="O39" s="72">
        <f t="shared" si="3"/>
        <v>0</v>
      </c>
      <c r="P39" s="70" t="s">
        <v>533</v>
      </c>
    </row>
    <row r="40" spans="1:16" ht="15.95" customHeight="1" x14ac:dyDescent="0.25">
      <c r="A40" s="68" t="s">
        <v>30</v>
      </c>
      <c r="B40" s="76" t="s">
        <v>120</v>
      </c>
      <c r="C40" s="76" t="s">
        <v>118</v>
      </c>
      <c r="D40" s="76" t="s">
        <v>118</v>
      </c>
      <c r="E40" s="76" t="s">
        <v>118</v>
      </c>
      <c r="F40" s="76" t="s">
        <v>118</v>
      </c>
      <c r="G40" s="76" t="s">
        <v>118</v>
      </c>
      <c r="H40" s="76" t="s">
        <v>119</v>
      </c>
      <c r="I40" s="76" t="s">
        <v>118</v>
      </c>
      <c r="J40" s="76" t="s">
        <v>118</v>
      </c>
      <c r="K40" s="76"/>
      <c r="L40" s="76">
        <f t="shared" si="2"/>
        <v>0</v>
      </c>
      <c r="M40" s="76">
        <v>0.5</v>
      </c>
      <c r="N40" s="76"/>
      <c r="O40" s="72">
        <f t="shared" si="3"/>
        <v>0</v>
      </c>
      <c r="P40" s="70" t="s">
        <v>596</v>
      </c>
    </row>
    <row r="41" spans="1:16" s="13" customFormat="1" ht="15.95" customHeight="1" x14ac:dyDescent="0.25">
      <c r="A41" s="67" t="s">
        <v>31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8"/>
      <c r="M41" s="78"/>
      <c r="N41" s="78"/>
      <c r="O41" s="73"/>
      <c r="P41" s="71"/>
    </row>
    <row r="42" spans="1:16" s="8" customFormat="1" ht="15.95" customHeight="1" x14ac:dyDescent="0.25">
      <c r="A42" s="68" t="s">
        <v>32</v>
      </c>
      <c r="B42" s="76" t="s">
        <v>132</v>
      </c>
      <c r="C42" s="76" t="s">
        <v>118</v>
      </c>
      <c r="D42" s="76" t="s">
        <v>118</v>
      </c>
      <c r="E42" s="76" t="s">
        <v>118</v>
      </c>
      <c r="F42" s="76" t="s">
        <v>118</v>
      </c>
      <c r="G42" s="76" t="s">
        <v>118</v>
      </c>
      <c r="H42" s="76" t="s">
        <v>118</v>
      </c>
      <c r="I42" s="76" t="s">
        <v>118</v>
      </c>
      <c r="J42" s="76" t="s">
        <v>118</v>
      </c>
      <c r="K42" s="79"/>
      <c r="L42" s="76">
        <f t="shared" ref="L42:L47" si="4">IF(B42="Да, опубликован",2,0)</f>
        <v>2</v>
      </c>
      <c r="M42" s="76"/>
      <c r="N42" s="76"/>
      <c r="O42" s="72">
        <f t="shared" ref="O42:O47" si="5">L42*(1-M42)*(1-N42)</f>
        <v>2</v>
      </c>
      <c r="P42" s="70" t="s">
        <v>370</v>
      </c>
    </row>
    <row r="43" spans="1:16" s="8" customFormat="1" ht="15.95" customHeight="1" x14ac:dyDescent="0.25">
      <c r="A43" s="68" t="s">
        <v>33</v>
      </c>
      <c r="B43" s="76" t="s">
        <v>120</v>
      </c>
      <c r="C43" s="76" t="s">
        <v>118</v>
      </c>
      <c r="D43" s="76" t="s">
        <v>118</v>
      </c>
      <c r="E43" s="76" t="s">
        <v>118</v>
      </c>
      <c r="F43" s="76" t="s">
        <v>118</v>
      </c>
      <c r="G43" s="76" t="s">
        <v>118</v>
      </c>
      <c r="H43" s="76" t="s">
        <v>119</v>
      </c>
      <c r="I43" s="76" t="s">
        <v>118</v>
      </c>
      <c r="J43" s="76" t="s">
        <v>118</v>
      </c>
      <c r="K43" s="76"/>
      <c r="L43" s="76">
        <f t="shared" si="4"/>
        <v>0</v>
      </c>
      <c r="M43" s="76"/>
      <c r="N43" s="76"/>
      <c r="O43" s="72">
        <f t="shared" si="5"/>
        <v>0</v>
      </c>
      <c r="P43" s="70" t="s">
        <v>595</v>
      </c>
    </row>
    <row r="44" spans="1:16" ht="15.95" customHeight="1" x14ac:dyDescent="0.25">
      <c r="A44" s="68" t="s">
        <v>34</v>
      </c>
      <c r="B44" s="76" t="s">
        <v>132</v>
      </c>
      <c r="C44" s="76" t="s">
        <v>118</v>
      </c>
      <c r="D44" s="76" t="s">
        <v>118</v>
      </c>
      <c r="E44" s="76" t="s">
        <v>118</v>
      </c>
      <c r="F44" s="76" t="s">
        <v>118</v>
      </c>
      <c r="G44" s="76" t="s">
        <v>118</v>
      </c>
      <c r="H44" s="76" t="s">
        <v>118</v>
      </c>
      <c r="I44" s="76" t="s">
        <v>118</v>
      </c>
      <c r="J44" s="76" t="s">
        <v>118</v>
      </c>
      <c r="K44" s="76"/>
      <c r="L44" s="76">
        <f t="shared" si="4"/>
        <v>2</v>
      </c>
      <c r="M44" s="76"/>
      <c r="N44" s="76"/>
      <c r="O44" s="72">
        <f t="shared" si="5"/>
        <v>2</v>
      </c>
      <c r="P44" s="131" t="s">
        <v>568</v>
      </c>
    </row>
    <row r="45" spans="1:16" s="7" customFormat="1" ht="15.95" customHeight="1" x14ac:dyDescent="0.25">
      <c r="A45" s="68" t="s">
        <v>35</v>
      </c>
      <c r="B45" s="76" t="s">
        <v>125</v>
      </c>
      <c r="C45" s="76"/>
      <c r="D45" s="76"/>
      <c r="E45" s="76"/>
      <c r="F45" s="76"/>
      <c r="G45" s="76"/>
      <c r="H45" s="76"/>
      <c r="I45" s="76"/>
      <c r="J45" s="76"/>
      <c r="K45" s="79"/>
      <c r="L45" s="76">
        <f t="shared" si="4"/>
        <v>0</v>
      </c>
      <c r="M45" s="76"/>
      <c r="N45" s="76"/>
      <c r="O45" s="72">
        <f t="shared" si="5"/>
        <v>0</v>
      </c>
      <c r="P45" s="70" t="s">
        <v>373</v>
      </c>
    </row>
    <row r="46" spans="1:16" s="8" customFormat="1" ht="15.95" customHeight="1" x14ac:dyDescent="0.25">
      <c r="A46" s="68" t="s">
        <v>36</v>
      </c>
      <c r="B46" s="76" t="s">
        <v>125</v>
      </c>
      <c r="C46" s="76"/>
      <c r="D46" s="76"/>
      <c r="E46" s="76"/>
      <c r="F46" s="76"/>
      <c r="G46" s="76"/>
      <c r="H46" s="76"/>
      <c r="I46" s="76"/>
      <c r="J46" s="76"/>
      <c r="K46" s="79"/>
      <c r="L46" s="76">
        <f t="shared" si="4"/>
        <v>0</v>
      </c>
      <c r="M46" s="76"/>
      <c r="N46" s="76"/>
      <c r="O46" s="72">
        <f t="shared" si="5"/>
        <v>0</v>
      </c>
      <c r="P46" s="95" t="s">
        <v>583</v>
      </c>
    </row>
    <row r="47" spans="1:16" s="8" customFormat="1" ht="15.95" customHeight="1" x14ac:dyDescent="0.25">
      <c r="A47" s="68" t="s">
        <v>37</v>
      </c>
      <c r="B47" s="76" t="s">
        <v>125</v>
      </c>
      <c r="C47" s="76"/>
      <c r="D47" s="76"/>
      <c r="E47" s="76"/>
      <c r="F47" s="76"/>
      <c r="G47" s="76"/>
      <c r="H47" s="76"/>
      <c r="I47" s="76"/>
      <c r="J47" s="76"/>
      <c r="K47" s="81"/>
      <c r="L47" s="76">
        <f t="shared" si="4"/>
        <v>0</v>
      </c>
      <c r="M47" s="76"/>
      <c r="N47" s="76"/>
      <c r="O47" s="72">
        <f t="shared" si="5"/>
        <v>0</v>
      </c>
      <c r="P47" s="96" t="s">
        <v>378</v>
      </c>
    </row>
    <row r="48" spans="1:16" s="13" customFormat="1" ht="15.95" customHeight="1" x14ac:dyDescent="0.25">
      <c r="A48" s="67" t="s">
        <v>38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8"/>
      <c r="M48" s="78"/>
      <c r="N48" s="78"/>
      <c r="O48" s="73"/>
      <c r="P48" s="71"/>
    </row>
    <row r="49" spans="1:16" s="8" customFormat="1" ht="15.95" customHeight="1" x14ac:dyDescent="0.25">
      <c r="A49" s="68" t="s">
        <v>39</v>
      </c>
      <c r="B49" s="76" t="s">
        <v>125</v>
      </c>
      <c r="C49" s="76"/>
      <c r="D49" s="76"/>
      <c r="E49" s="76"/>
      <c r="F49" s="76"/>
      <c r="G49" s="76"/>
      <c r="H49" s="76"/>
      <c r="I49" s="76"/>
      <c r="J49" s="76"/>
      <c r="K49" s="76"/>
      <c r="L49" s="76">
        <f t="shared" ref="L49:L55" si="6">IF(B49="Да, опубликован",2,0)</f>
        <v>0</v>
      </c>
      <c r="M49" s="76"/>
      <c r="N49" s="76"/>
      <c r="O49" s="72">
        <f t="shared" ref="O49:O55" si="7">L49*(1-M49)*(1-N49)</f>
        <v>0</v>
      </c>
      <c r="P49" s="70" t="s">
        <v>379</v>
      </c>
    </row>
    <row r="50" spans="1:16" s="8" customFormat="1" ht="15.95" customHeight="1" x14ac:dyDescent="0.25">
      <c r="A50" s="68" t="s">
        <v>40</v>
      </c>
      <c r="B50" s="76" t="s">
        <v>125</v>
      </c>
      <c r="C50" s="76"/>
      <c r="D50" s="76"/>
      <c r="E50" s="76"/>
      <c r="F50" s="76"/>
      <c r="G50" s="76"/>
      <c r="H50" s="76"/>
      <c r="I50" s="76"/>
      <c r="J50" s="76"/>
      <c r="K50" s="76"/>
      <c r="L50" s="76">
        <f t="shared" si="6"/>
        <v>0</v>
      </c>
      <c r="M50" s="76"/>
      <c r="N50" s="76"/>
      <c r="O50" s="72">
        <f t="shared" si="7"/>
        <v>0</v>
      </c>
      <c r="P50" s="70" t="s">
        <v>340</v>
      </c>
    </row>
    <row r="51" spans="1:16" ht="15.95" customHeight="1" x14ac:dyDescent="0.25">
      <c r="A51" s="68" t="s">
        <v>41</v>
      </c>
      <c r="B51" s="76" t="s">
        <v>132</v>
      </c>
      <c r="C51" s="76" t="s">
        <v>118</v>
      </c>
      <c r="D51" s="76" t="s">
        <v>118</v>
      </c>
      <c r="E51" s="76" t="s">
        <v>118</v>
      </c>
      <c r="F51" s="76" t="s">
        <v>118</v>
      </c>
      <c r="G51" s="76" t="s">
        <v>118</v>
      </c>
      <c r="H51" s="76" t="s">
        <v>118</v>
      </c>
      <c r="I51" s="76" t="s">
        <v>118</v>
      </c>
      <c r="J51" s="76" t="s">
        <v>118</v>
      </c>
      <c r="K51" s="76"/>
      <c r="L51" s="76">
        <f t="shared" si="6"/>
        <v>2</v>
      </c>
      <c r="M51" s="76"/>
      <c r="N51" s="76"/>
      <c r="O51" s="72">
        <f t="shared" si="7"/>
        <v>2</v>
      </c>
      <c r="P51" s="70" t="s">
        <v>470</v>
      </c>
    </row>
    <row r="52" spans="1:16" ht="15.95" customHeight="1" x14ac:dyDescent="0.25">
      <c r="A52" s="68" t="s">
        <v>42</v>
      </c>
      <c r="B52" s="76" t="s">
        <v>120</v>
      </c>
      <c r="C52" s="76" t="s">
        <v>118</v>
      </c>
      <c r="D52" s="76" t="s">
        <v>118</v>
      </c>
      <c r="E52" s="76" t="s">
        <v>118</v>
      </c>
      <c r="F52" s="76" t="s">
        <v>118</v>
      </c>
      <c r="G52" s="76" t="s">
        <v>118</v>
      </c>
      <c r="H52" s="76" t="s">
        <v>119</v>
      </c>
      <c r="I52" s="76" t="s">
        <v>118</v>
      </c>
      <c r="J52" s="76" t="s">
        <v>118</v>
      </c>
      <c r="K52" s="76"/>
      <c r="L52" s="76">
        <f t="shared" si="6"/>
        <v>0</v>
      </c>
      <c r="M52" s="76">
        <v>0.5</v>
      </c>
      <c r="N52" s="76"/>
      <c r="O52" s="72">
        <f t="shared" si="7"/>
        <v>0</v>
      </c>
      <c r="P52" s="70" t="s">
        <v>638</v>
      </c>
    </row>
    <row r="53" spans="1:16" s="8" customFormat="1" ht="15.95" customHeight="1" x14ac:dyDescent="0.25">
      <c r="A53" s="68" t="s">
        <v>92</v>
      </c>
      <c r="B53" s="76" t="s">
        <v>125</v>
      </c>
      <c r="C53" s="76"/>
      <c r="D53" s="76"/>
      <c r="E53" s="76"/>
      <c r="F53" s="76"/>
      <c r="G53" s="76"/>
      <c r="H53" s="76"/>
      <c r="I53" s="76"/>
      <c r="J53" s="76"/>
      <c r="K53" s="76"/>
      <c r="L53" s="76">
        <f t="shared" si="6"/>
        <v>0</v>
      </c>
      <c r="M53" s="76"/>
      <c r="N53" s="76"/>
      <c r="O53" s="72">
        <f t="shared" si="7"/>
        <v>0</v>
      </c>
      <c r="P53" s="70" t="s">
        <v>380</v>
      </c>
    </row>
    <row r="54" spans="1:16" ht="15.95" customHeight="1" x14ac:dyDescent="0.25">
      <c r="A54" s="68" t="s">
        <v>43</v>
      </c>
      <c r="B54" s="76" t="s">
        <v>125</v>
      </c>
      <c r="C54" s="76"/>
      <c r="D54" s="76"/>
      <c r="E54" s="76"/>
      <c r="F54" s="76"/>
      <c r="G54" s="76"/>
      <c r="H54" s="76"/>
      <c r="I54" s="76"/>
      <c r="J54" s="76"/>
      <c r="K54" s="76"/>
      <c r="L54" s="76">
        <f t="shared" si="6"/>
        <v>0</v>
      </c>
      <c r="M54" s="76"/>
      <c r="N54" s="76"/>
      <c r="O54" s="72">
        <f t="shared" si="7"/>
        <v>0</v>
      </c>
      <c r="P54" s="69" t="s">
        <v>381</v>
      </c>
    </row>
    <row r="55" spans="1:16" ht="15.95" customHeight="1" x14ac:dyDescent="0.25">
      <c r="A55" s="68" t="s">
        <v>44</v>
      </c>
      <c r="B55" s="76" t="s">
        <v>132</v>
      </c>
      <c r="C55" s="76" t="s">
        <v>118</v>
      </c>
      <c r="D55" s="76" t="s">
        <v>118</v>
      </c>
      <c r="E55" s="76" t="s">
        <v>118</v>
      </c>
      <c r="F55" s="76" t="s">
        <v>118</v>
      </c>
      <c r="G55" s="76" t="s">
        <v>118</v>
      </c>
      <c r="H55" s="76" t="s">
        <v>118</v>
      </c>
      <c r="I55" s="76" t="s">
        <v>118</v>
      </c>
      <c r="J55" s="76" t="s">
        <v>118</v>
      </c>
      <c r="K55" s="76"/>
      <c r="L55" s="76">
        <f t="shared" si="6"/>
        <v>2</v>
      </c>
      <c r="M55" s="76"/>
      <c r="N55" s="76"/>
      <c r="O55" s="72">
        <f t="shared" si="7"/>
        <v>2</v>
      </c>
      <c r="P55" s="70" t="s">
        <v>342</v>
      </c>
    </row>
    <row r="56" spans="1:16" s="13" customFormat="1" ht="15.95" customHeight="1" x14ac:dyDescent="0.25">
      <c r="A56" s="67" t="s">
        <v>45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8"/>
      <c r="M56" s="78"/>
      <c r="N56" s="78"/>
      <c r="O56" s="73"/>
      <c r="P56" s="71"/>
    </row>
    <row r="57" spans="1:16" s="8" customFormat="1" ht="15.95" customHeight="1" x14ac:dyDescent="0.25">
      <c r="A57" s="68" t="s">
        <v>46</v>
      </c>
      <c r="B57" s="76" t="s">
        <v>132</v>
      </c>
      <c r="C57" s="76" t="s">
        <v>118</v>
      </c>
      <c r="D57" s="76" t="s">
        <v>118</v>
      </c>
      <c r="E57" s="76" t="s">
        <v>118</v>
      </c>
      <c r="F57" s="76" t="s">
        <v>118</v>
      </c>
      <c r="G57" s="76" t="s">
        <v>118</v>
      </c>
      <c r="H57" s="76" t="s">
        <v>118</v>
      </c>
      <c r="I57" s="76" t="s">
        <v>118</v>
      </c>
      <c r="J57" s="76" t="s">
        <v>118</v>
      </c>
      <c r="K57" s="76"/>
      <c r="L57" s="76">
        <f t="shared" ref="L57:L70" si="8">IF(B57="Да, опубликован",2,0)</f>
        <v>2</v>
      </c>
      <c r="M57" s="76"/>
      <c r="N57" s="76"/>
      <c r="O57" s="72">
        <f t="shared" ref="O57:O70" si="9">L57*(1-M57)*(1-N57)</f>
        <v>2</v>
      </c>
      <c r="P57" s="70" t="s">
        <v>343</v>
      </c>
    </row>
    <row r="58" spans="1:16" s="8" customFormat="1" ht="15.95" customHeight="1" x14ac:dyDescent="0.25">
      <c r="A58" s="68" t="s">
        <v>47</v>
      </c>
      <c r="B58" s="76" t="s">
        <v>132</v>
      </c>
      <c r="C58" s="76" t="s">
        <v>118</v>
      </c>
      <c r="D58" s="76" t="s">
        <v>118</v>
      </c>
      <c r="E58" s="76" t="s">
        <v>118</v>
      </c>
      <c r="F58" s="76" t="s">
        <v>118</v>
      </c>
      <c r="G58" s="76" t="s">
        <v>118</v>
      </c>
      <c r="H58" s="76" t="s">
        <v>118</v>
      </c>
      <c r="I58" s="76" t="s">
        <v>118</v>
      </c>
      <c r="J58" s="76" t="s">
        <v>118</v>
      </c>
      <c r="K58" s="79"/>
      <c r="L58" s="76">
        <f t="shared" si="8"/>
        <v>2</v>
      </c>
      <c r="M58" s="76"/>
      <c r="N58" s="76"/>
      <c r="O58" s="72">
        <f t="shared" si="9"/>
        <v>2</v>
      </c>
      <c r="P58" s="70" t="s">
        <v>483</v>
      </c>
    </row>
    <row r="59" spans="1:16" s="8" customFormat="1" ht="15.95" customHeight="1" x14ac:dyDescent="0.25">
      <c r="A59" s="68" t="s">
        <v>48</v>
      </c>
      <c r="B59" s="76" t="s">
        <v>120</v>
      </c>
      <c r="C59" s="76" t="s">
        <v>119</v>
      </c>
      <c r="D59" s="76" t="s">
        <v>118</v>
      </c>
      <c r="E59" s="76" t="s">
        <v>119</v>
      </c>
      <c r="F59" s="76" t="s">
        <v>119</v>
      </c>
      <c r="G59" s="76" t="s">
        <v>118</v>
      </c>
      <c r="H59" s="76" t="s">
        <v>118</v>
      </c>
      <c r="I59" s="76" t="s">
        <v>118</v>
      </c>
      <c r="J59" s="76" t="s">
        <v>118</v>
      </c>
      <c r="K59" s="79" t="s">
        <v>482</v>
      </c>
      <c r="L59" s="76">
        <f t="shared" si="8"/>
        <v>0</v>
      </c>
      <c r="M59" s="76"/>
      <c r="N59" s="76">
        <v>0.5</v>
      </c>
      <c r="O59" s="72">
        <f t="shared" si="9"/>
        <v>0</v>
      </c>
      <c r="P59" s="70" t="s">
        <v>345</v>
      </c>
    </row>
    <row r="60" spans="1:16" s="8" customFormat="1" ht="15.95" customHeight="1" x14ac:dyDescent="0.25">
      <c r="A60" s="68" t="s">
        <v>49</v>
      </c>
      <c r="B60" s="76" t="s">
        <v>120</v>
      </c>
      <c r="C60" s="76" t="s">
        <v>119</v>
      </c>
      <c r="D60" s="76" t="s">
        <v>118</v>
      </c>
      <c r="E60" s="76" t="s">
        <v>118</v>
      </c>
      <c r="F60" s="76" t="s">
        <v>119</v>
      </c>
      <c r="G60" s="76" t="s">
        <v>118</v>
      </c>
      <c r="H60" s="76" t="s">
        <v>118</v>
      </c>
      <c r="I60" s="76" t="s">
        <v>118</v>
      </c>
      <c r="J60" s="76" t="s">
        <v>118</v>
      </c>
      <c r="K60" s="76"/>
      <c r="L60" s="76">
        <f t="shared" si="8"/>
        <v>0</v>
      </c>
      <c r="M60" s="76"/>
      <c r="N60" s="76"/>
      <c r="O60" s="72">
        <f t="shared" si="9"/>
        <v>0</v>
      </c>
      <c r="P60" s="70" t="s">
        <v>382</v>
      </c>
    </row>
    <row r="61" spans="1:16" ht="15.95" customHeight="1" x14ac:dyDescent="0.25">
      <c r="A61" s="68" t="s">
        <v>50</v>
      </c>
      <c r="B61" s="76" t="s">
        <v>132</v>
      </c>
      <c r="C61" s="76" t="s">
        <v>118</v>
      </c>
      <c r="D61" s="76" t="s">
        <v>118</v>
      </c>
      <c r="E61" s="76" t="s">
        <v>118</v>
      </c>
      <c r="F61" s="76" t="s">
        <v>118</v>
      </c>
      <c r="G61" s="76" t="s">
        <v>118</v>
      </c>
      <c r="H61" s="76" t="s">
        <v>118</v>
      </c>
      <c r="I61" s="76" t="s">
        <v>118</v>
      </c>
      <c r="J61" s="76" t="s">
        <v>118</v>
      </c>
      <c r="K61" s="76"/>
      <c r="L61" s="76">
        <f t="shared" si="8"/>
        <v>2</v>
      </c>
      <c r="M61" s="76"/>
      <c r="N61" s="76"/>
      <c r="O61" s="72">
        <f t="shared" si="9"/>
        <v>2</v>
      </c>
      <c r="P61" s="70" t="s">
        <v>383</v>
      </c>
    </row>
    <row r="62" spans="1:16" s="8" customFormat="1" ht="15.95" customHeight="1" x14ac:dyDescent="0.25">
      <c r="A62" s="68" t="s">
        <v>51</v>
      </c>
      <c r="B62" s="76" t="s">
        <v>132</v>
      </c>
      <c r="C62" s="76" t="s">
        <v>118</v>
      </c>
      <c r="D62" s="76" t="s">
        <v>118</v>
      </c>
      <c r="E62" s="76" t="s">
        <v>118</v>
      </c>
      <c r="F62" s="76" t="s">
        <v>118</v>
      </c>
      <c r="G62" s="76" t="s">
        <v>118</v>
      </c>
      <c r="H62" s="76" t="s">
        <v>118</v>
      </c>
      <c r="I62" s="76" t="s">
        <v>118</v>
      </c>
      <c r="J62" s="76" t="s">
        <v>118</v>
      </c>
      <c r="K62" s="76"/>
      <c r="L62" s="76">
        <f t="shared" si="8"/>
        <v>2</v>
      </c>
      <c r="M62" s="76"/>
      <c r="N62" s="76"/>
      <c r="O62" s="72">
        <f t="shared" si="9"/>
        <v>2</v>
      </c>
      <c r="P62" s="70" t="s">
        <v>387</v>
      </c>
    </row>
    <row r="63" spans="1:16" s="8" customFormat="1" ht="15.95" customHeight="1" x14ac:dyDescent="0.25">
      <c r="A63" s="68" t="s">
        <v>52</v>
      </c>
      <c r="B63" s="76" t="s">
        <v>132</v>
      </c>
      <c r="C63" s="76" t="s">
        <v>118</v>
      </c>
      <c r="D63" s="76" t="s">
        <v>118</v>
      </c>
      <c r="E63" s="76" t="s">
        <v>118</v>
      </c>
      <c r="F63" s="76" t="s">
        <v>118</v>
      </c>
      <c r="G63" s="76" t="s">
        <v>118</v>
      </c>
      <c r="H63" s="76" t="s">
        <v>118</v>
      </c>
      <c r="I63" s="76" t="s">
        <v>118</v>
      </c>
      <c r="J63" s="76" t="s">
        <v>118</v>
      </c>
      <c r="K63" s="79"/>
      <c r="L63" s="76">
        <f t="shared" si="8"/>
        <v>2</v>
      </c>
      <c r="M63" s="76">
        <v>0.5</v>
      </c>
      <c r="N63" s="76"/>
      <c r="O63" s="72">
        <f t="shared" si="9"/>
        <v>1</v>
      </c>
      <c r="P63" s="70" t="s">
        <v>388</v>
      </c>
    </row>
    <row r="64" spans="1:16" s="8" customFormat="1" ht="15.95" customHeight="1" x14ac:dyDescent="0.25">
      <c r="A64" s="68" t="s">
        <v>53</v>
      </c>
      <c r="B64" s="76" t="s">
        <v>132</v>
      </c>
      <c r="C64" s="76" t="s">
        <v>118</v>
      </c>
      <c r="D64" s="76" t="s">
        <v>118</v>
      </c>
      <c r="E64" s="76" t="s">
        <v>118</v>
      </c>
      <c r="F64" s="76" t="s">
        <v>118</v>
      </c>
      <c r="G64" s="76" t="s">
        <v>118</v>
      </c>
      <c r="H64" s="76" t="s">
        <v>118</v>
      </c>
      <c r="I64" s="76" t="s">
        <v>118</v>
      </c>
      <c r="J64" s="76" t="s">
        <v>118</v>
      </c>
      <c r="K64" s="76"/>
      <c r="L64" s="76">
        <f t="shared" si="8"/>
        <v>2</v>
      </c>
      <c r="M64" s="76"/>
      <c r="N64" s="76"/>
      <c r="O64" s="72">
        <f t="shared" si="9"/>
        <v>2</v>
      </c>
      <c r="P64" s="97" t="s">
        <v>601</v>
      </c>
    </row>
    <row r="65" spans="1:16" s="8" customFormat="1" ht="15.95" customHeight="1" x14ac:dyDescent="0.25">
      <c r="A65" s="68" t="s">
        <v>54</v>
      </c>
      <c r="B65" s="76" t="s">
        <v>132</v>
      </c>
      <c r="C65" s="76" t="s">
        <v>118</v>
      </c>
      <c r="D65" s="76" t="s">
        <v>118</v>
      </c>
      <c r="E65" s="76" t="s">
        <v>118</v>
      </c>
      <c r="F65" s="76" t="s">
        <v>118</v>
      </c>
      <c r="G65" s="76" t="s">
        <v>118</v>
      </c>
      <c r="H65" s="76" t="s">
        <v>118</v>
      </c>
      <c r="I65" s="76" t="s">
        <v>118</v>
      </c>
      <c r="J65" s="76" t="s">
        <v>118</v>
      </c>
      <c r="K65" s="76"/>
      <c r="L65" s="76">
        <f t="shared" si="8"/>
        <v>2</v>
      </c>
      <c r="M65" s="76"/>
      <c r="N65" s="76"/>
      <c r="O65" s="72">
        <f t="shared" si="9"/>
        <v>2</v>
      </c>
      <c r="P65" s="82" t="s">
        <v>484</v>
      </c>
    </row>
    <row r="66" spans="1:16" s="8" customFormat="1" ht="15.95" customHeight="1" x14ac:dyDescent="0.25">
      <c r="A66" s="68" t="s">
        <v>55</v>
      </c>
      <c r="B66" s="76" t="s">
        <v>132</v>
      </c>
      <c r="C66" s="76" t="s">
        <v>118</v>
      </c>
      <c r="D66" s="76" t="s">
        <v>118</v>
      </c>
      <c r="E66" s="76" t="s">
        <v>118</v>
      </c>
      <c r="F66" s="76" t="s">
        <v>118</v>
      </c>
      <c r="G66" s="76" t="s">
        <v>118</v>
      </c>
      <c r="H66" s="76" t="s">
        <v>118</v>
      </c>
      <c r="I66" s="76" t="s">
        <v>118</v>
      </c>
      <c r="J66" s="76" t="s">
        <v>118</v>
      </c>
      <c r="K66" s="76"/>
      <c r="L66" s="76">
        <f t="shared" si="8"/>
        <v>2</v>
      </c>
      <c r="M66" s="76"/>
      <c r="N66" s="76"/>
      <c r="O66" s="72">
        <f t="shared" si="9"/>
        <v>2</v>
      </c>
      <c r="P66" s="70" t="s">
        <v>614</v>
      </c>
    </row>
    <row r="67" spans="1:16" ht="15.95" customHeight="1" x14ac:dyDescent="0.25">
      <c r="A67" s="68" t="s">
        <v>56</v>
      </c>
      <c r="B67" s="76" t="s">
        <v>132</v>
      </c>
      <c r="C67" s="76" t="s">
        <v>118</v>
      </c>
      <c r="D67" s="76" t="s">
        <v>118</v>
      </c>
      <c r="E67" s="76" t="s">
        <v>118</v>
      </c>
      <c r="F67" s="76" t="s">
        <v>118</v>
      </c>
      <c r="G67" s="76" t="s">
        <v>118</v>
      </c>
      <c r="H67" s="76" t="s">
        <v>118</v>
      </c>
      <c r="I67" s="76" t="s">
        <v>118</v>
      </c>
      <c r="J67" s="76" t="s">
        <v>118</v>
      </c>
      <c r="K67" s="76"/>
      <c r="L67" s="76">
        <f t="shared" si="8"/>
        <v>2</v>
      </c>
      <c r="M67" s="76"/>
      <c r="N67" s="76"/>
      <c r="O67" s="72">
        <f t="shared" si="9"/>
        <v>2</v>
      </c>
      <c r="P67" s="70" t="s">
        <v>622</v>
      </c>
    </row>
    <row r="68" spans="1:16" s="8" customFormat="1" ht="15.95" customHeight="1" x14ac:dyDescent="0.25">
      <c r="A68" s="68" t="s">
        <v>57</v>
      </c>
      <c r="B68" s="76" t="s">
        <v>132</v>
      </c>
      <c r="C68" s="76" t="s">
        <v>118</v>
      </c>
      <c r="D68" s="76" t="s">
        <v>118</v>
      </c>
      <c r="E68" s="76" t="s">
        <v>118</v>
      </c>
      <c r="F68" s="76" t="s">
        <v>118</v>
      </c>
      <c r="G68" s="76" t="s">
        <v>118</v>
      </c>
      <c r="H68" s="76" t="s">
        <v>118</v>
      </c>
      <c r="I68" s="76" t="s">
        <v>118</v>
      </c>
      <c r="J68" s="76" t="s">
        <v>118</v>
      </c>
      <c r="K68" s="76"/>
      <c r="L68" s="76">
        <f t="shared" si="8"/>
        <v>2</v>
      </c>
      <c r="M68" s="76"/>
      <c r="N68" s="76"/>
      <c r="O68" s="72">
        <f t="shared" si="9"/>
        <v>2</v>
      </c>
      <c r="P68" s="70" t="s">
        <v>390</v>
      </c>
    </row>
    <row r="69" spans="1:16" s="8" customFormat="1" ht="15.95" customHeight="1" x14ac:dyDescent="0.25">
      <c r="A69" s="68" t="s">
        <v>58</v>
      </c>
      <c r="B69" s="76" t="s">
        <v>120</v>
      </c>
      <c r="C69" s="76" t="s">
        <v>119</v>
      </c>
      <c r="D69" s="76" t="s">
        <v>119</v>
      </c>
      <c r="E69" s="76" t="s">
        <v>118</v>
      </c>
      <c r="F69" s="76" t="s">
        <v>119</v>
      </c>
      <c r="G69" s="76" t="s">
        <v>118</v>
      </c>
      <c r="H69" s="76" t="s">
        <v>119</v>
      </c>
      <c r="I69" s="76" t="s">
        <v>119</v>
      </c>
      <c r="J69" s="76" t="s">
        <v>118</v>
      </c>
      <c r="K69" s="76"/>
      <c r="L69" s="76">
        <f t="shared" si="8"/>
        <v>0</v>
      </c>
      <c r="M69" s="76"/>
      <c r="N69" s="76"/>
      <c r="O69" s="72">
        <f t="shared" si="9"/>
        <v>0</v>
      </c>
      <c r="P69" s="70" t="s">
        <v>481</v>
      </c>
    </row>
    <row r="70" spans="1:16" ht="15.95" customHeight="1" x14ac:dyDescent="0.25">
      <c r="A70" s="68" t="s">
        <v>59</v>
      </c>
      <c r="B70" s="76" t="s">
        <v>132</v>
      </c>
      <c r="C70" s="76" t="s">
        <v>118</v>
      </c>
      <c r="D70" s="76" t="s">
        <v>118</v>
      </c>
      <c r="E70" s="76" t="s">
        <v>118</v>
      </c>
      <c r="F70" s="76" t="s">
        <v>118</v>
      </c>
      <c r="G70" s="76" t="s">
        <v>118</v>
      </c>
      <c r="H70" s="76" t="s">
        <v>118</v>
      </c>
      <c r="I70" s="76" t="s">
        <v>118</v>
      </c>
      <c r="J70" s="76" t="s">
        <v>118</v>
      </c>
      <c r="K70" s="76"/>
      <c r="L70" s="76">
        <f t="shared" si="8"/>
        <v>2</v>
      </c>
      <c r="M70" s="76"/>
      <c r="N70" s="76"/>
      <c r="O70" s="72">
        <f t="shared" si="9"/>
        <v>2</v>
      </c>
      <c r="P70" s="70" t="s">
        <v>604</v>
      </c>
    </row>
    <row r="71" spans="1:16" s="13" customFormat="1" ht="15.95" customHeight="1" x14ac:dyDescent="0.25">
      <c r="A71" s="67" t="s">
        <v>60</v>
      </c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8"/>
      <c r="M71" s="78"/>
      <c r="N71" s="78"/>
      <c r="O71" s="73"/>
      <c r="P71" s="71"/>
    </row>
    <row r="72" spans="1:16" s="8" customFormat="1" ht="15.95" customHeight="1" x14ac:dyDescent="0.25">
      <c r="A72" s="68" t="s">
        <v>61</v>
      </c>
      <c r="B72" s="76" t="s">
        <v>125</v>
      </c>
      <c r="C72" s="76"/>
      <c r="D72" s="76"/>
      <c r="E72" s="76"/>
      <c r="F72" s="76"/>
      <c r="G72" s="76"/>
      <c r="H72" s="76"/>
      <c r="I72" s="76"/>
      <c r="J72" s="76"/>
      <c r="K72" s="76"/>
      <c r="L72" s="76">
        <f t="shared" ref="L72:L77" si="10">IF(B72="Да, опубликован",2,0)</f>
        <v>0</v>
      </c>
      <c r="M72" s="76"/>
      <c r="N72" s="76"/>
      <c r="O72" s="72">
        <f t="shared" ref="O72:O77" si="11">L72*(1-M72)*(1-N72)</f>
        <v>0</v>
      </c>
      <c r="P72" s="70" t="s">
        <v>347</v>
      </c>
    </row>
    <row r="73" spans="1:16" ht="15.95" customHeight="1" x14ac:dyDescent="0.25">
      <c r="A73" s="68" t="s">
        <v>62</v>
      </c>
      <c r="B73" s="76" t="s">
        <v>120</v>
      </c>
      <c r="C73" s="76" t="s">
        <v>118</v>
      </c>
      <c r="D73" s="76" t="s">
        <v>118</v>
      </c>
      <c r="E73" s="76" t="s">
        <v>118</v>
      </c>
      <c r="F73" s="76" t="s">
        <v>118</v>
      </c>
      <c r="G73" s="76" t="s">
        <v>118</v>
      </c>
      <c r="H73" s="76" t="s">
        <v>118</v>
      </c>
      <c r="I73" s="76" t="s">
        <v>118</v>
      </c>
      <c r="J73" s="76" t="s">
        <v>119</v>
      </c>
      <c r="K73" s="76"/>
      <c r="L73" s="76">
        <f t="shared" si="10"/>
        <v>0</v>
      </c>
      <c r="M73" s="76"/>
      <c r="N73" s="76"/>
      <c r="O73" s="72">
        <f t="shared" si="11"/>
        <v>0</v>
      </c>
      <c r="P73" s="11" t="s">
        <v>393</v>
      </c>
    </row>
    <row r="74" spans="1:16" ht="15.95" customHeight="1" x14ac:dyDescent="0.25">
      <c r="A74" s="68" t="s">
        <v>63</v>
      </c>
      <c r="B74" s="76" t="s">
        <v>120</v>
      </c>
      <c r="C74" s="76" t="s">
        <v>118</v>
      </c>
      <c r="D74" s="76" t="s">
        <v>118</v>
      </c>
      <c r="E74" s="76" t="s">
        <v>118</v>
      </c>
      <c r="F74" s="76" t="s">
        <v>118</v>
      </c>
      <c r="G74" s="76" t="s">
        <v>118</v>
      </c>
      <c r="H74" s="76" t="s">
        <v>119</v>
      </c>
      <c r="I74" s="76" t="s">
        <v>118</v>
      </c>
      <c r="J74" s="76" t="s">
        <v>119</v>
      </c>
      <c r="K74" s="76"/>
      <c r="L74" s="76">
        <f t="shared" si="10"/>
        <v>0</v>
      </c>
      <c r="M74" s="76"/>
      <c r="N74" s="76"/>
      <c r="O74" s="72">
        <f t="shared" si="11"/>
        <v>0</v>
      </c>
      <c r="P74" s="81" t="s">
        <v>394</v>
      </c>
    </row>
    <row r="75" spans="1:16" s="8" customFormat="1" ht="15.95" customHeight="1" x14ac:dyDescent="0.25">
      <c r="A75" s="68" t="s">
        <v>64</v>
      </c>
      <c r="B75" s="76" t="s">
        <v>132</v>
      </c>
      <c r="C75" s="76" t="s">
        <v>118</v>
      </c>
      <c r="D75" s="76" t="s">
        <v>118</v>
      </c>
      <c r="E75" s="76" t="s">
        <v>118</v>
      </c>
      <c r="F75" s="76" t="s">
        <v>118</v>
      </c>
      <c r="G75" s="76" t="s">
        <v>118</v>
      </c>
      <c r="H75" s="76" t="s">
        <v>118</v>
      </c>
      <c r="I75" s="76" t="s">
        <v>118</v>
      </c>
      <c r="J75" s="76" t="s">
        <v>118</v>
      </c>
      <c r="K75" s="76"/>
      <c r="L75" s="76">
        <f t="shared" si="10"/>
        <v>2</v>
      </c>
      <c r="M75" s="76"/>
      <c r="N75" s="76"/>
      <c r="O75" s="72">
        <f t="shared" si="11"/>
        <v>2</v>
      </c>
      <c r="P75" s="70" t="s">
        <v>348</v>
      </c>
    </row>
    <row r="76" spans="1:16" s="66" customFormat="1" ht="15.95" customHeight="1" x14ac:dyDescent="0.25">
      <c r="A76" s="68" t="s">
        <v>65</v>
      </c>
      <c r="B76" s="76" t="s">
        <v>132</v>
      </c>
      <c r="C76" s="76" t="s">
        <v>118</v>
      </c>
      <c r="D76" s="76" t="s">
        <v>118</v>
      </c>
      <c r="E76" s="76" t="s">
        <v>118</v>
      </c>
      <c r="F76" s="76" t="s">
        <v>118</v>
      </c>
      <c r="G76" s="76" t="s">
        <v>118</v>
      </c>
      <c r="H76" s="76" t="s">
        <v>118</v>
      </c>
      <c r="I76" s="76" t="s">
        <v>118</v>
      </c>
      <c r="J76" s="76" t="s">
        <v>118</v>
      </c>
      <c r="K76" s="76"/>
      <c r="L76" s="76">
        <f t="shared" si="10"/>
        <v>2</v>
      </c>
      <c r="M76" s="76"/>
      <c r="N76" s="76"/>
      <c r="O76" s="72">
        <f t="shared" si="11"/>
        <v>2</v>
      </c>
      <c r="P76" s="70" t="s">
        <v>396</v>
      </c>
    </row>
    <row r="77" spans="1:16" s="8" customFormat="1" ht="15.95" customHeight="1" x14ac:dyDescent="0.25">
      <c r="A77" s="68" t="s">
        <v>66</v>
      </c>
      <c r="B77" s="76" t="s">
        <v>125</v>
      </c>
      <c r="C77" s="76"/>
      <c r="D77" s="76"/>
      <c r="E77" s="76"/>
      <c r="F77" s="76"/>
      <c r="G77" s="76"/>
      <c r="H77" s="76"/>
      <c r="I77" s="76"/>
      <c r="J77" s="76"/>
      <c r="K77" s="76"/>
      <c r="L77" s="76">
        <f t="shared" si="10"/>
        <v>0</v>
      </c>
      <c r="M77" s="76"/>
      <c r="N77" s="76"/>
      <c r="O77" s="72">
        <f t="shared" si="11"/>
        <v>0</v>
      </c>
      <c r="P77" s="70" t="s">
        <v>349</v>
      </c>
    </row>
    <row r="78" spans="1:16" s="13" customFormat="1" ht="15.95" customHeight="1" x14ac:dyDescent="0.25">
      <c r="A78" s="67" t="s">
        <v>67</v>
      </c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8"/>
      <c r="M78" s="78"/>
      <c r="N78" s="78"/>
      <c r="O78" s="73"/>
      <c r="P78" s="71"/>
    </row>
    <row r="79" spans="1:16" s="8" customFormat="1" ht="15.95" customHeight="1" x14ac:dyDescent="0.25">
      <c r="A79" s="68" t="s">
        <v>68</v>
      </c>
      <c r="B79" s="76" t="s">
        <v>120</v>
      </c>
      <c r="C79" s="76" t="s">
        <v>118</v>
      </c>
      <c r="D79" s="76" t="s">
        <v>118</v>
      </c>
      <c r="E79" s="76" t="s">
        <v>118</v>
      </c>
      <c r="F79" s="76" t="s">
        <v>119</v>
      </c>
      <c r="G79" s="76" t="s">
        <v>118</v>
      </c>
      <c r="H79" s="76" t="s">
        <v>118</v>
      </c>
      <c r="I79" s="76" t="s">
        <v>118</v>
      </c>
      <c r="J79" s="76" t="s">
        <v>118</v>
      </c>
      <c r="K79" s="76"/>
      <c r="L79" s="76">
        <f t="shared" ref="L79:L90" si="12">IF(B79="Да, опубликован",2,0)</f>
        <v>0</v>
      </c>
      <c r="M79" s="76"/>
      <c r="N79" s="76"/>
      <c r="O79" s="72">
        <f t="shared" ref="O79:O90" si="13">L79*(1-M79)*(1-N79)</f>
        <v>0</v>
      </c>
      <c r="P79" s="70" t="s">
        <v>571</v>
      </c>
    </row>
    <row r="80" spans="1:16" s="87" customFormat="1" ht="15.95" customHeight="1" x14ac:dyDescent="0.25">
      <c r="A80" s="68" t="s">
        <v>69</v>
      </c>
      <c r="B80" s="76" t="s">
        <v>120</v>
      </c>
      <c r="C80" s="76" t="s">
        <v>118</v>
      </c>
      <c r="D80" s="76" t="s">
        <v>118</v>
      </c>
      <c r="E80" s="76" t="s">
        <v>118</v>
      </c>
      <c r="F80" s="76" t="s">
        <v>118</v>
      </c>
      <c r="G80" s="76" t="s">
        <v>118</v>
      </c>
      <c r="H80" s="76" t="s">
        <v>119</v>
      </c>
      <c r="I80" s="76" t="s">
        <v>118</v>
      </c>
      <c r="J80" s="76" t="s">
        <v>118</v>
      </c>
      <c r="K80" s="76"/>
      <c r="L80" s="76">
        <f t="shared" si="12"/>
        <v>0</v>
      </c>
      <c r="M80" s="76"/>
      <c r="N80" s="76"/>
      <c r="O80" s="72">
        <f t="shared" si="13"/>
        <v>0</v>
      </c>
      <c r="P80" s="81" t="s">
        <v>630</v>
      </c>
    </row>
    <row r="81" spans="1:16" s="8" customFormat="1" ht="15.95" customHeight="1" x14ac:dyDescent="0.25">
      <c r="A81" s="68" t="s">
        <v>70</v>
      </c>
      <c r="B81" s="76" t="s">
        <v>120</v>
      </c>
      <c r="C81" s="76" t="s">
        <v>118</v>
      </c>
      <c r="D81" s="76" t="s">
        <v>118</v>
      </c>
      <c r="E81" s="76" t="s">
        <v>118</v>
      </c>
      <c r="F81" s="76" t="s">
        <v>118</v>
      </c>
      <c r="G81" s="76" t="s">
        <v>118</v>
      </c>
      <c r="H81" s="76" t="s">
        <v>119</v>
      </c>
      <c r="I81" s="76" t="s">
        <v>118</v>
      </c>
      <c r="J81" s="76" t="s">
        <v>118</v>
      </c>
      <c r="K81" s="76"/>
      <c r="L81" s="76">
        <f t="shared" si="12"/>
        <v>0</v>
      </c>
      <c r="M81" s="76"/>
      <c r="N81" s="76"/>
      <c r="O81" s="72">
        <f t="shared" si="13"/>
        <v>0</v>
      </c>
      <c r="P81" s="70" t="s">
        <v>384</v>
      </c>
    </row>
    <row r="82" spans="1:16" s="8" customFormat="1" ht="15.95" customHeight="1" x14ac:dyDescent="0.25">
      <c r="A82" s="68" t="s">
        <v>71</v>
      </c>
      <c r="B82" s="76" t="s">
        <v>120</v>
      </c>
      <c r="C82" s="76" t="s">
        <v>118</v>
      </c>
      <c r="D82" s="76" t="s">
        <v>118</v>
      </c>
      <c r="E82" s="76" t="s">
        <v>118</v>
      </c>
      <c r="F82" s="76" t="s">
        <v>118</v>
      </c>
      <c r="G82" s="76" t="s">
        <v>118</v>
      </c>
      <c r="H82" s="76" t="s">
        <v>119</v>
      </c>
      <c r="I82" s="76" t="s">
        <v>118</v>
      </c>
      <c r="J82" s="76" t="s">
        <v>118</v>
      </c>
      <c r="K82" s="76"/>
      <c r="L82" s="76">
        <f t="shared" si="12"/>
        <v>0</v>
      </c>
      <c r="M82" s="76"/>
      <c r="N82" s="76"/>
      <c r="O82" s="72">
        <f t="shared" si="13"/>
        <v>0</v>
      </c>
      <c r="P82" s="70" t="s">
        <v>350</v>
      </c>
    </row>
    <row r="83" spans="1:16" ht="15.95" customHeight="1" x14ac:dyDescent="0.25">
      <c r="A83" s="68" t="s">
        <v>72</v>
      </c>
      <c r="B83" s="76" t="s">
        <v>132</v>
      </c>
      <c r="C83" s="76" t="s">
        <v>118</v>
      </c>
      <c r="D83" s="76" t="s">
        <v>118</v>
      </c>
      <c r="E83" s="76" t="s">
        <v>118</v>
      </c>
      <c r="F83" s="76" t="s">
        <v>118</v>
      </c>
      <c r="G83" s="76" t="s">
        <v>118</v>
      </c>
      <c r="H83" s="76" t="s">
        <v>118</v>
      </c>
      <c r="I83" s="76" t="s">
        <v>118</v>
      </c>
      <c r="J83" s="76" t="s">
        <v>118</v>
      </c>
      <c r="K83" s="81"/>
      <c r="L83" s="76">
        <f t="shared" si="12"/>
        <v>2</v>
      </c>
      <c r="M83" s="76"/>
      <c r="N83" s="76"/>
      <c r="O83" s="72">
        <f t="shared" si="13"/>
        <v>2</v>
      </c>
      <c r="P83" s="98" t="s">
        <v>351</v>
      </c>
    </row>
    <row r="84" spans="1:16" s="8" customFormat="1" ht="15.95" customHeight="1" x14ac:dyDescent="0.25">
      <c r="A84" s="68" t="s">
        <v>73</v>
      </c>
      <c r="B84" s="76" t="s">
        <v>120</v>
      </c>
      <c r="C84" s="76" t="s">
        <v>119</v>
      </c>
      <c r="D84" s="76" t="s">
        <v>118</v>
      </c>
      <c r="E84" s="76" t="s">
        <v>119</v>
      </c>
      <c r="F84" s="76"/>
      <c r="G84" s="76"/>
      <c r="H84" s="76"/>
      <c r="I84" s="76"/>
      <c r="J84" s="76"/>
      <c r="K84" s="81"/>
      <c r="L84" s="76">
        <f t="shared" si="12"/>
        <v>0</v>
      </c>
      <c r="M84" s="76"/>
      <c r="N84" s="76"/>
      <c r="O84" s="72">
        <f t="shared" si="13"/>
        <v>0</v>
      </c>
      <c r="P84" s="70" t="s">
        <v>411</v>
      </c>
    </row>
    <row r="85" spans="1:16" ht="15.95" customHeight="1" x14ac:dyDescent="0.25">
      <c r="A85" s="68" t="s">
        <v>74</v>
      </c>
      <c r="B85" s="76" t="s">
        <v>132</v>
      </c>
      <c r="C85" s="76" t="s">
        <v>118</v>
      </c>
      <c r="D85" s="76" t="s">
        <v>118</v>
      </c>
      <c r="E85" s="76" t="s">
        <v>118</v>
      </c>
      <c r="F85" s="76" t="s">
        <v>118</v>
      </c>
      <c r="G85" s="76" t="s">
        <v>118</v>
      </c>
      <c r="H85" s="76" t="s">
        <v>118</v>
      </c>
      <c r="I85" s="76" t="s">
        <v>118</v>
      </c>
      <c r="J85" s="76" t="s">
        <v>118</v>
      </c>
      <c r="K85" s="76"/>
      <c r="L85" s="76">
        <f t="shared" si="12"/>
        <v>2</v>
      </c>
      <c r="M85" s="76"/>
      <c r="N85" s="76"/>
      <c r="O85" s="72">
        <f t="shared" si="13"/>
        <v>2</v>
      </c>
      <c r="P85" s="70" t="s">
        <v>517</v>
      </c>
    </row>
    <row r="86" spans="1:16" s="7" customFormat="1" ht="15.95" customHeight="1" x14ac:dyDescent="0.25">
      <c r="A86" s="68" t="s">
        <v>75</v>
      </c>
      <c r="B86" s="76" t="s">
        <v>132</v>
      </c>
      <c r="C86" s="76" t="s">
        <v>118</v>
      </c>
      <c r="D86" s="76" t="s">
        <v>118</v>
      </c>
      <c r="E86" s="76" t="s">
        <v>118</v>
      </c>
      <c r="F86" s="76" t="s">
        <v>118</v>
      </c>
      <c r="G86" s="76" t="s">
        <v>118</v>
      </c>
      <c r="H86" s="76" t="s">
        <v>118</v>
      </c>
      <c r="I86" s="76" t="s">
        <v>118</v>
      </c>
      <c r="J86" s="76" t="s">
        <v>118</v>
      </c>
      <c r="K86" s="79"/>
      <c r="L86" s="76">
        <f t="shared" si="12"/>
        <v>2</v>
      </c>
      <c r="M86" s="76"/>
      <c r="N86" s="76"/>
      <c r="O86" s="72">
        <f t="shared" si="13"/>
        <v>2</v>
      </c>
      <c r="P86" s="70" t="s">
        <v>353</v>
      </c>
    </row>
    <row r="87" spans="1:16" s="8" customFormat="1" ht="15.95" customHeight="1" x14ac:dyDescent="0.25">
      <c r="A87" s="68" t="s">
        <v>76</v>
      </c>
      <c r="B87" s="76" t="s">
        <v>125</v>
      </c>
      <c r="C87" s="76"/>
      <c r="D87" s="76"/>
      <c r="E87" s="76"/>
      <c r="F87" s="76"/>
      <c r="G87" s="76"/>
      <c r="H87" s="76"/>
      <c r="I87" s="76"/>
      <c r="J87" s="76"/>
      <c r="K87" s="76"/>
      <c r="L87" s="76">
        <f t="shared" si="12"/>
        <v>0</v>
      </c>
      <c r="M87" s="76"/>
      <c r="N87" s="76"/>
      <c r="O87" s="72">
        <f t="shared" si="13"/>
        <v>0</v>
      </c>
      <c r="P87" s="70" t="s">
        <v>412</v>
      </c>
    </row>
    <row r="88" spans="1:16" s="87" customFormat="1" ht="15.95" customHeight="1" x14ac:dyDescent="0.25">
      <c r="A88" s="68" t="s">
        <v>77</v>
      </c>
      <c r="B88" s="76" t="s">
        <v>120</v>
      </c>
      <c r="C88" s="76" t="s">
        <v>119</v>
      </c>
      <c r="D88" s="76" t="s">
        <v>118</v>
      </c>
      <c r="E88" s="76" t="s">
        <v>118</v>
      </c>
      <c r="F88" s="76" t="s">
        <v>118</v>
      </c>
      <c r="G88" s="76" t="s">
        <v>118</v>
      </c>
      <c r="H88" s="76" t="s">
        <v>119</v>
      </c>
      <c r="I88" s="76" t="s">
        <v>118</v>
      </c>
      <c r="J88" s="76" t="s">
        <v>118</v>
      </c>
      <c r="K88" s="76"/>
      <c r="L88" s="76">
        <f t="shared" si="12"/>
        <v>0</v>
      </c>
      <c r="M88" s="76"/>
      <c r="N88" s="76"/>
      <c r="O88" s="72">
        <f t="shared" si="13"/>
        <v>0</v>
      </c>
      <c r="P88" s="98" t="s">
        <v>354</v>
      </c>
    </row>
    <row r="89" spans="1:16" s="8" customFormat="1" ht="15.95" customHeight="1" x14ac:dyDescent="0.25">
      <c r="A89" s="68" t="s">
        <v>78</v>
      </c>
      <c r="B89" s="76" t="s">
        <v>120</v>
      </c>
      <c r="C89" s="76" t="s">
        <v>118</v>
      </c>
      <c r="D89" s="76" t="s">
        <v>118</v>
      </c>
      <c r="E89" s="76" t="s">
        <v>118</v>
      </c>
      <c r="F89" s="76" t="s">
        <v>119</v>
      </c>
      <c r="G89" s="76" t="s">
        <v>118</v>
      </c>
      <c r="H89" s="76" t="s">
        <v>118</v>
      </c>
      <c r="I89" s="76" t="s">
        <v>118</v>
      </c>
      <c r="J89" s="76" t="s">
        <v>118</v>
      </c>
      <c r="K89" s="79"/>
      <c r="L89" s="76">
        <f t="shared" si="12"/>
        <v>0</v>
      </c>
      <c r="M89" s="76"/>
      <c r="N89" s="76"/>
      <c r="O89" s="72">
        <f t="shared" si="13"/>
        <v>0</v>
      </c>
      <c r="P89" s="70" t="s">
        <v>516</v>
      </c>
    </row>
    <row r="90" spans="1:16" s="87" customFormat="1" ht="15.95" customHeight="1" x14ac:dyDescent="0.25">
      <c r="A90" s="68" t="s">
        <v>79</v>
      </c>
      <c r="B90" s="76" t="s">
        <v>132</v>
      </c>
      <c r="C90" s="76" t="s">
        <v>118</v>
      </c>
      <c r="D90" s="76" t="s">
        <v>118</v>
      </c>
      <c r="E90" s="76" t="s">
        <v>118</v>
      </c>
      <c r="F90" s="76" t="s">
        <v>118</v>
      </c>
      <c r="G90" s="76" t="s">
        <v>118</v>
      </c>
      <c r="H90" s="76" t="s">
        <v>118</v>
      </c>
      <c r="I90" s="76" t="s">
        <v>118</v>
      </c>
      <c r="J90" s="76" t="s">
        <v>118</v>
      </c>
      <c r="K90" s="88"/>
      <c r="L90" s="76">
        <f t="shared" si="12"/>
        <v>2</v>
      </c>
      <c r="M90" s="76">
        <v>0.5</v>
      </c>
      <c r="N90" s="76"/>
      <c r="O90" s="72">
        <f t="shared" si="13"/>
        <v>1</v>
      </c>
      <c r="P90" s="70" t="s">
        <v>355</v>
      </c>
    </row>
    <row r="91" spans="1:16" s="13" customFormat="1" ht="15.95" customHeight="1" x14ac:dyDescent="0.25">
      <c r="A91" s="67" t="s">
        <v>80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8"/>
      <c r="M91" s="78"/>
      <c r="N91" s="78"/>
      <c r="O91" s="73"/>
      <c r="P91" s="71"/>
    </row>
    <row r="92" spans="1:16" s="8" customFormat="1" ht="15.95" customHeight="1" x14ac:dyDescent="0.25">
      <c r="A92" s="68" t="s">
        <v>81</v>
      </c>
      <c r="B92" s="76" t="s">
        <v>132</v>
      </c>
      <c r="C92" s="76" t="s">
        <v>118</v>
      </c>
      <c r="D92" s="76" t="s">
        <v>118</v>
      </c>
      <c r="E92" s="76" t="s">
        <v>118</v>
      </c>
      <c r="F92" s="76" t="s">
        <v>118</v>
      </c>
      <c r="G92" s="76" t="s">
        <v>118</v>
      </c>
      <c r="H92" s="76" t="s">
        <v>118</v>
      </c>
      <c r="I92" s="76" t="s">
        <v>118</v>
      </c>
      <c r="J92" s="76" t="s">
        <v>118</v>
      </c>
      <c r="K92" s="76"/>
      <c r="L92" s="76">
        <f t="shared" ref="L92:L100" si="14">IF(B92="Да, опубликован",2,0)</f>
        <v>2</v>
      </c>
      <c r="M92" s="76"/>
      <c r="N92" s="76"/>
      <c r="O92" s="72">
        <f t="shared" ref="O92:O100" si="15">L92*(1-M92)*(1-N92)</f>
        <v>2</v>
      </c>
      <c r="P92" s="70" t="s">
        <v>579</v>
      </c>
    </row>
    <row r="93" spans="1:16" s="8" customFormat="1" ht="15.95" customHeight="1" x14ac:dyDescent="0.25">
      <c r="A93" s="68" t="s">
        <v>82</v>
      </c>
      <c r="B93" s="76" t="s">
        <v>125</v>
      </c>
      <c r="C93" s="76"/>
      <c r="D93" s="76"/>
      <c r="E93" s="76"/>
      <c r="F93" s="76"/>
      <c r="G93" s="76"/>
      <c r="H93" s="76"/>
      <c r="I93" s="76"/>
      <c r="J93" s="76"/>
      <c r="K93" s="76"/>
      <c r="L93" s="76">
        <f t="shared" si="14"/>
        <v>0</v>
      </c>
      <c r="M93" s="76"/>
      <c r="N93" s="76"/>
      <c r="O93" s="72">
        <f t="shared" si="15"/>
        <v>0</v>
      </c>
      <c r="P93" s="70" t="s">
        <v>356</v>
      </c>
    </row>
    <row r="94" spans="1:16" ht="15.95" customHeight="1" x14ac:dyDescent="0.25">
      <c r="A94" s="68" t="s">
        <v>83</v>
      </c>
      <c r="B94" s="76" t="s">
        <v>120</v>
      </c>
      <c r="C94" s="76" t="s">
        <v>118</v>
      </c>
      <c r="D94" s="76" t="s">
        <v>118</v>
      </c>
      <c r="E94" s="76" t="s">
        <v>118</v>
      </c>
      <c r="F94" s="76" t="s">
        <v>118</v>
      </c>
      <c r="G94" s="76" t="s">
        <v>118</v>
      </c>
      <c r="H94" s="76" t="s">
        <v>119</v>
      </c>
      <c r="I94" s="76" t="s">
        <v>119</v>
      </c>
      <c r="J94" s="76" t="s">
        <v>118</v>
      </c>
      <c r="K94" s="76"/>
      <c r="L94" s="76">
        <f t="shared" si="14"/>
        <v>0</v>
      </c>
      <c r="M94" s="76"/>
      <c r="N94" s="76"/>
      <c r="O94" s="72">
        <f t="shared" si="15"/>
        <v>0</v>
      </c>
      <c r="P94" s="70" t="s">
        <v>613</v>
      </c>
    </row>
    <row r="95" spans="1:16" ht="15.95" customHeight="1" x14ac:dyDescent="0.25">
      <c r="A95" s="68" t="s">
        <v>84</v>
      </c>
      <c r="B95" s="76" t="s">
        <v>120</v>
      </c>
      <c r="C95" s="76" t="s">
        <v>119</v>
      </c>
      <c r="D95" s="76" t="s">
        <v>118</v>
      </c>
      <c r="E95" s="76" t="s">
        <v>118</v>
      </c>
      <c r="F95" s="76" t="s">
        <v>118</v>
      </c>
      <c r="G95" s="76" t="s">
        <v>118</v>
      </c>
      <c r="H95" s="76" t="s">
        <v>119</v>
      </c>
      <c r="I95" s="76" t="s">
        <v>118</v>
      </c>
      <c r="J95" s="76" t="s">
        <v>118</v>
      </c>
      <c r="K95" s="76"/>
      <c r="L95" s="76">
        <f t="shared" si="14"/>
        <v>0</v>
      </c>
      <c r="M95" s="76"/>
      <c r="N95" s="76"/>
      <c r="O95" s="72">
        <f t="shared" si="15"/>
        <v>0</v>
      </c>
      <c r="P95" s="70" t="s">
        <v>357</v>
      </c>
    </row>
    <row r="96" spans="1:16" ht="15.95" customHeight="1" x14ac:dyDescent="0.25">
      <c r="A96" s="68" t="s">
        <v>85</v>
      </c>
      <c r="B96" s="76" t="s">
        <v>120</v>
      </c>
      <c r="C96" s="76" t="s">
        <v>118</v>
      </c>
      <c r="D96" s="76" t="s">
        <v>118</v>
      </c>
      <c r="E96" s="76" t="s">
        <v>118</v>
      </c>
      <c r="F96" s="76" t="s">
        <v>118</v>
      </c>
      <c r="G96" s="76" t="s">
        <v>118</v>
      </c>
      <c r="H96" s="76" t="s">
        <v>119</v>
      </c>
      <c r="I96" s="76" t="s">
        <v>118</v>
      </c>
      <c r="J96" s="76" t="s">
        <v>118</v>
      </c>
      <c r="K96" s="79"/>
      <c r="L96" s="76">
        <f t="shared" si="14"/>
        <v>0</v>
      </c>
      <c r="M96" s="76"/>
      <c r="N96" s="76"/>
      <c r="O96" s="72">
        <f t="shared" si="15"/>
        <v>0</v>
      </c>
      <c r="P96" s="70" t="s">
        <v>358</v>
      </c>
    </row>
    <row r="97" spans="1:16" s="8" customFormat="1" ht="15.95" customHeight="1" x14ac:dyDescent="0.25">
      <c r="A97" s="68" t="s">
        <v>86</v>
      </c>
      <c r="B97" s="76" t="s">
        <v>125</v>
      </c>
      <c r="C97" s="76" t="s">
        <v>118</v>
      </c>
      <c r="D97" s="76" t="s">
        <v>118</v>
      </c>
      <c r="E97" s="76" t="s">
        <v>118</v>
      </c>
      <c r="F97" s="76" t="s">
        <v>118</v>
      </c>
      <c r="G97" s="76" t="s">
        <v>118</v>
      </c>
      <c r="H97" s="76" t="s">
        <v>119</v>
      </c>
      <c r="I97" s="76" t="s">
        <v>119</v>
      </c>
      <c r="J97" s="76" t="s">
        <v>118</v>
      </c>
      <c r="K97" s="76"/>
      <c r="L97" s="76">
        <f t="shared" si="14"/>
        <v>0</v>
      </c>
      <c r="M97" s="76"/>
      <c r="N97" s="76"/>
      <c r="O97" s="72">
        <f t="shared" si="15"/>
        <v>0</v>
      </c>
      <c r="P97" s="70" t="s">
        <v>587</v>
      </c>
    </row>
    <row r="98" spans="1:16" s="8" customFormat="1" ht="15.95" customHeight="1" x14ac:dyDescent="0.25">
      <c r="A98" s="68" t="s">
        <v>87</v>
      </c>
      <c r="B98" s="76" t="s">
        <v>125</v>
      </c>
      <c r="C98" s="76"/>
      <c r="D98" s="76"/>
      <c r="E98" s="76"/>
      <c r="F98" s="76"/>
      <c r="G98" s="76"/>
      <c r="H98" s="76"/>
      <c r="I98" s="76"/>
      <c r="J98" s="76"/>
      <c r="K98" s="76"/>
      <c r="L98" s="76">
        <f t="shared" si="14"/>
        <v>0</v>
      </c>
      <c r="M98" s="76"/>
      <c r="N98" s="76"/>
      <c r="O98" s="72">
        <f t="shared" si="15"/>
        <v>0</v>
      </c>
      <c r="P98" s="70" t="s">
        <v>400</v>
      </c>
    </row>
    <row r="99" spans="1:16" s="66" customFormat="1" ht="15.95" customHeight="1" x14ac:dyDescent="0.25">
      <c r="A99" s="68" t="s">
        <v>88</v>
      </c>
      <c r="B99" s="76" t="s">
        <v>125</v>
      </c>
      <c r="C99" s="76"/>
      <c r="D99" s="76"/>
      <c r="E99" s="76"/>
      <c r="F99" s="76"/>
      <c r="G99" s="76"/>
      <c r="H99" s="76"/>
      <c r="I99" s="76"/>
      <c r="J99" s="76"/>
      <c r="K99" s="76"/>
      <c r="L99" s="76">
        <f t="shared" si="14"/>
        <v>0</v>
      </c>
      <c r="M99" s="76"/>
      <c r="N99" s="76"/>
      <c r="O99" s="72">
        <f t="shared" si="15"/>
        <v>0</v>
      </c>
      <c r="P99" s="69" t="s">
        <v>391</v>
      </c>
    </row>
    <row r="100" spans="1:16" s="8" customFormat="1" ht="15.95" customHeight="1" x14ac:dyDescent="0.25">
      <c r="A100" s="68" t="s">
        <v>89</v>
      </c>
      <c r="B100" s="76" t="s">
        <v>125</v>
      </c>
      <c r="C100" s="76"/>
      <c r="D100" s="76"/>
      <c r="E100" s="76"/>
      <c r="F100" s="76"/>
      <c r="G100" s="76"/>
      <c r="H100" s="76"/>
      <c r="I100" s="76"/>
      <c r="J100" s="76"/>
      <c r="K100" s="76"/>
      <c r="L100" s="76">
        <f t="shared" si="14"/>
        <v>0</v>
      </c>
      <c r="M100" s="76"/>
      <c r="N100" s="76"/>
      <c r="O100" s="72">
        <f t="shared" si="15"/>
        <v>0</v>
      </c>
      <c r="P100" s="70" t="s">
        <v>403</v>
      </c>
    </row>
    <row r="101" spans="1:16" s="13" customFormat="1" ht="15.95" customHeight="1" x14ac:dyDescent="0.25">
      <c r="A101" s="67" t="s">
        <v>103</v>
      </c>
      <c r="B101" s="100"/>
      <c r="C101" s="100"/>
      <c r="D101" s="100"/>
      <c r="E101" s="100"/>
      <c r="F101" s="100"/>
      <c r="G101" s="100"/>
      <c r="H101" s="100"/>
      <c r="I101" s="100"/>
      <c r="J101" s="100"/>
      <c r="K101" s="101"/>
      <c r="L101" s="78"/>
      <c r="M101" s="78"/>
      <c r="N101" s="101"/>
      <c r="O101" s="73"/>
      <c r="P101" s="101"/>
    </row>
    <row r="102" spans="1:16" ht="15.95" customHeight="1" x14ac:dyDescent="0.25">
      <c r="A102" s="68" t="s">
        <v>104</v>
      </c>
      <c r="B102" s="103" t="s">
        <v>125</v>
      </c>
      <c r="C102" s="103"/>
      <c r="D102" s="103"/>
      <c r="E102" s="103"/>
      <c r="F102" s="103"/>
      <c r="G102" s="103"/>
      <c r="H102" s="103"/>
      <c r="I102" s="103"/>
      <c r="J102" s="103"/>
      <c r="K102" s="104"/>
      <c r="L102" s="76">
        <f>IF(B102="Да, опубликован",2,0)</f>
        <v>0</v>
      </c>
      <c r="M102" s="76"/>
      <c r="N102" s="76"/>
      <c r="O102" s="72">
        <f>L102*(1-M102)*(1-N102)</f>
        <v>0</v>
      </c>
      <c r="P102" s="105" t="s">
        <v>385</v>
      </c>
    </row>
    <row r="103" spans="1:16" ht="15.95" customHeight="1" x14ac:dyDescent="0.25">
      <c r="A103" s="68" t="s">
        <v>105</v>
      </c>
      <c r="B103" s="103" t="s">
        <v>125</v>
      </c>
      <c r="C103" s="103"/>
      <c r="D103" s="103"/>
      <c r="E103" s="103"/>
      <c r="F103" s="103"/>
      <c r="G103" s="103"/>
      <c r="H103" s="103"/>
      <c r="I103" s="103"/>
      <c r="J103" s="103"/>
      <c r="K103" s="104"/>
      <c r="L103" s="76">
        <f>IF(B103="Да, опубликован",2,0)</f>
        <v>0</v>
      </c>
      <c r="M103" s="76"/>
      <c r="N103" s="76"/>
      <c r="O103" s="72">
        <f>L103*(1-M103)*(1-N103)</f>
        <v>0</v>
      </c>
      <c r="P103" s="105" t="s">
        <v>386</v>
      </c>
    </row>
    <row r="104" spans="1:16" x14ac:dyDescent="0.25">
      <c r="B104" s="3" t="s">
        <v>96</v>
      </c>
    </row>
    <row r="105" spans="1:16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6"/>
    </row>
    <row r="112" spans="1:16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6"/>
    </row>
    <row r="116" spans="1:15" s="2" customFormat="1" ht="11.2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6"/>
    </row>
    <row r="119" spans="1:15" s="2" customFormat="1" ht="11.2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6"/>
    </row>
    <row r="123" spans="1:15" s="2" customFormat="1" ht="11.2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6"/>
    </row>
    <row r="126" spans="1:15" s="2" customFormat="1" ht="11.2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6"/>
    </row>
    <row r="130" spans="1:15" s="2" customFormat="1" ht="11.2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6"/>
    </row>
  </sheetData>
  <autoFilter ref="A10:P104"/>
  <mergeCells count="22">
    <mergeCell ref="F5:J6"/>
    <mergeCell ref="F7:F9"/>
    <mergeCell ref="G7:G9"/>
    <mergeCell ref="H7:H9"/>
    <mergeCell ref="I7:I9"/>
    <mergeCell ref="J7:J9"/>
    <mergeCell ref="A1:P1"/>
    <mergeCell ref="A2:P2"/>
    <mergeCell ref="A4:P4"/>
    <mergeCell ref="A5:A9"/>
    <mergeCell ref="K5:K9"/>
    <mergeCell ref="P5:P9"/>
    <mergeCell ref="L7:L9"/>
    <mergeCell ref="L5:O6"/>
    <mergeCell ref="M7:M9"/>
    <mergeCell ref="N7:N9"/>
    <mergeCell ref="O7:O9"/>
    <mergeCell ref="A3:P3"/>
    <mergeCell ref="B5:B6"/>
    <mergeCell ref="C5:C9"/>
    <mergeCell ref="D5:D9"/>
    <mergeCell ref="E5:E9"/>
  </mergeCells>
  <dataValidations count="2">
    <dataValidation type="list" allowBlank="1" showInputMessage="1" showErrorMessage="1" sqref="B10:J10 B11:B103">
      <formula1>$B$7:$B$9</formula1>
    </dataValidation>
    <dataValidation type="list" allowBlank="1" showInputMessage="1" showErrorMessage="1" sqref="N10">
      <formula1>"0,5"</formula1>
    </dataValidation>
  </dataValidations>
  <hyperlinks>
    <hyperlink ref="P32" r:id="rId1"/>
    <hyperlink ref="P34" r:id="rId2" display="http://duma39.ru/activity/zakon/draft/"/>
    <hyperlink ref="P42" r:id="rId3"/>
    <hyperlink ref="P50" r:id="rId4"/>
    <hyperlink ref="P53" r:id="rId5"/>
    <hyperlink ref="P55" r:id="rId6"/>
    <hyperlink ref="P95" r:id="rId7"/>
    <hyperlink ref="P93" r:id="rId8"/>
    <hyperlink ref="P88" r:id="rId9"/>
    <hyperlink ref="P86" r:id="rId10"/>
    <hyperlink ref="P83" r:id="rId11"/>
    <hyperlink ref="P82" r:id="rId12"/>
    <hyperlink ref="P77" r:id="rId13"/>
    <hyperlink ref="P72" r:id="rId14"/>
    <hyperlink ref="P60" r:id="rId15"/>
    <hyperlink ref="P59" r:id="rId16"/>
    <hyperlink ref="P57" r:id="rId17"/>
    <hyperlink ref="P61" r:id="rId18"/>
    <hyperlink ref="P62" r:id="rId19"/>
    <hyperlink ref="P67" r:id="rId20" display="http://www.zspo.ru/legislative/budget/27862/"/>
    <hyperlink ref="P84" r:id="rId21" display="http://www.zaksobr-chita.ru/documents/byudjet/2015"/>
    <hyperlink ref="P87" r:id="rId22" display="http://www.sndko.ru/proekty_zakonov_ko/"/>
    <hyperlink ref="P18" r:id="rId23"/>
    <hyperlink ref="P102" r:id="rId24"/>
    <hyperlink ref="P103" r:id="rId25"/>
    <hyperlink ref="P63" r:id="rId26"/>
    <hyperlink ref="P90" r:id="rId27"/>
    <hyperlink ref="P20" r:id="rId28"/>
    <hyperlink ref="P16" r:id="rId29"/>
    <hyperlink ref="P25" r:id="rId30"/>
    <hyperlink ref="P44" r:id="rId31"/>
    <hyperlink ref="P11" r:id="rId32"/>
    <hyperlink ref="P89" r:id="rId33"/>
    <hyperlink ref="P66" r:id="rId34" display="http://www.zaksob.ru/pages.aspx?id=208&amp;m=68"/>
    <hyperlink ref="P35" r:id="rId35"/>
    <hyperlink ref="P40" r:id="rId36"/>
  </hyperlinks>
  <pageMargins left="0.70866141732283472" right="0.70866141732283472" top="0.74803149606299213" bottom="0.74803149606299213" header="0.31496062992125984" footer="0.31496062992125984"/>
  <pageSetup paperSize="9" scale="48" fitToHeight="3" orientation="landscape" r:id="rId37"/>
  <headerFooter>
    <oddFooter>&amp;C&amp;"Times New Roman,обычный"&amp;8&amp;P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0"/>
  <sheetViews>
    <sheetView zoomScaleNormal="100" workbookViewId="0">
      <pane ySplit="9" topLeftCell="A10" activePane="bottomLeft" state="frozen"/>
      <selection pane="bottomLeft" activeCell="F100" sqref="F100"/>
    </sheetView>
  </sheetViews>
  <sheetFormatPr defaultRowHeight="15" x14ac:dyDescent="0.25"/>
  <cols>
    <col min="1" max="1" width="33.42578125" style="3" customWidth="1"/>
    <col min="2" max="2" width="14.7109375" style="57" customWidth="1"/>
    <col min="3" max="3" width="41" style="3" customWidth="1"/>
    <col min="4" max="4" width="10.7109375" style="3" customWidth="1"/>
    <col min="5" max="5" width="12.7109375" style="86" customWidth="1"/>
    <col min="6" max="6" width="10.5703125" style="3" customWidth="1"/>
    <col min="7" max="8" width="12.7109375" style="3" customWidth="1"/>
    <col min="9" max="9" width="16.5703125" style="3" customWidth="1"/>
    <col min="10" max="10" width="6.7109375" style="3" customWidth="1"/>
    <col min="11" max="11" width="9.7109375" style="3" customWidth="1"/>
    <col min="12" max="12" width="10.7109375" style="3" customWidth="1"/>
    <col min="13" max="13" width="6.7109375" style="5" customWidth="1"/>
    <col min="14" max="14" width="44.7109375" style="2" customWidth="1"/>
  </cols>
  <sheetData>
    <row r="1" spans="1:14" s="1" customFormat="1" ht="29.25" customHeight="1" x14ac:dyDescent="0.2">
      <c r="A1" s="174" t="s">
        <v>573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s="1" customFormat="1" ht="15.95" customHeight="1" x14ac:dyDescent="0.2">
      <c r="A2" s="177" t="s">
        <v>419</v>
      </c>
      <c r="B2" s="177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spans="1:14" s="1" customFormat="1" ht="15.95" customHeight="1" x14ac:dyDescent="0.2">
      <c r="A3" s="179" t="s">
        <v>134</v>
      </c>
      <c r="B3" s="179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</row>
    <row r="4" spans="1:14" s="1" customFormat="1" ht="15.95" customHeight="1" x14ac:dyDescent="0.2">
      <c r="A4" s="179" t="s">
        <v>309</v>
      </c>
      <c r="B4" s="179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14" ht="24.95" customHeight="1" x14ac:dyDescent="0.25">
      <c r="A5" s="175" t="s">
        <v>106</v>
      </c>
      <c r="B5" s="184" t="s">
        <v>511</v>
      </c>
      <c r="C5" s="175" t="s">
        <v>196</v>
      </c>
      <c r="D5" s="202" t="s">
        <v>242</v>
      </c>
      <c r="E5" s="203"/>
      <c r="F5" s="203"/>
      <c r="G5" s="204"/>
      <c r="H5" s="184" t="s">
        <v>512</v>
      </c>
      <c r="I5" s="175" t="s">
        <v>107</v>
      </c>
      <c r="J5" s="175" t="s">
        <v>195</v>
      </c>
      <c r="K5" s="175"/>
      <c r="L5" s="175"/>
      <c r="M5" s="175"/>
      <c r="N5" s="175" t="s">
        <v>95</v>
      </c>
    </row>
    <row r="6" spans="1:14" ht="24.95" customHeight="1" x14ac:dyDescent="0.25">
      <c r="A6" s="175"/>
      <c r="B6" s="185"/>
      <c r="C6" s="175"/>
      <c r="D6" s="189" t="s">
        <v>232</v>
      </c>
      <c r="E6" s="190"/>
      <c r="F6" s="189" t="s">
        <v>233</v>
      </c>
      <c r="G6" s="190"/>
      <c r="H6" s="185"/>
      <c r="I6" s="175"/>
      <c r="J6" s="175"/>
      <c r="K6" s="175"/>
      <c r="L6" s="175"/>
      <c r="M6" s="175"/>
      <c r="N6" s="198"/>
    </row>
    <row r="7" spans="1:14" ht="15.95" customHeight="1" x14ac:dyDescent="0.25">
      <c r="A7" s="176"/>
      <c r="B7" s="185"/>
      <c r="C7" s="137" t="s">
        <v>132</v>
      </c>
      <c r="D7" s="184" t="s">
        <v>234</v>
      </c>
      <c r="E7" s="184" t="s">
        <v>235</v>
      </c>
      <c r="F7" s="184" t="s">
        <v>234</v>
      </c>
      <c r="G7" s="184" t="s">
        <v>235</v>
      </c>
      <c r="H7" s="185"/>
      <c r="I7" s="175"/>
      <c r="J7" s="176" t="s">
        <v>111</v>
      </c>
      <c r="K7" s="176" t="s">
        <v>108</v>
      </c>
      <c r="L7" s="176" t="s">
        <v>109</v>
      </c>
      <c r="M7" s="210" t="s">
        <v>110</v>
      </c>
      <c r="N7" s="198"/>
    </row>
    <row r="8" spans="1:14" ht="15.95" customHeight="1" x14ac:dyDescent="0.25">
      <c r="A8" s="176"/>
      <c r="B8" s="185"/>
      <c r="C8" s="137" t="s">
        <v>120</v>
      </c>
      <c r="D8" s="208"/>
      <c r="E8" s="208"/>
      <c r="F8" s="208"/>
      <c r="G8" s="208"/>
      <c r="H8" s="185"/>
      <c r="I8" s="176"/>
      <c r="J8" s="198"/>
      <c r="K8" s="198"/>
      <c r="L8" s="198"/>
      <c r="M8" s="198"/>
      <c r="N8" s="198"/>
    </row>
    <row r="9" spans="1:14" ht="15.95" customHeight="1" x14ac:dyDescent="0.25">
      <c r="A9" s="176"/>
      <c r="B9" s="186"/>
      <c r="C9" s="137" t="s">
        <v>125</v>
      </c>
      <c r="D9" s="209"/>
      <c r="E9" s="209"/>
      <c r="F9" s="209"/>
      <c r="G9" s="209"/>
      <c r="H9" s="186"/>
      <c r="I9" s="176"/>
      <c r="J9" s="198"/>
      <c r="K9" s="198"/>
      <c r="L9" s="198"/>
      <c r="M9" s="198"/>
      <c r="N9" s="198"/>
    </row>
    <row r="10" spans="1:14" s="13" customFormat="1" ht="15.95" customHeight="1" x14ac:dyDescent="0.25">
      <c r="A10" s="67" t="s">
        <v>0</v>
      </c>
      <c r="B10" s="67"/>
      <c r="C10" s="32"/>
      <c r="D10" s="32"/>
      <c r="E10" s="84"/>
      <c r="F10" s="32"/>
      <c r="G10" s="32"/>
      <c r="H10" s="32"/>
      <c r="I10" s="67"/>
      <c r="J10" s="67"/>
      <c r="K10" s="67"/>
      <c r="L10" s="67"/>
      <c r="M10" s="10"/>
      <c r="N10" s="9"/>
    </row>
    <row r="11" spans="1:14" s="7" customFormat="1" ht="15.95" customHeight="1" x14ac:dyDescent="0.25">
      <c r="A11" s="68" t="s">
        <v>1</v>
      </c>
      <c r="B11" s="79" t="str">
        <f>'13.1 '!B9</f>
        <v>На 2016 год</v>
      </c>
      <c r="C11" s="76" t="s">
        <v>120</v>
      </c>
      <c r="D11" s="76" t="s">
        <v>119</v>
      </c>
      <c r="E11" s="83" t="s">
        <v>119</v>
      </c>
      <c r="F11" s="76" t="s">
        <v>119</v>
      </c>
      <c r="G11" s="76" t="s">
        <v>119</v>
      </c>
      <c r="H11" s="79" t="s">
        <v>329</v>
      </c>
      <c r="I11" s="76"/>
      <c r="J11" s="76">
        <f>IF(C11="Да, опубликован",2,0)</f>
        <v>0</v>
      </c>
      <c r="K11" s="76"/>
      <c r="L11" s="76"/>
      <c r="M11" s="74">
        <f>J11*(1-K11)*(1-L11)</f>
        <v>0</v>
      </c>
      <c r="N11" s="11" t="s">
        <v>297</v>
      </c>
    </row>
    <row r="12" spans="1:14" ht="15.95" customHeight="1" x14ac:dyDescent="0.25">
      <c r="A12" s="68" t="s">
        <v>2</v>
      </c>
      <c r="B12" s="79" t="str">
        <f>'13.1 '!B10</f>
        <v>На 2016 год</v>
      </c>
      <c r="C12" s="76" t="s">
        <v>125</v>
      </c>
      <c r="D12" s="76"/>
      <c r="E12" s="83"/>
      <c r="F12" s="76"/>
      <c r="G12" s="76"/>
      <c r="H12" s="79"/>
      <c r="I12" s="76"/>
      <c r="J12" s="76">
        <f t="shared" ref="J12:J28" si="0">IF(C12="Да, опубликован",2,0)</f>
        <v>0</v>
      </c>
      <c r="K12" s="76"/>
      <c r="L12" s="76"/>
      <c r="M12" s="74">
        <f t="shared" ref="M12:M28" si="1">J12*(1-K12)*(1-L12)</f>
        <v>0</v>
      </c>
      <c r="N12" s="70" t="s">
        <v>485</v>
      </c>
    </row>
    <row r="13" spans="1:14" ht="15.95" customHeight="1" x14ac:dyDescent="0.25">
      <c r="A13" s="68" t="s">
        <v>3</v>
      </c>
      <c r="B13" s="79" t="str">
        <f>'13.1 '!B11</f>
        <v>На 2016 год и плановый период</v>
      </c>
      <c r="C13" s="76" t="s">
        <v>132</v>
      </c>
      <c r="D13" s="76" t="s">
        <v>118</v>
      </c>
      <c r="E13" s="83" t="s">
        <v>118</v>
      </c>
      <c r="F13" s="76" t="s">
        <v>118</v>
      </c>
      <c r="G13" s="76" t="s">
        <v>118</v>
      </c>
      <c r="H13" s="79" t="s">
        <v>330</v>
      </c>
      <c r="I13" s="76"/>
      <c r="J13" s="76">
        <f t="shared" si="0"/>
        <v>2</v>
      </c>
      <c r="K13" s="76"/>
      <c r="L13" s="76"/>
      <c r="M13" s="74">
        <f t="shared" si="1"/>
        <v>2</v>
      </c>
      <c r="N13" s="70" t="s">
        <v>488</v>
      </c>
    </row>
    <row r="14" spans="1:14" s="7" customFormat="1" ht="15.95" customHeight="1" x14ac:dyDescent="0.25">
      <c r="A14" s="68" t="s">
        <v>4</v>
      </c>
      <c r="B14" s="79" t="str">
        <f>'13.1 '!B12</f>
        <v>На 2016 год</v>
      </c>
      <c r="C14" s="76" t="s">
        <v>125</v>
      </c>
      <c r="D14" s="76"/>
      <c r="E14" s="83"/>
      <c r="F14" s="76"/>
      <c r="G14" s="76"/>
      <c r="H14" s="79"/>
      <c r="I14" s="76"/>
      <c r="J14" s="76">
        <f t="shared" si="0"/>
        <v>0</v>
      </c>
      <c r="K14" s="76"/>
      <c r="L14" s="76"/>
      <c r="M14" s="74">
        <f t="shared" si="1"/>
        <v>0</v>
      </c>
      <c r="N14" s="70" t="s">
        <v>565</v>
      </c>
    </row>
    <row r="15" spans="1:14" s="8" customFormat="1" ht="15.95" customHeight="1" x14ac:dyDescent="0.25">
      <c r="A15" s="68" t="s">
        <v>5</v>
      </c>
      <c r="B15" s="79" t="str">
        <f>'13.1 '!B13</f>
        <v>На 2016 год</v>
      </c>
      <c r="C15" s="76" t="s">
        <v>125</v>
      </c>
      <c r="D15" s="76"/>
      <c r="E15" s="83"/>
      <c r="F15" s="76"/>
      <c r="G15" s="76"/>
      <c r="H15" s="79"/>
      <c r="I15" s="76"/>
      <c r="J15" s="76">
        <f t="shared" si="0"/>
        <v>0</v>
      </c>
      <c r="K15" s="76"/>
      <c r="L15" s="76"/>
      <c r="M15" s="74">
        <f t="shared" si="1"/>
        <v>0</v>
      </c>
      <c r="N15" s="70" t="s">
        <v>301</v>
      </c>
    </row>
    <row r="16" spans="1:14" ht="15.95" customHeight="1" x14ac:dyDescent="0.25">
      <c r="A16" s="68" t="s">
        <v>6</v>
      </c>
      <c r="B16" s="79" t="str">
        <f>'13.1 '!B14</f>
        <v>На 2016 год</v>
      </c>
      <c r="C16" s="76" t="s">
        <v>120</v>
      </c>
      <c r="D16" s="76" t="s">
        <v>119</v>
      </c>
      <c r="E16" s="83" t="s">
        <v>119</v>
      </c>
      <c r="F16" s="76" t="s">
        <v>119</v>
      </c>
      <c r="G16" s="76" t="s">
        <v>119</v>
      </c>
      <c r="H16" s="79" t="s">
        <v>329</v>
      </c>
      <c r="I16" s="76"/>
      <c r="J16" s="76">
        <f t="shared" si="0"/>
        <v>0</v>
      </c>
      <c r="K16" s="76"/>
      <c r="L16" s="76"/>
      <c r="M16" s="74">
        <f t="shared" si="1"/>
        <v>0</v>
      </c>
      <c r="N16" s="70" t="s">
        <v>302</v>
      </c>
    </row>
    <row r="17" spans="1:14" s="7" customFormat="1" ht="15.95" customHeight="1" x14ac:dyDescent="0.25">
      <c r="A17" s="68" t="s">
        <v>7</v>
      </c>
      <c r="B17" s="79" t="str">
        <f>'13.1 '!B15</f>
        <v>На 2016 год</v>
      </c>
      <c r="C17" s="76" t="s">
        <v>125</v>
      </c>
      <c r="D17" s="76"/>
      <c r="E17" s="83"/>
      <c r="F17" s="76"/>
      <c r="G17" s="76"/>
      <c r="H17" s="79"/>
      <c r="I17" s="76"/>
      <c r="J17" s="76">
        <f t="shared" si="0"/>
        <v>0</v>
      </c>
      <c r="K17" s="76"/>
      <c r="L17" s="76"/>
      <c r="M17" s="74">
        <f t="shared" si="1"/>
        <v>0</v>
      </c>
      <c r="N17" s="131" t="s">
        <v>628</v>
      </c>
    </row>
    <row r="18" spans="1:14" s="8" customFormat="1" ht="15.95" customHeight="1" x14ac:dyDescent="0.25">
      <c r="A18" s="68" t="s">
        <v>8</v>
      </c>
      <c r="B18" s="79" t="str">
        <f>'13.1 '!B16</f>
        <v>На 2016 год</v>
      </c>
      <c r="C18" s="76" t="s">
        <v>120</v>
      </c>
      <c r="D18" s="76" t="s">
        <v>118</v>
      </c>
      <c r="E18" s="83" t="s">
        <v>496</v>
      </c>
      <c r="F18" s="76" t="s">
        <v>118</v>
      </c>
      <c r="G18" s="76" t="s">
        <v>497</v>
      </c>
      <c r="H18" s="79" t="s">
        <v>329</v>
      </c>
      <c r="I18" s="76"/>
      <c r="J18" s="76">
        <f t="shared" si="0"/>
        <v>0</v>
      </c>
      <c r="K18" s="76"/>
      <c r="L18" s="76"/>
      <c r="M18" s="74">
        <f t="shared" si="1"/>
        <v>0</v>
      </c>
      <c r="N18" s="70" t="s">
        <v>305</v>
      </c>
    </row>
    <row r="19" spans="1:14" s="8" customFormat="1" ht="15.95" customHeight="1" x14ac:dyDescent="0.25">
      <c r="A19" s="68" t="s">
        <v>9</v>
      </c>
      <c r="B19" s="79" t="str">
        <f>'13.1 '!B17</f>
        <v>На 2016 год</v>
      </c>
      <c r="C19" s="76" t="s">
        <v>120</v>
      </c>
      <c r="D19" s="76" t="s">
        <v>119</v>
      </c>
      <c r="E19" s="83" t="s">
        <v>119</v>
      </c>
      <c r="F19" s="76" t="s">
        <v>119</v>
      </c>
      <c r="G19" s="76" t="s">
        <v>119</v>
      </c>
      <c r="H19" s="79" t="s">
        <v>329</v>
      </c>
      <c r="I19" s="76"/>
      <c r="J19" s="76">
        <f t="shared" si="0"/>
        <v>0</v>
      </c>
      <c r="K19" s="76"/>
      <c r="L19" s="76"/>
      <c r="M19" s="74">
        <f t="shared" si="1"/>
        <v>0</v>
      </c>
      <c r="N19" s="70" t="s">
        <v>291</v>
      </c>
    </row>
    <row r="20" spans="1:14" ht="15.95" customHeight="1" x14ac:dyDescent="0.25">
      <c r="A20" s="68" t="s">
        <v>10</v>
      </c>
      <c r="B20" s="79" t="str">
        <f>'13.1 '!B18</f>
        <v>На 2016 год и плановый период</v>
      </c>
      <c r="C20" s="76" t="s">
        <v>132</v>
      </c>
      <c r="D20" s="76" t="s">
        <v>118</v>
      </c>
      <c r="E20" s="83" t="s">
        <v>118</v>
      </c>
      <c r="F20" s="76" t="s">
        <v>118</v>
      </c>
      <c r="G20" s="76" t="s">
        <v>118</v>
      </c>
      <c r="H20" s="79" t="s">
        <v>330</v>
      </c>
      <c r="I20" s="76"/>
      <c r="J20" s="76">
        <f t="shared" si="0"/>
        <v>2</v>
      </c>
      <c r="K20" s="76"/>
      <c r="L20" s="76"/>
      <c r="M20" s="74">
        <f t="shared" si="1"/>
        <v>2</v>
      </c>
      <c r="N20" s="131" t="s">
        <v>432</v>
      </c>
    </row>
    <row r="21" spans="1:14" s="7" customFormat="1" ht="15.95" customHeight="1" x14ac:dyDescent="0.25">
      <c r="A21" s="68" t="s">
        <v>11</v>
      </c>
      <c r="B21" s="79" t="str">
        <f>'13.1 '!B19</f>
        <v>На 2016 год</v>
      </c>
      <c r="C21" s="76" t="s">
        <v>125</v>
      </c>
      <c r="D21" s="76"/>
      <c r="E21" s="83"/>
      <c r="F21" s="76"/>
      <c r="G21" s="76"/>
      <c r="H21" s="79"/>
      <c r="I21" s="76"/>
      <c r="J21" s="76">
        <f t="shared" si="0"/>
        <v>0</v>
      </c>
      <c r="K21" s="76"/>
      <c r="L21" s="76"/>
      <c r="M21" s="74">
        <f t="shared" si="1"/>
        <v>0</v>
      </c>
      <c r="N21" s="70" t="s">
        <v>333</v>
      </c>
    </row>
    <row r="22" spans="1:14" s="7" customFormat="1" ht="15.95" customHeight="1" x14ac:dyDescent="0.25">
      <c r="A22" s="68" t="s">
        <v>12</v>
      </c>
      <c r="B22" s="79" t="str">
        <f>'13.1 '!B20</f>
        <v>На 2016 год</v>
      </c>
      <c r="C22" s="76" t="s">
        <v>132</v>
      </c>
      <c r="D22" s="76" t="s">
        <v>118</v>
      </c>
      <c r="E22" s="83" t="s">
        <v>118</v>
      </c>
      <c r="F22" s="76" t="s">
        <v>118</v>
      </c>
      <c r="G22" s="76" t="s">
        <v>118</v>
      </c>
      <c r="H22" s="79" t="s">
        <v>329</v>
      </c>
      <c r="I22" s="76"/>
      <c r="J22" s="76">
        <f t="shared" si="0"/>
        <v>2</v>
      </c>
      <c r="K22" s="76"/>
      <c r="L22" s="76"/>
      <c r="M22" s="74">
        <f t="shared" si="1"/>
        <v>2</v>
      </c>
      <c r="N22" s="70" t="s">
        <v>433</v>
      </c>
    </row>
    <row r="23" spans="1:14" s="7" customFormat="1" ht="15.95" customHeight="1" x14ac:dyDescent="0.25">
      <c r="A23" s="68" t="s">
        <v>13</v>
      </c>
      <c r="B23" s="79" t="str">
        <f>'13.1 '!B21</f>
        <v>На 2016 год</v>
      </c>
      <c r="C23" s="76" t="s">
        <v>120</v>
      </c>
      <c r="D23" s="76" t="s">
        <v>119</v>
      </c>
      <c r="E23" s="83" t="s">
        <v>119</v>
      </c>
      <c r="F23" s="76" t="s">
        <v>119</v>
      </c>
      <c r="G23" s="76" t="s">
        <v>119</v>
      </c>
      <c r="H23" s="79" t="s">
        <v>329</v>
      </c>
      <c r="I23" s="76"/>
      <c r="J23" s="76">
        <f t="shared" si="0"/>
        <v>0</v>
      </c>
      <c r="K23" s="76"/>
      <c r="L23" s="76"/>
      <c r="M23" s="74">
        <f t="shared" si="1"/>
        <v>0</v>
      </c>
      <c r="N23" s="95" t="s">
        <v>562</v>
      </c>
    </row>
    <row r="24" spans="1:14" s="8" customFormat="1" ht="15.95" customHeight="1" x14ac:dyDescent="0.25">
      <c r="A24" s="68" t="s">
        <v>14</v>
      </c>
      <c r="B24" s="79" t="str">
        <f>'13.1 '!B22</f>
        <v>На 2016 год</v>
      </c>
      <c r="C24" s="76" t="s">
        <v>132</v>
      </c>
      <c r="D24" s="76" t="s">
        <v>118</v>
      </c>
      <c r="E24" s="83" t="s">
        <v>118</v>
      </c>
      <c r="F24" s="76" t="s">
        <v>118</v>
      </c>
      <c r="G24" s="76" t="s">
        <v>118</v>
      </c>
      <c r="H24" s="79" t="s">
        <v>329</v>
      </c>
      <c r="I24" s="76"/>
      <c r="J24" s="76">
        <f t="shared" si="0"/>
        <v>2</v>
      </c>
      <c r="K24" s="76">
        <v>0.5</v>
      </c>
      <c r="L24" s="76"/>
      <c r="M24" s="74">
        <f t="shared" si="1"/>
        <v>1</v>
      </c>
      <c r="N24" s="70" t="s">
        <v>335</v>
      </c>
    </row>
    <row r="25" spans="1:14" s="8" customFormat="1" ht="15.95" customHeight="1" x14ac:dyDescent="0.25">
      <c r="A25" s="68" t="s">
        <v>15</v>
      </c>
      <c r="B25" s="79" t="str">
        <f>'13.1 '!B23</f>
        <v>На 2016 год</v>
      </c>
      <c r="C25" s="76" t="s">
        <v>120</v>
      </c>
      <c r="D25" s="76" t="s">
        <v>119</v>
      </c>
      <c r="E25" s="83" t="s">
        <v>119</v>
      </c>
      <c r="F25" s="76" t="s">
        <v>119</v>
      </c>
      <c r="G25" s="76" t="s">
        <v>119</v>
      </c>
      <c r="H25" s="79" t="s">
        <v>329</v>
      </c>
      <c r="I25" s="76"/>
      <c r="J25" s="76">
        <f t="shared" si="0"/>
        <v>0</v>
      </c>
      <c r="K25" s="76"/>
      <c r="L25" s="76"/>
      <c r="M25" s="74">
        <f t="shared" si="1"/>
        <v>0</v>
      </c>
      <c r="N25" s="70" t="s">
        <v>336</v>
      </c>
    </row>
    <row r="26" spans="1:14" s="7" customFormat="1" ht="15.95" customHeight="1" x14ac:dyDescent="0.25">
      <c r="A26" s="68" t="s">
        <v>16</v>
      </c>
      <c r="B26" s="79" t="str">
        <f>'13.1 '!B24</f>
        <v>На 2016 год и плановый период</v>
      </c>
      <c r="C26" s="76" t="s">
        <v>132</v>
      </c>
      <c r="D26" s="76" t="s">
        <v>118</v>
      </c>
      <c r="E26" s="83" t="s">
        <v>118</v>
      </c>
      <c r="F26" s="76" t="s">
        <v>118</v>
      </c>
      <c r="G26" s="76" t="s">
        <v>118</v>
      </c>
      <c r="H26" s="79" t="s">
        <v>330</v>
      </c>
      <c r="I26" s="33"/>
      <c r="J26" s="76">
        <f t="shared" si="0"/>
        <v>2</v>
      </c>
      <c r="K26" s="76"/>
      <c r="L26" s="76"/>
      <c r="M26" s="74">
        <f t="shared" si="1"/>
        <v>2</v>
      </c>
      <c r="N26" s="70" t="s">
        <v>603</v>
      </c>
    </row>
    <row r="27" spans="1:14" ht="15.95" customHeight="1" x14ac:dyDescent="0.25">
      <c r="A27" s="68" t="s">
        <v>17</v>
      </c>
      <c r="B27" s="79" t="str">
        <f>'13.1 '!B25</f>
        <v>На 2016 год и плановый период</v>
      </c>
      <c r="C27" s="76" t="s">
        <v>120</v>
      </c>
      <c r="D27" s="76" t="s">
        <v>119</v>
      </c>
      <c r="E27" s="83" t="s">
        <v>119</v>
      </c>
      <c r="F27" s="76" t="s">
        <v>119</v>
      </c>
      <c r="G27" s="76" t="s">
        <v>119</v>
      </c>
      <c r="H27" s="79" t="s">
        <v>330</v>
      </c>
      <c r="I27" s="76"/>
      <c r="J27" s="76">
        <f t="shared" si="0"/>
        <v>0</v>
      </c>
      <c r="K27" s="76"/>
      <c r="L27" s="76"/>
      <c r="M27" s="74">
        <f t="shared" si="1"/>
        <v>0</v>
      </c>
      <c r="N27" s="70" t="s">
        <v>338</v>
      </c>
    </row>
    <row r="28" spans="1:14" ht="15.95" customHeight="1" x14ac:dyDescent="0.25">
      <c r="A28" s="68" t="s">
        <v>504</v>
      </c>
      <c r="B28" s="79" t="str">
        <f>'13.1 '!B26</f>
        <v>На 2016 год и плановый период</v>
      </c>
      <c r="C28" s="76" t="s">
        <v>120</v>
      </c>
      <c r="D28" s="76" t="s">
        <v>118</v>
      </c>
      <c r="E28" s="83" t="s">
        <v>496</v>
      </c>
      <c r="F28" s="76" t="s">
        <v>118</v>
      </c>
      <c r="G28" s="76" t="s">
        <v>496</v>
      </c>
      <c r="H28" s="79" t="s">
        <v>330</v>
      </c>
      <c r="I28" s="79"/>
      <c r="J28" s="76">
        <f t="shared" si="0"/>
        <v>0</v>
      </c>
      <c r="K28" s="76"/>
      <c r="L28" s="76"/>
      <c r="M28" s="74">
        <f t="shared" si="1"/>
        <v>0</v>
      </c>
      <c r="N28" s="70" t="s">
        <v>636</v>
      </c>
    </row>
    <row r="29" spans="1:14" s="13" customFormat="1" ht="15.95" customHeight="1" x14ac:dyDescent="0.25">
      <c r="A29" s="67" t="s">
        <v>19</v>
      </c>
      <c r="B29" s="9"/>
      <c r="C29" s="77"/>
      <c r="D29" s="77"/>
      <c r="E29" s="85"/>
      <c r="F29" s="77"/>
      <c r="G29" s="77"/>
      <c r="H29" s="80"/>
      <c r="I29" s="77"/>
      <c r="J29" s="78"/>
      <c r="K29" s="78"/>
      <c r="L29" s="78"/>
      <c r="M29" s="12"/>
      <c r="N29" s="71"/>
    </row>
    <row r="30" spans="1:14" s="7" customFormat="1" ht="15.95" customHeight="1" x14ac:dyDescent="0.25">
      <c r="A30" s="68" t="s">
        <v>20</v>
      </c>
      <c r="B30" s="79" t="str">
        <f>'13.1 '!B28</f>
        <v>На 2016 год</v>
      </c>
      <c r="C30" s="76" t="s">
        <v>120</v>
      </c>
      <c r="D30" s="76" t="s">
        <v>119</v>
      </c>
      <c r="E30" s="83" t="s">
        <v>119</v>
      </c>
      <c r="F30" s="76" t="s">
        <v>119</v>
      </c>
      <c r="G30" s="76" t="s">
        <v>119</v>
      </c>
      <c r="H30" s="79" t="s">
        <v>329</v>
      </c>
      <c r="I30" s="76"/>
      <c r="J30" s="76">
        <f t="shared" ref="J30:J40" si="2">IF(C30="Да, опубликован",2,0)</f>
        <v>0</v>
      </c>
      <c r="K30" s="76"/>
      <c r="L30" s="76"/>
      <c r="M30" s="74">
        <f t="shared" ref="M30:M40" si="3">J30*(1-K30)*(1-L30)</f>
        <v>0</v>
      </c>
      <c r="N30" s="70" t="s">
        <v>535</v>
      </c>
    </row>
    <row r="31" spans="1:14" ht="15.95" customHeight="1" x14ac:dyDescent="0.25">
      <c r="A31" s="68" t="s">
        <v>21</v>
      </c>
      <c r="B31" s="79" t="str">
        <f>'13.1 '!B29</f>
        <v>На 2016 год и плановый период</v>
      </c>
      <c r="C31" s="76" t="s">
        <v>120</v>
      </c>
      <c r="D31" s="76" t="s">
        <v>119</v>
      </c>
      <c r="E31" s="83" t="s">
        <v>119</v>
      </c>
      <c r="F31" s="76" t="s">
        <v>119</v>
      </c>
      <c r="G31" s="76" t="s">
        <v>119</v>
      </c>
      <c r="H31" s="79" t="s">
        <v>330</v>
      </c>
      <c r="I31" s="76"/>
      <c r="J31" s="76">
        <f t="shared" si="2"/>
        <v>0</v>
      </c>
      <c r="K31" s="76"/>
      <c r="L31" s="76"/>
      <c r="M31" s="74">
        <f t="shared" si="3"/>
        <v>0</v>
      </c>
      <c r="N31" s="70" t="s">
        <v>293</v>
      </c>
    </row>
    <row r="32" spans="1:14" ht="15.95" customHeight="1" x14ac:dyDescent="0.25">
      <c r="A32" s="68" t="s">
        <v>22</v>
      </c>
      <c r="B32" s="79" t="str">
        <f>'13.1 '!B30</f>
        <v>На 2016 год</v>
      </c>
      <c r="C32" s="76" t="s">
        <v>132</v>
      </c>
      <c r="D32" s="76" t="s">
        <v>118</v>
      </c>
      <c r="E32" s="83" t="s">
        <v>118</v>
      </c>
      <c r="F32" s="76" t="s">
        <v>118</v>
      </c>
      <c r="G32" s="76" t="s">
        <v>118</v>
      </c>
      <c r="H32" s="79" t="s">
        <v>329</v>
      </c>
      <c r="I32" s="79" t="s">
        <v>513</v>
      </c>
      <c r="J32" s="76">
        <f t="shared" si="2"/>
        <v>2</v>
      </c>
      <c r="K32" s="76"/>
      <c r="L32" s="76">
        <v>0.5</v>
      </c>
      <c r="M32" s="74">
        <f t="shared" si="3"/>
        <v>1</v>
      </c>
      <c r="N32" s="70" t="s">
        <v>294</v>
      </c>
    </row>
    <row r="33" spans="1:14" ht="15.95" customHeight="1" x14ac:dyDescent="0.25">
      <c r="A33" s="68" t="s">
        <v>23</v>
      </c>
      <c r="B33" s="79" t="str">
        <f>'13.1 '!B31</f>
        <v>На 2016 год</v>
      </c>
      <c r="C33" s="76" t="s">
        <v>120</v>
      </c>
      <c r="D33" s="76" t="s">
        <v>119</v>
      </c>
      <c r="E33" s="83" t="s">
        <v>119</v>
      </c>
      <c r="F33" s="76" t="s">
        <v>118</v>
      </c>
      <c r="G33" s="76" t="s">
        <v>118</v>
      </c>
      <c r="H33" s="79" t="s">
        <v>329</v>
      </c>
      <c r="I33" s="76"/>
      <c r="J33" s="76">
        <f t="shared" si="2"/>
        <v>0</v>
      </c>
      <c r="K33" s="76"/>
      <c r="L33" s="76"/>
      <c r="M33" s="74">
        <f t="shared" si="3"/>
        <v>0</v>
      </c>
      <c r="N33" s="11" t="s">
        <v>362</v>
      </c>
    </row>
    <row r="34" spans="1:14" ht="15.95" customHeight="1" x14ac:dyDescent="0.25">
      <c r="A34" s="68" t="s">
        <v>24</v>
      </c>
      <c r="B34" s="79" t="str">
        <f>'13.1 '!B32</f>
        <v>На 2016 год</v>
      </c>
      <c r="C34" s="76" t="s">
        <v>120</v>
      </c>
      <c r="D34" s="76" t="s">
        <v>119</v>
      </c>
      <c r="E34" s="83" t="s">
        <v>119</v>
      </c>
      <c r="F34" s="76" t="s">
        <v>119</v>
      </c>
      <c r="G34" s="76" t="s">
        <v>119</v>
      </c>
      <c r="H34" s="79" t="s">
        <v>329</v>
      </c>
      <c r="I34" s="76"/>
      <c r="J34" s="76">
        <f t="shared" si="2"/>
        <v>0</v>
      </c>
      <c r="K34" s="76"/>
      <c r="L34" s="76"/>
      <c r="M34" s="74">
        <f t="shared" si="3"/>
        <v>0</v>
      </c>
      <c r="N34" s="70" t="s">
        <v>363</v>
      </c>
    </row>
    <row r="35" spans="1:14" s="7" customFormat="1" ht="15.95" customHeight="1" x14ac:dyDescent="0.25">
      <c r="A35" s="68" t="s">
        <v>25</v>
      </c>
      <c r="B35" s="79" t="str">
        <f>'13.1 '!B33</f>
        <v>На 2016 год и плановый период</v>
      </c>
      <c r="C35" s="76" t="s">
        <v>120</v>
      </c>
      <c r="D35" s="76" t="s">
        <v>119</v>
      </c>
      <c r="E35" s="83" t="s">
        <v>119</v>
      </c>
      <c r="F35" s="76" t="s">
        <v>119</v>
      </c>
      <c r="G35" s="76" t="s">
        <v>119</v>
      </c>
      <c r="H35" s="79" t="s">
        <v>330</v>
      </c>
      <c r="I35" s="76"/>
      <c r="J35" s="76">
        <f t="shared" si="2"/>
        <v>0</v>
      </c>
      <c r="K35" s="76"/>
      <c r="L35" s="76"/>
      <c r="M35" s="74">
        <f t="shared" si="3"/>
        <v>0</v>
      </c>
      <c r="N35" s="70" t="s">
        <v>365</v>
      </c>
    </row>
    <row r="36" spans="1:14" ht="15.95" customHeight="1" x14ac:dyDescent="0.25">
      <c r="A36" s="68" t="s">
        <v>26</v>
      </c>
      <c r="B36" s="79" t="str">
        <f>'13.1 '!B34</f>
        <v>На 2016 год</v>
      </c>
      <c r="C36" s="76" t="s">
        <v>132</v>
      </c>
      <c r="D36" s="76" t="s">
        <v>118</v>
      </c>
      <c r="E36" s="83" t="s">
        <v>118</v>
      </c>
      <c r="F36" s="76" t="s">
        <v>118</v>
      </c>
      <c r="G36" s="76" t="s">
        <v>118</v>
      </c>
      <c r="H36" s="79" t="s">
        <v>329</v>
      </c>
      <c r="I36" s="76"/>
      <c r="J36" s="76">
        <f t="shared" si="2"/>
        <v>2</v>
      </c>
      <c r="K36" s="76"/>
      <c r="L36" s="76"/>
      <c r="M36" s="74">
        <f t="shared" si="3"/>
        <v>2</v>
      </c>
      <c r="N36" s="70" t="s">
        <v>366</v>
      </c>
    </row>
    <row r="37" spans="1:14" ht="15.95" customHeight="1" x14ac:dyDescent="0.25">
      <c r="A37" s="68" t="s">
        <v>27</v>
      </c>
      <c r="B37" s="79" t="str">
        <f>'13.1 '!B35</f>
        <v>На 2016 год</v>
      </c>
      <c r="C37" s="76" t="s">
        <v>120</v>
      </c>
      <c r="D37" s="76" t="s">
        <v>118</v>
      </c>
      <c r="E37" s="83" t="s">
        <v>497</v>
      </c>
      <c r="F37" s="76" t="s">
        <v>118</v>
      </c>
      <c r="G37" s="76" t="s">
        <v>496</v>
      </c>
      <c r="H37" s="79" t="s">
        <v>329</v>
      </c>
      <c r="I37" s="76"/>
      <c r="J37" s="76">
        <f t="shared" si="2"/>
        <v>0</v>
      </c>
      <c r="K37" s="76"/>
      <c r="L37" s="76"/>
      <c r="M37" s="74">
        <f t="shared" si="3"/>
        <v>0</v>
      </c>
      <c r="N37" s="70" t="s">
        <v>368</v>
      </c>
    </row>
    <row r="38" spans="1:14" s="65" customFormat="1" ht="15.95" customHeight="1" x14ac:dyDescent="0.25">
      <c r="A38" s="68" t="s">
        <v>28</v>
      </c>
      <c r="B38" s="79" t="str">
        <f>'13.1 '!B36</f>
        <v>На 2016 год</v>
      </c>
      <c r="C38" s="76" t="s">
        <v>120</v>
      </c>
      <c r="D38" s="76" t="s">
        <v>119</v>
      </c>
      <c r="E38" s="76" t="s">
        <v>119</v>
      </c>
      <c r="F38" s="76" t="s">
        <v>119</v>
      </c>
      <c r="G38" s="76" t="s">
        <v>119</v>
      </c>
      <c r="H38" s="79" t="s">
        <v>329</v>
      </c>
      <c r="I38" s="76"/>
      <c r="J38" s="76">
        <f t="shared" si="2"/>
        <v>0</v>
      </c>
      <c r="K38" s="76"/>
      <c r="L38" s="76"/>
      <c r="M38" s="74">
        <f t="shared" si="3"/>
        <v>0</v>
      </c>
      <c r="N38" s="131" t="s">
        <v>640</v>
      </c>
    </row>
    <row r="39" spans="1:14" ht="15.95" customHeight="1" x14ac:dyDescent="0.25">
      <c r="A39" s="68" t="s">
        <v>29</v>
      </c>
      <c r="B39" s="79" t="str">
        <f>'13.1 '!B37</f>
        <v>На 2016 год и плановый период</v>
      </c>
      <c r="C39" s="76" t="s">
        <v>132</v>
      </c>
      <c r="D39" s="76" t="s">
        <v>118</v>
      </c>
      <c r="E39" s="83" t="s">
        <v>118</v>
      </c>
      <c r="F39" s="76" t="s">
        <v>118</v>
      </c>
      <c r="G39" s="76" t="s">
        <v>118</v>
      </c>
      <c r="H39" s="79" t="s">
        <v>330</v>
      </c>
      <c r="I39" s="76"/>
      <c r="J39" s="76">
        <f t="shared" si="2"/>
        <v>2</v>
      </c>
      <c r="K39" s="76"/>
      <c r="L39" s="76"/>
      <c r="M39" s="74">
        <f t="shared" si="3"/>
        <v>2</v>
      </c>
      <c r="N39" s="70" t="s">
        <v>533</v>
      </c>
    </row>
    <row r="40" spans="1:14" ht="15.95" customHeight="1" x14ac:dyDescent="0.25">
      <c r="A40" s="68" t="s">
        <v>30</v>
      </c>
      <c r="B40" s="79" t="str">
        <f>'13.1 '!B38</f>
        <v>На 2016 год</v>
      </c>
      <c r="C40" s="76" t="s">
        <v>132</v>
      </c>
      <c r="D40" s="76" t="s">
        <v>118</v>
      </c>
      <c r="E40" s="83" t="s">
        <v>118</v>
      </c>
      <c r="F40" s="76" t="s">
        <v>118</v>
      </c>
      <c r="G40" s="76" t="s">
        <v>118</v>
      </c>
      <c r="H40" s="79" t="s">
        <v>329</v>
      </c>
      <c r="I40" s="79"/>
      <c r="J40" s="76">
        <f t="shared" si="2"/>
        <v>2</v>
      </c>
      <c r="K40" s="76"/>
      <c r="L40" s="76"/>
      <c r="M40" s="74">
        <f t="shared" si="3"/>
        <v>2</v>
      </c>
      <c r="N40" s="70" t="s">
        <v>596</v>
      </c>
    </row>
    <row r="41" spans="1:14" s="13" customFormat="1" ht="15.95" customHeight="1" x14ac:dyDescent="0.25">
      <c r="A41" s="67" t="s">
        <v>31</v>
      </c>
      <c r="B41" s="9"/>
      <c r="C41" s="77"/>
      <c r="D41" s="77"/>
      <c r="E41" s="85"/>
      <c r="F41" s="77"/>
      <c r="G41" s="77"/>
      <c r="H41" s="80"/>
      <c r="I41" s="77"/>
      <c r="J41" s="78"/>
      <c r="K41" s="78"/>
      <c r="L41" s="78"/>
      <c r="M41" s="12"/>
      <c r="N41" s="71"/>
    </row>
    <row r="42" spans="1:14" s="8" customFormat="1" ht="15.95" customHeight="1" x14ac:dyDescent="0.25">
      <c r="A42" s="68" t="s">
        <v>32</v>
      </c>
      <c r="B42" s="79" t="str">
        <f>'13.1 '!B40</f>
        <v>На 2016 год</v>
      </c>
      <c r="C42" s="76" t="s">
        <v>132</v>
      </c>
      <c r="D42" s="76" t="s">
        <v>118</v>
      </c>
      <c r="E42" s="83" t="s">
        <v>118</v>
      </c>
      <c r="F42" s="76" t="s">
        <v>118</v>
      </c>
      <c r="G42" s="76" t="s">
        <v>118</v>
      </c>
      <c r="H42" s="79" t="s">
        <v>329</v>
      </c>
      <c r="I42" s="79"/>
      <c r="J42" s="76">
        <f t="shared" ref="J42:J47" si="4">IF(C42="Да, опубликован",2,0)</f>
        <v>2</v>
      </c>
      <c r="K42" s="76"/>
      <c r="L42" s="76"/>
      <c r="M42" s="74">
        <f t="shared" ref="M42:M47" si="5">J42*(1-K42)*(1-L42)</f>
        <v>2</v>
      </c>
      <c r="N42" s="70" t="s">
        <v>370</v>
      </c>
    </row>
    <row r="43" spans="1:14" s="8" customFormat="1" ht="15.95" customHeight="1" x14ac:dyDescent="0.25">
      <c r="A43" s="68" t="s">
        <v>33</v>
      </c>
      <c r="B43" s="79" t="str">
        <f>'13.1 '!B41</f>
        <v>На 2016 год</v>
      </c>
      <c r="C43" s="76" t="s">
        <v>120</v>
      </c>
      <c r="D43" s="76" t="s">
        <v>118</v>
      </c>
      <c r="E43" s="83" t="s">
        <v>119</v>
      </c>
      <c r="F43" s="76" t="s">
        <v>118</v>
      </c>
      <c r="G43" s="76" t="s">
        <v>119</v>
      </c>
      <c r="H43" s="79" t="s">
        <v>329</v>
      </c>
      <c r="I43" s="76"/>
      <c r="J43" s="76">
        <f t="shared" si="4"/>
        <v>0</v>
      </c>
      <c r="K43" s="76"/>
      <c r="L43" s="76"/>
      <c r="M43" s="74">
        <f t="shared" si="5"/>
        <v>0</v>
      </c>
      <c r="N43" s="70" t="s">
        <v>595</v>
      </c>
    </row>
    <row r="44" spans="1:14" ht="15.95" customHeight="1" x14ac:dyDescent="0.25">
      <c r="A44" s="68" t="s">
        <v>34</v>
      </c>
      <c r="B44" s="79" t="str">
        <f>'13.1 '!B42</f>
        <v>На 2016 год</v>
      </c>
      <c r="C44" s="76" t="s">
        <v>132</v>
      </c>
      <c r="D44" s="76" t="s">
        <v>118</v>
      </c>
      <c r="E44" s="83" t="s">
        <v>118</v>
      </c>
      <c r="F44" s="76" t="s">
        <v>118</v>
      </c>
      <c r="G44" s="76" t="s">
        <v>118</v>
      </c>
      <c r="H44" s="79" t="s">
        <v>329</v>
      </c>
      <c r="I44" s="79"/>
      <c r="J44" s="76">
        <f t="shared" si="4"/>
        <v>2</v>
      </c>
      <c r="K44" s="76"/>
      <c r="L44" s="76"/>
      <c r="M44" s="74">
        <f t="shared" si="5"/>
        <v>2</v>
      </c>
      <c r="N44" s="70" t="s">
        <v>568</v>
      </c>
    </row>
    <row r="45" spans="1:14" s="7" customFormat="1" ht="15.95" customHeight="1" x14ac:dyDescent="0.25">
      <c r="A45" s="68" t="s">
        <v>35</v>
      </c>
      <c r="B45" s="79" t="str">
        <f>'13.1 '!B43</f>
        <v>На 2016 год</v>
      </c>
      <c r="C45" s="76" t="s">
        <v>125</v>
      </c>
      <c r="D45" s="76"/>
      <c r="E45" s="83"/>
      <c r="F45" s="76"/>
      <c r="G45" s="76"/>
      <c r="H45" s="79"/>
      <c r="I45" s="79"/>
      <c r="J45" s="76">
        <f t="shared" si="4"/>
        <v>0</v>
      </c>
      <c r="K45" s="76"/>
      <c r="L45" s="76"/>
      <c r="M45" s="74">
        <f t="shared" si="5"/>
        <v>0</v>
      </c>
      <c r="N45" s="70" t="s">
        <v>373</v>
      </c>
    </row>
    <row r="46" spans="1:14" s="8" customFormat="1" ht="15.95" customHeight="1" x14ac:dyDescent="0.25">
      <c r="A46" s="68" t="s">
        <v>36</v>
      </c>
      <c r="B46" s="79" t="str">
        <f>'13.1 '!B44</f>
        <v>На 2016 год и плановый период</v>
      </c>
      <c r="C46" s="76" t="s">
        <v>125</v>
      </c>
      <c r="D46" s="76"/>
      <c r="E46" s="83"/>
      <c r="F46" s="76"/>
      <c r="G46" s="76"/>
      <c r="H46" s="79"/>
      <c r="I46" s="76"/>
      <c r="J46" s="76">
        <f t="shared" si="4"/>
        <v>0</v>
      </c>
      <c r="K46" s="76"/>
      <c r="L46" s="76"/>
      <c r="M46" s="74">
        <f t="shared" si="5"/>
        <v>0</v>
      </c>
      <c r="N46" s="95" t="s">
        <v>583</v>
      </c>
    </row>
    <row r="47" spans="1:14" s="8" customFormat="1" ht="15.95" customHeight="1" x14ac:dyDescent="0.25">
      <c r="A47" s="68" t="s">
        <v>37</v>
      </c>
      <c r="B47" s="79" t="str">
        <f>'13.1 '!B45</f>
        <v>На 2016 год</v>
      </c>
      <c r="C47" s="76" t="s">
        <v>125</v>
      </c>
      <c r="D47" s="76"/>
      <c r="E47" s="83"/>
      <c r="F47" s="76"/>
      <c r="G47" s="76"/>
      <c r="H47" s="79"/>
      <c r="I47" s="81"/>
      <c r="J47" s="76">
        <f t="shared" si="4"/>
        <v>0</v>
      </c>
      <c r="K47" s="76"/>
      <c r="L47" s="76"/>
      <c r="M47" s="74">
        <f t="shared" si="5"/>
        <v>0</v>
      </c>
      <c r="N47" s="96" t="s">
        <v>378</v>
      </c>
    </row>
    <row r="48" spans="1:14" s="13" customFormat="1" ht="15.95" customHeight="1" x14ac:dyDescent="0.25">
      <c r="A48" s="67" t="s">
        <v>38</v>
      </c>
      <c r="B48" s="9"/>
      <c r="C48" s="77"/>
      <c r="D48" s="77"/>
      <c r="E48" s="85"/>
      <c r="F48" s="77"/>
      <c r="G48" s="77"/>
      <c r="H48" s="80"/>
      <c r="I48" s="77"/>
      <c r="J48" s="78"/>
      <c r="K48" s="78"/>
      <c r="L48" s="78"/>
      <c r="M48" s="12"/>
      <c r="N48" s="71"/>
    </row>
    <row r="49" spans="1:14" s="8" customFormat="1" ht="15.95" customHeight="1" x14ac:dyDescent="0.25">
      <c r="A49" s="68" t="s">
        <v>39</v>
      </c>
      <c r="B49" s="79" t="str">
        <f>'13.1 '!B47</f>
        <v>На 2016 год</v>
      </c>
      <c r="C49" s="76" t="s">
        <v>125</v>
      </c>
      <c r="D49" s="76"/>
      <c r="E49" s="83"/>
      <c r="F49" s="76"/>
      <c r="G49" s="76"/>
      <c r="H49" s="79"/>
      <c r="I49" s="76"/>
      <c r="J49" s="76">
        <f t="shared" ref="J49:J55" si="6">IF(C49="Да, опубликован",2,0)</f>
        <v>0</v>
      </c>
      <c r="K49" s="76"/>
      <c r="L49" s="76"/>
      <c r="M49" s="74">
        <f t="shared" ref="M49:M55" si="7">J49*(1-K49)*(1-L49)</f>
        <v>0</v>
      </c>
      <c r="N49" s="70" t="s">
        <v>379</v>
      </c>
    </row>
    <row r="50" spans="1:14" s="8" customFormat="1" ht="15.95" customHeight="1" x14ac:dyDescent="0.25">
      <c r="A50" s="68" t="s">
        <v>40</v>
      </c>
      <c r="B50" s="79" t="str">
        <f>'13.1 '!B48</f>
        <v>На 2016 год</v>
      </c>
      <c r="C50" s="76" t="s">
        <v>125</v>
      </c>
      <c r="D50" s="76"/>
      <c r="E50" s="83"/>
      <c r="F50" s="76"/>
      <c r="G50" s="76"/>
      <c r="H50" s="79"/>
      <c r="I50" s="76"/>
      <c r="J50" s="76">
        <f t="shared" si="6"/>
        <v>0</v>
      </c>
      <c r="K50" s="76"/>
      <c r="L50" s="76"/>
      <c r="M50" s="74">
        <f t="shared" si="7"/>
        <v>0</v>
      </c>
      <c r="N50" s="70" t="s">
        <v>340</v>
      </c>
    </row>
    <row r="51" spans="1:14" ht="15.95" customHeight="1" x14ac:dyDescent="0.25">
      <c r="A51" s="68" t="s">
        <v>41</v>
      </c>
      <c r="B51" s="79" t="str">
        <f>'13.1 '!B49</f>
        <v>На 2016 год и плановый период</v>
      </c>
      <c r="C51" s="76" t="s">
        <v>120</v>
      </c>
      <c r="D51" s="76" t="s">
        <v>118</v>
      </c>
      <c r="E51" s="83" t="s">
        <v>118</v>
      </c>
      <c r="F51" s="76" t="s">
        <v>118</v>
      </c>
      <c r="G51" s="76" t="s">
        <v>496</v>
      </c>
      <c r="H51" s="79" t="s">
        <v>330</v>
      </c>
      <c r="I51" s="76"/>
      <c r="J51" s="76">
        <f t="shared" si="6"/>
        <v>0</v>
      </c>
      <c r="K51" s="76"/>
      <c r="L51" s="76"/>
      <c r="M51" s="74">
        <f t="shared" si="7"/>
        <v>0</v>
      </c>
      <c r="N51" s="70" t="s">
        <v>470</v>
      </c>
    </row>
    <row r="52" spans="1:14" ht="15.95" customHeight="1" x14ac:dyDescent="0.25">
      <c r="A52" s="68" t="s">
        <v>42</v>
      </c>
      <c r="B52" s="79" t="str">
        <f>'13.1 '!B50</f>
        <v>На 2016 год</v>
      </c>
      <c r="C52" s="76" t="s">
        <v>132</v>
      </c>
      <c r="D52" s="76" t="s">
        <v>118</v>
      </c>
      <c r="E52" s="83" t="s">
        <v>118</v>
      </c>
      <c r="F52" s="76" t="s">
        <v>118</v>
      </c>
      <c r="G52" s="76" t="s">
        <v>118</v>
      </c>
      <c r="H52" s="79" t="s">
        <v>329</v>
      </c>
      <c r="I52" s="76"/>
      <c r="J52" s="76">
        <f t="shared" si="6"/>
        <v>2</v>
      </c>
      <c r="K52" s="76"/>
      <c r="L52" s="76"/>
      <c r="M52" s="74">
        <f t="shared" si="7"/>
        <v>2</v>
      </c>
      <c r="N52" s="70" t="s">
        <v>446</v>
      </c>
    </row>
    <row r="53" spans="1:14" s="8" customFormat="1" ht="15.95" customHeight="1" x14ac:dyDescent="0.25">
      <c r="A53" s="68" t="s">
        <v>92</v>
      </c>
      <c r="B53" s="79" t="str">
        <f>'13.1 '!B51</f>
        <v>На 2016 год</v>
      </c>
      <c r="C53" s="76" t="s">
        <v>125</v>
      </c>
      <c r="D53" s="76"/>
      <c r="E53" s="83"/>
      <c r="F53" s="76"/>
      <c r="G53" s="76"/>
      <c r="H53" s="79"/>
      <c r="I53" s="76"/>
      <c r="J53" s="76">
        <f t="shared" si="6"/>
        <v>0</v>
      </c>
      <c r="K53" s="76"/>
      <c r="L53" s="76"/>
      <c r="M53" s="74">
        <f t="shared" si="7"/>
        <v>0</v>
      </c>
      <c r="N53" s="70" t="s">
        <v>380</v>
      </c>
    </row>
    <row r="54" spans="1:14" ht="15.95" customHeight="1" x14ac:dyDescent="0.25">
      <c r="A54" s="68" t="s">
        <v>43</v>
      </c>
      <c r="B54" s="79" t="str">
        <f>'13.1 '!B52</f>
        <v>На 2016 год</v>
      </c>
      <c r="C54" s="76" t="s">
        <v>125</v>
      </c>
      <c r="D54" s="76"/>
      <c r="E54" s="83"/>
      <c r="F54" s="76"/>
      <c r="G54" s="76"/>
      <c r="H54" s="79"/>
      <c r="I54" s="76"/>
      <c r="J54" s="76">
        <f t="shared" si="6"/>
        <v>0</v>
      </c>
      <c r="K54" s="76"/>
      <c r="L54" s="76"/>
      <c r="M54" s="74">
        <f t="shared" si="7"/>
        <v>0</v>
      </c>
      <c r="N54" s="69" t="s">
        <v>381</v>
      </c>
    </row>
    <row r="55" spans="1:14" ht="15.95" customHeight="1" x14ac:dyDescent="0.25">
      <c r="A55" s="68" t="s">
        <v>44</v>
      </c>
      <c r="B55" s="79" t="str">
        <f>'13.1 '!B53</f>
        <v>На 2016 год</v>
      </c>
      <c r="C55" s="76" t="s">
        <v>132</v>
      </c>
      <c r="D55" s="76" t="s">
        <v>118</v>
      </c>
      <c r="E55" s="83" t="s">
        <v>118</v>
      </c>
      <c r="F55" s="76" t="s">
        <v>118</v>
      </c>
      <c r="G55" s="76" t="s">
        <v>118</v>
      </c>
      <c r="H55" s="79" t="s">
        <v>329</v>
      </c>
      <c r="I55" s="76"/>
      <c r="J55" s="76">
        <f t="shared" si="6"/>
        <v>2</v>
      </c>
      <c r="K55" s="76"/>
      <c r="L55" s="76"/>
      <c r="M55" s="74">
        <f t="shared" si="7"/>
        <v>2</v>
      </c>
      <c r="N55" s="70" t="s">
        <v>597</v>
      </c>
    </row>
    <row r="56" spans="1:14" s="13" customFormat="1" ht="15.95" customHeight="1" x14ac:dyDescent="0.25">
      <c r="A56" s="67" t="s">
        <v>45</v>
      </c>
      <c r="B56" s="9"/>
      <c r="C56" s="77"/>
      <c r="D56" s="77"/>
      <c r="E56" s="85"/>
      <c r="F56" s="77"/>
      <c r="G56" s="77"/>
      <c r="H56" s="80"/>
      <c r="I56" s="77"/>
      <c r="J56" s="78"/>
      <c r="K56" s="78"/>
      <c r="L56" s="78"/>
      <c r="M56" s="12"/>
      <c r="N56" s="71"/>
    </row>
    <row r="57" spans="1:14" s="8" customFormat="1" ht="15.95" customHeight="1" x14ac:dyDescent="0.25">
      <c r="A57" s="68" t="s">
        <v>46</v>
      </c>
      <c r="B57" s="79" t="str">
        <f>'13.1 '!B55</f>
        <v>На 2016 год и плановый период</v>
      </c>
      <c r="C57" s="76" t="s">
        <v>132</v>
      </c>
      <c r="D57" s="76" t="s">
        <v>118</v>
      </c>
      <c r="E57" s="83" t="s">
        <v>118</v>
      </c>
      <c r="F57" s="76" t="s">
        <v>118</v>
      </c>
      <c r="G57" s="76" t="s">
        <v>118</v>
      </c>
      <c r="H57" s="79" t="s">
        <v>330</v>
      </c>
      <c r="I57" s="76"/>
      <c r="J57" s="76">
        <f t="shared" ref="J57:J70" si="8">IF(C57="Да, опубликован",2,0)</f>
        <v>2</v>
      </c>
      <c r="K57" s="76"/>
      <c r="L57" s="76"/>
      <c r="M57" s="74">
        <f t="shared" ref="M57:M70" si="9">J57*(1-K57)*(1-L57)</f>
        <v>2</v>
      </c>
      <c r="N57" s="70" t="s">
        <v>343</v>
      </c>
    </row>
    <row r="58" spans="1:14" s="8" customFormat="1" ht="15.95" customHeight="1" x14ac:dyDescent="0.25">
      <c r="A58" s="68" t="s">
        <v>47</v>
      </c>
      <c r="B58" s="79" t="str">
        <f>'13.1 '!B56</f>
        <v>На 2016 год</v>
      </c>
      <c r="C58" s="76" t="s">
        <v>125</v>
      </c>
      <c r="D58" s="76"/>
      <c r="E58" s="83"/>
      <c r="F58" s="76"/>
      <c r="G58" s="76"/>
      <c r="H58" s="79"/>
      <c r="I58" s="76"/>
      <c r="J58" s="76">
        <f t="shared" si="8"/>
        <v>0</v>
      </c>
      <c r="K58" s="76"/>
      <c r="L58" s="76"/>
      <c r="M58" s="74">
        <f t="shared" si="9"/>
        <v>0</v>
      </c>
      <c r="N58" s="70" t="s">
        <v>487</v>
      </c>
    </row>
    <row r="59" spans="1:14" s="8" customFormat="1" ht="15.95" customHeight="1" x14ac:dyDescent="0.25">
      <c r="A59" s="68" t="s">
        <v>48</v>
      </c>
      <c r="B59" s="79" t="str">
        <f>'13.1 '!B57</f>
        <v>На 2016 год</v>
      </c>
      <c r="C59" s="76" t="s">
        <v>120</v>
      </c>
      <c r="D59" s="76" t="s">
        <v>119</v>
      </c>
      <c r="E59" s="83" t="s">
        <v>119</v>
      </c>
      <c r="F59" s="76" t="s">
        <v>119</v>
      </c>
      <c r="G59" s="76" t="s">
        <v>119</v>
      </c>
      <c r="H59" s="79" t="s">
        <v>329</v>
      </c>
      <c r="I59" s="76"/>
      <c r="J59" s="76">
        <f t="shared" si="8"/>
        <v>0</v>
      </c>
      <c r="K59" s="76"/>
      <c r="L59" s="76"/>
      <c r="M59" s="74">
        <f t="shared" si="9"/>
        <v>0</v>
      </c>
      <c r="N59" s="70" t="s">
        <v>345</v>
      </c>
    </row>
    <row r="60" spans="1:14" s="8" customFormat="1" ht="15.95" customHeight="1" x14ac:dyDescent="0.25">
      <c r="A60" s="68" t="s">
        <v>49</v>
      </c>
      <c r="B60" s="79" t="str">
        <f>'13.1 '!B58</f>
        <v>На 2016 год</v>
      </c>
      <c r="C60" s="76" t="s">
        <v>120</v>
      </c>
      <c r="D60" s="76" t="s">
        <v>119</v>
      </c>
      <c r="E60" s="83" t="s">
        <v>119</v>
      </c>
      <c r="F60" s="76" t="s">
        <v>119</v>
      </c>
      <c r="G60" s="76" t="s">
        <v>119</v>
      </c>
      <c r="H60" s="79" t="s">
        <v>329</v>
      </c>
      <c r="I60" s="76"/>
      <c r="J60" s="76">
        <f t="shared" si="8"/>
        <v>0</v>
      </c>
      <c r="K60" s="76"/>
      <c r="L60" s="76"/>
      <c r="M60" s="74">
        <f t="shared" si="9"/>
        <v>0</v>
      </c>
      <c r="N60" s="70" t="s">
        <v>382</v>
      </c>
    </row>
    <row r="61" spans="1:14" ht="15.95" customHeight="1" x14ac:dyDescent="0.25">
      <c r="A61" s="68" t="s">
        <v>50</v>
      </c>
      <c r="B61" s="79" t="str">
        <f>'13.1 '!B59</f>
        <v>На 2016 год</v>
      </c>
      <c r="C61" s="76" t="s">
        <v>132</v>
      </c>
      <c r="D61" s="76" t="s">
        <v>118</v>
      </c>
      <c r="E61" s="83" t="s">
        <v>118</v>
      </c>
      <c r="F61" s="76" t="s">
        <v>118</v>
      </c>
      <c r="G61" s="76" t="s">
        <v>118</v>
      </c>
      <c r="H61" s="79" t="s">
        <v>329</v>
      </c>
      <c r="I61" s="76"/>
      <c r="J61" s="76">
        <f t="shared" si="8"/>
        <v>2</v>
      </c>
      <c r="K61" s="76"/>
      <c r="L61" s="76"/>
      <c r="M61" s="74">
        <f t="shared" si="9"/>
        <v>2</v>
      </c>
      <c r="N61" s="70" t="s">
        <v>633</v>
      </c>
    </row>
    <row r="62" spans="1:14" s="8" customFormat="1" ht="15.95" customHeight="1" x14ac:dyDescent="0.25">
      <c r="A62" s="68" t="s">
        <v>51</v>
      </c>
      <c r="B62" s="79" t="str">
        <f>'13.1 '!B60</f>
        <v>На 2016 год</v>
      </c>
      <c r="C62" s="76" t="s">
        <v>132</v>
      </c>
      <c r="D62" s="76" t="s">
        <v>118</v>
      </c>
      <c r="E62" s="83" t="s">
        <v>118</v>
      </c>
      <c r="F62" s="76" t="s">
        <v>118</v>
      </c>
      <c r="G62" s="76" t="s">
        <v>118</v>
      </c>
      <c r="H62" s="79" t="s">
        <v>329</v>
      </c>
      <c r="I62" s="76"/>
      <c r="J62" s="76">
        <f t="shared" si="8"/>
        <v>2</v>
      </c>
      <c r="K62" s="76"/>
      <c r="L62" s="76"/>
      <c r="M62" s="74">
        <f t="shared" si="9"/>
        <v>2</v>
      </c>
      <c r="N62" s="70" t="s">
        <v>387</v>
      </c>
    </row>
    <row r="63" spans="1:14" s="8" customFormat="1" ht="15.95" customHeight="1" x14ac:dyDescent="0.25">
      <c r="A63" s="68" t="s">
        <v>52</v>
      </c>
      <c r="B63" s="79" t="str">
        <f>'13.1 '!B61</f>
        <v>На 2016 год и плановый период</v>
      </c>
      <c r="C63" s="76" t="s">
        <v>132</v>
      </c>
      <c r="D63" s="76" t="s">
        <v>118</v>
      </c>
      <c r="E63" s="83" t="s">
        <v>118</v>
      </c>
      <c r="F63" s="76" t="s">
        <v>118</v>
      </c>
      <c r="G63" s="76" t="s">
        <v>118</v>
      </c>
      <c r="H63" s="79" t="s">
        <v>330</v>
      </c>
      <c r="I63" s="76"/>
      <c r="J63" s="76">
        <f t="shared" si="8"/>
        <v>2</v>
      </c>
      <c r="K63" s="76"/>
      <c r="L63" s="76"/>
      <c r="M63" s="74">
        <f t="shared" si="9"/>
        <v>2</v>
      </c>
      <c r="N63" s="70" t="s">
        <v>388</v>
      </c>
    </row>
    <row r="64" spans="1:14" s="8" customFormat="1" ht="15.95" customHeight="1" x14ac:dyDescent="0.25">
      <c r="A64" s="68" t="s">
        <v>53</v>
      </c>
      <c r="B64" s="79" t="str">
        <f>'13.1 '!B62</f>
        <v>На 2016 год</v>
      </c>
      <c r="C64" s="76" t="s">
        <v>132</v>
      </c>
      <c r="D64" s="76" t="s">
        <v>118</v>
      </c>
      <c r="E64" s="83" t="s">
        <v>118</v>
      </c>
      <c r="F64" s="76" t="s">
        <v>118</v>
      </c>
      <c r="G64" s="76" t="s">
        <v>118</v>
      </c>
      <c r="H64" s="79" t="s">
        <v>329</v>
      </c>
      <c r="I64" s="76"/>
      <c r="J64" s="76">
        <f t="shared" si="8"/>
        <v>2</v>
      </c>
      <c r="K64" s="76"/>
      <c r="L64" s="76"/>
      <c r="M64" s="74">
        <f t="shared" si="9"/>
        <v>2</v>
      </c>
      <c r="N64" s="97" t="s">
        <v>601</v>
      </c>
    </row>
    <row r="65" spans="1:14" s="8" customFormat="1" ht="15.95" customHeight="1" x14ac:dyDescent="0.25">
      <c r="A65" s="68" t="s">
        <v>54</v>
      </c>
      <c r="B65" s="79" t="str">
        <f>'13.1 '!B63</f>
        <v>На 2016 год</v>
      </c>
      <c r="C65" s="76" t="s">
        <v>132</v>
      </c>
      <c r="D65" s="76" t="s">
        <v>118</v>
      </c>
      <c r="E65" s="83" t="s">
        <v>118</v>
      </c>
      <c r="F65" s="76" t="s">
        <v>118</v>
      </c>
      <c r="G65" s="76" t="s">
        <v>118</v>
      </c>
      <c r="H65" s="79" t="s">
        <v>329</v>
      </c>
      <c r="I65" s="76"/>
      <c r="J65" s="76">
        <f t="shared" si="8"/>
        <v>2</v>
      </c>
      <c r="K65" s="76"/>
      <c r="L65" s="76"/>
      <c r="M65" s="74">
        <f t="shared" si="9"/>
        <v>2</v>
      </c>
      <c r="N65" s="82" t="s">
        <v>484</v>
      </c>
    </row>
    <row r="66" spans="1:14" s="8" customFormat="1" ht="15.95" customHeight="1" x14ac:dyDescent="0.25">
      <c r="A66" s="68" t="s">
        <v>55</v>
      </c>
      <c r="B66" s="79" t="str">
        <f>'13.1 '!B64</f>
        <v>На 2016 год</v>
      </c>
      <c r="C66" s="76" t="s">
        <v>132</v>
      </c>
      <c r="D66" s="76" t="s">
        <v>118</v>
      </c>
      <c r="E66" s="83" t="s">
        <v>118</v>
      </c>
      <c r="F66" s="76" t="s">
        <v>118</v>
      </c>
      <c r="G66" s="76" t="s">
        <v>118</v>
      </c>
      <c r="H66" s="79" t="s">
        <v>330</v>
      </c>
      <c r="I66" s="76"/>
      <c r="J66" s="76">
        <f t="shared" si="8"/>
        <v>2</v>
      </c>
      <c r="K66" s="76"/>
      <c r="L66" s="76"/>
      <c r="M66" s="74">
        <f t="shared" si="9"/>
        <v>2</v>
      </c>
      <c r="N66" s="70" t="s">
        <v>614</v>
      </c>
    </row>
    <row r="67" spans="1:14" ht="15.95" customHeight="1" x14ac:dyDescent="0.25">
      <c r="A67" s="68" t="s">
        <v>56</v>
      </c>
      <c r="B67" s="79" t="str">
        <f>'13.1 '!B65</f>
        <v>На 2016 год</v>
      </c>
      <c r="C67" s="76" t="s">
        <v>132</v>
      </c>
      <c r="D67" s="76" t="s">
        <v>118</v>
      </c>
      <c r="E67" s="83" t="s">
        <v>118</v>
      </c>
      <c r="F67" s="76" t="s">
        <v>118</v>
      </c>
      <c r="G67" s="76" t="s">
        <v>118</v>
      </c>
      <c r="H67" s="79" t="s">
        <v>329</v>
      </c>
      <c r="I67" s="76"/>
      <c r="J67" s="76">
        <f t="shared" si="8"/>
        <v>2</v>
      </c>
      <c r="K67" s="76"/>
      <c r="L67" s="76"/>
      <c r="M67" s="74">
        <f t="shared" si="9"/>
        <v>2</v>
      </c>
      <c r="N67" s="70" t="s">
        <v>408</v>
      </c>
    </row>
    <row r="68" spans="1:14" s="8" customFormat="1" ht="15.95" customHeight="1" x14ac:dyDescent="0.25">
      <c r="A68" s="68" t="s">
        <v>57</v>
      </c>
      <c r="B68" s="79" t="str">
        <f>'13.1 '!B66</f>
        <v>На 2016 год и плановый период</v>
      </c>
      <c r="C68" s="76" t="s">
        <v>120</v>
      </c>
      <c r="D68" s="76" t="s">
        <v>119</v>
      </c>
      <c r="E68" s="83" t="s">
        <v>119</v>
      </c>
      <c r="F68" s="76" t="s">
        <v>119</v>
      </c>
      <c r="G68" s="76" t="s">
        <v>119</v>
      </c>
      <c r="H68" s="79" t="s">
        <v>330</v>
      </c>
      <c r="I68" s="76"/>
      <c r="J68" s="76">
        <f t="shared" si="8"/>
        <v>0</v>
      </c>
      <c r="K68" s="76"/>
      <c r="L68" s="76"/>
      <c r="M68" s="74">
        <f t="shared" si="9"/>
        <v>0</v>
      </c>
      <c r="N68" s="70" t="s">
        <v>390</v>
      </c>
    </row>
    <row r="69" spans="1:14" s="8" customFormat="1" ht="15.95" customHeight="1" x14ac:dyDescent="0.25">
      <c r="A69" s="68" t="s">
        <v>58</v>
      </c>
      <c r="B69" s="79" t="str">
        <f>'13.1 '!B67</f>
        <v>На 2016 год</v>
      </c>
      <c r="C69" s="76" t="s">
        <v>132</v>
      </c>
      <c r="D69" s="76" t="s">
        <v>118</v>
      </c>
      <c r="E69" s="83" t="s">
        <v>118</v>
      </c>
      <c r="F69" s="76" t="s">
        <v>118</v>
      </c>
      <c r="G69" s="76" t="s">
        <v>118</v>
      </c>
      <c r="H69" s="79" t="s">
        <v>329</v>
      </c>
      <c r="I69" s="76"/>
      <c r="J69" s="76">
        <f t="shared" si="8"/>
        <v>2</v>
      </c>
      <c r="K69" s="76"/>
      <c r="L69" s="76"/>
      <c r="M69" s="74">
        <f t="shared" si="9"/>
        <v>2</v>
      </c>
      <c r="N69" s="70" t="s">
        <v>481</v>
      </c>
    </row>
    <row r="70" spans="1:14" ht="15.95" customHeight="1" x14ac:dyDescent="0.25">
      <c r="A70" s="68" t="s">
        <v>59</v>
      </c>
      <c r="B70" s="79" t="str">
        <f>'13.1 '!B68</f>
        <v>На 2016 год</v>
      </c>
      <c r="C70" s="76" t="s">
        <v>120</v>
      </c>
      <c r="D70" s="76" t="s">
        <v>118</v>
      </c>
      <c r="E70" s="83" t="s">
        <v>496</v>
      </c>
      <c r="F70" s="76" t="s">
        <v>118</v>
      </c>
      <c r="G70" s="76" t="s">
        <v>496</v>
      </c>
      <c r="H70" s="79" t="s">
        <v>605</v>
      </c>
      <c r="I70" s="76"/>
      <c r="J70" s="76">
        <f t="shared" si="8"/>
        <v>0</v>
      </c>
      <c r="K70" s="76"/>
      <c r="L70" s="76"/>
      <c r="M70" s="74">
        <f t="shared" si="9"/>
        <v>0</v>
      </c>
      <c r="N70" s="70" t="s">
        <v>604</v>
      </c>
    </row>
    <row r="71" spans="1:14" s="13" customFormat="1" ht="15.95" customHeight="1" x14ac:dyDescent="0.25">
      <c r="A71" s="67" t="s">
        <v>60</v>
      </c>
      <c r="B71" s="9"/>
      <c r="C71" s="77"/>
      <c r="D71" s="77"/>
      <c r="E71" s="85"/>
      <c r="F71" s="77"/>
      <c r="G71" s="77"/>
      <c r="H71" s="80"/>
      <c r="I71" s="77"/>
      <c r="J71" s="78"/>
      <c r="K71" s="78"/>
      <c r="L71" s="78"/>
      <c r="M71" s="12"/>
      <c r="N71" s="71"/>
    </row>
    <row r="72" spans="1:14" s="8" customFormat="1" ht="15.95" customHeight="1" x14ac:dyDescent="0.25">
      <c r="A72" s="68" t="s">
        <v>61</v>
      </c>
      <c r="B72" s="79" t="str">
        <f>'13.1 '!B70</f>
        <v>На 2016 год</v>
      </c>
      <c r="C72" s="76" t="s">
        <v>125</v>
      </c>
      <c r="D72" s="76"/>
      <c r="E72" s="83"/>
      <c r="F72" s="76"/>
      <c r="G72" s="76"/>
      <c r="H72" s="79"/>
      <c r="I72" s="76"/>
      <c r="J72" s="76">
        <f t="shared" ref="J72:J77" si="10">IF(C72="Да, опубликован",2,0)</f>
        <v>0</v>
      </c>
      <c r="K72" s="76"/>
      <c r="L72" s="76"/>
      <c r="M72" s="74">
        <f t="shared" ref="M72:M77" si="11">J72*(1-K72)*(1-L72)</f>
        <v>0</v>
      </c>
      <c r="N72" s="70" t="s">
        <v>347</v>
      </c>
    </row>
    <row r="73" spans="1:14" ht="15.95" customHeight="1" x14ac:dyDescent="0.25">
      <c r="A73" s="68" t="s">
        <v>62</v>
      </c>
      <c r="B73" s="79" t="str">
        <f>'13.1 '!B71</f>
        <v>На 2016 год</v>
      </c>
      <c r="C73" s="76" t="s">
        <v>120</v>
      </c>
      <c r="D73" s="76" t="s">
        <v>118</v>
      </c>
      <c r="E73" s="83" t="s">
        <v>496</v>
      </c>
      <c r="F73" s="76" t="s">
        <v>119</v>
      </c>
      <c r="G73" s="76" t="s">
        <v>119</v>
      </c>
      <c r="H73" s="79" t="s">
        <v>329</v>
      </c>
      <c r="I73" s="76"/>
      <c r="J73" s="76">
        <f t="shared" si="10"/>
        <v>0</v>
      </c>
      <c r="K73" s="76"/>
      <c r="L73" s="76"/>
      <c r="M73" s="74">
        <f t="shared" si="11"/>
        <v>0</v>
      </c>
      <c r="N73" s="11" t="s">
        <v>393</v>
      </c>
    </row>
    <row r="74" spans="1:14" ht="15.95" customHeight="1" x14ac:dyDescent="0.25">
      <c r="A74" s="68" t="s">
        <v>63</v>
      </c>
      <c r="B74" s="79" t="str">
        <f>'13.1 '!B72</f>
        <v>На 2016 год и плановый период</v>
      </c>
      <c r="C74" s="76" t="s">
        <v>132</v>
      </c>
      <c r="D74" s="76" t="s">
        <v>118</v>
      </c>
      <c r="E74" s="83" t="s">
        <v>118</v>
      </c>
      <c r="F74" s="148" t="s">
        <v>118</v>
      </c>
      <c r="G74" s="76" t="s">
        <v>118</v>
      </c>
      <c r="H74" s="79" t="s">
        <v>330</v>
      </c>
      <c r="I74" s="76"/>
      <c r="J74" s="76">
        <f t="shared" si="10"/>
        <v>2</v>
      </c>
      <c r="K74" s="76"/>
      <c r="L74" s="76"/>
      <c r="M74" s="74">
        <f t="shared" si="11"/>
        <v>2</v>
      </c>
      <c r="N74" s="125" t="s">
        <v>394</v>
      </c>
    </row>
    <row r="75" spans="1:14" s="8" customFormat="1" ht="15.95" customHeight="1" x14ac:dyDescent="0.25">
      <c r="A75" s="68" t="s">
        <v>64</v>
      </c>
      <c r="B75" s="79" t="str">
        <f>'13.1 '!B73</f>
        <v>На 2016 год</v>
      </c>
      <c r="C75" s="76" t="s">
        <v>125</v>
      </c>
      <c r="D75" s="76"/>
      <c r="E75" s="83"/>
      <c r="F75" s="148"/>
      <c r="G75" s="76"/>
      <c r="H75" s="79"/>
      <c r="I75" s="76"/>
      <c r="J75" s="76">
        <f t="shared" si="10"/>
        <v>0</v>
      </c>
      <c r="K75" s="76"/>
      <c r="L75" s="76"/>
      <c r="M75" s="74">
        <f t="shared" si="11"/>
        <v>0</v>
      </c>
      <c r="N75" s="70" t="s">
        <v>348</v>
      </c>
    </row>
    <row r="76" spans="1:14" s="8" customFormat="1" ht="15.95" customHeight="1" x14ac:dyDescent="0.25">
      <c r="A76" s="68" t="s">
        <v>65</v>
      </c>
      <c r="B76" s="79" t="str">
        <f>'13.1 '!B74</f>
        <v>На 2016 год</v>
      </c>
      <c r="C76" s="76" t="s">
        <v>132</v>
      </c>
      <c r="D76" s="76" t="s">
        <v>118</v>
      </c>
      <c r="E76" s="83" t="s">
        <v>118</v>
      </c>
      <c r="F76" s="148" t="s">
        <v>118</v>
      </c>
      <c r="G76" s="76" t="s">
        <v>118</v>
      </c>
      <c r="H76" s="79" t="s">
        <v>329</v>
      </c>
      <c r="I76" s="76"/>
      <c r="J76" s="76">
        <f t="shared" si="10"/>
        <v>2</v>
      </c>
      <c r="K76" s="76"/>
      <c r="L76" s="76"/>
      <c r="M76" s="74">
        <f t="shared" si="11"/>
        <v>2</v>
      </c>
      <c r="N76" s="70" t="s">
        <v>396</v>
      </c>
    </row>
    <row r="77" spans="1:14" s="8" customFormat="1" ht="15.95" customHeight="1" x14ac:dyDescent="0.25">
      <c r="A77" s="68" t="s">
        <v>66</v>
      </c>
      <c r="B77" s="79" t="str">
        <f>'13.1 '!B75</f>
        <v>На 2016 год</v>
      </c>
      <c r="C77" s="76" t="s">
        <v>125</v>
      </c>
      <c r="D77" s="76"/>
      <c r="E77" s="83"/>
      <c r="F77" s="148"/>
      <c r="G77" s="76"/>
      <c r="H77" s="79"/>
      <c r="I77" s="76"/>
      <c r="J77" s="76">
        <f t="shared" si="10"/>
        <v>0</v>
      </c>
      <c r="K77" s="76"/>
      <c r="L77" s="76"/>
      <c r="M77" s="74">
        <f t="shared" si="11"/>
        <v>0</v>
      </c>
      <c r="N77" s="70" t="s">
        <v>349</v>
      </c>
    </row>
    <row r="78" spans="1:14" s="13" customFormat="1" ht="15.95" customHeight="1" x14ac:dyDescent="0.25">
      <c r="A78" s="67" t="s">
        <v>67</v>
      </c>
      <c r="B78" s="9"/>
      <c r="C78" s="77"/>
      <c r="D78" s="77"/>
      <c r="E78" s="85"/>
      <c r="F78" s="77"/>
      <c r="G78" s="77"/>
      <c r="H78" s="80"/>
      <c r="I78" s="77"/>
      <c r="J78" s="78"/>
      <c r="K78" s="78"/>
      <c r="L78" s="78"/>
      <c r="M78" s="12"/>
      <c r="N78" s="71"/>
    </row>
    <row r="79" spans="1:14" s="8" customFormat="1" ht="15.95" customHeight="1" x14ac:dyDescent="0.25">
      <c r="A79" s="68" t="s">
        <v>68</v>
      </c>
      <c r="B79" s="79" t="str">
        <f>'13.1 '!B77</f>
        <v>На 2016 год</v>
      </c>
      <c r="C79" s="76" t="s">
        <v>120</v>
      </c>
      <c r="D79" s="76" t="s">
        <v>118</v>
      </c>
      <c r="E79" s="83" t="s">
        <v>572</v>
      </c>
      <c r="F79" s="148" t="s">
        <v>119</v>
      </c>
      <c r="G79" s="76" t="s">
        <v>119</v>
      </c>
      <c r="H79" s="79" t="s">
        <v>330</v>
      </c>
      <c r="I79" s="76"/>
      <c r="J79" s="76">
        <f t="shared" ref="J79:J90" si="12">IF(C79="Да, опубликован",2,0)</f>
        <v>0</v>
      </c>
      <c r="K79" s="76"/>
      <c r="L79" s="76"/>
      <c r="M79" s="74">
        <f t="shared" ref="M79:M90" si="13">J79*(1-K79)*(1-L79)</f>
        <v>0</v>
      </c>
      <c r="N79" s="70" t="s">
        <v>571</v>
      </c>
    </row>
    <row r="80" spans="1:14" s="8" customFormat="1" ht="15.95" customHeight="1" x14ac:dyDescent="0.25">
      <c r="A80" s="68" t="s">
        <v>69</v>
      </c>
      <c r="B80" s="79" t="str">
        <f>'13.1 '!B78</f>
        <v>На 2016 год</v>
      </c>
      <c r="C80" s="76" t="s">
        <v>120</v>
      </c>
      <c r="D80" s="76" t="s">
        <v>118</v>
      </c>
      <c r="E80" s="76" t="s">
        <v>496</v>
      </c>
      <c r="F80" s="76" t="s">
        <v>118</v>
      </c>
      <c r="G80" s="76" t="s">
        <v>496</v>
      </c>
      <c r="H80" s="79" t="s">
        <v>329</v>
      </c>
      <c r="I80" s="76"/>
      <c r="J80" s="76">
        <f t="shared" si="12"/>
        <v>0</v>
      </c>
      <c r="K80" s="76"/>
      <c r="L80" s="76"/>
      <c r="M80" s="74">
        <f t="shared" si="13"/>
        <v>0</v>
      </c>
      <c r="N80" s="125" t="s">
        <v>630</v>
      </c>
    </row>
    <row r="81" spans="1:14" s="8" customFormat="1" ht="15.95" customHeight="1" x14ac:dyDescent="0.25">
      <c r="A81" s="68" t="s">
        <v>70</v>
      </c>
      <c r="B81" s="79" t="str">
        <f>'13.1 '!B79</f>
        <v>На 2016 год</v>
      </c>
      <c r="C81" s="76" t="s">
        <v>120</v>
      </c>
      <c r="D81" s="76" t="s">
        <v>119</v>
      </c>
      <c r="E81" s="83" t="s">
        <v>119</v>
      </c>
      <c r="F81" s="148" t="s">
        <v>119</v>
      </c>
      <c r="G81" s="76" t="s">
        <v>119</v>
      </c>
      <c r="H81" s="79" t="s">
        <v>329</v>
      </c>
      <c r="I81" s="76"/>
      <c r="J81" s="76">
        <f t="shared" si="12"/>
        <v>0</v>
      </c>
      <c r="K81" s="76"/>
      <c r="L81" s="76"/>
      <c r="M81" s="74">
        <f t="shared" si="13"/>
        <v>0</v>
      </c>
      <c r="N81" s="70" t="s">
        <v>384</v>
      </c>
    </row>
    <row r="82" spans="1:14" s="8" customFormat="1" ht="15.95" customHeight="1" x14ac:dyDescent="0.25">
      <c r="A82" s="68" t="s">
        <v>71</v>
      </c>
      <c r="B82" s="79" t="str">
        <f>'13.1 '!B80</f>
        <v>На 2016 год и плановый период</v>
      </c>
      <c r="C82" s="76" t="s">
        <v>132</v>
      </c>
      <c r="D82" s="76" t="s">
        <v>118</v>
      </c>
      <c r="E82" s="83" t="s">
        <v>118</v>
      </c>
      <c r="F82" s="148" t="s">
        <v>118</v>
      </c>
      <c r="G82" s="76" t="s">
        <v>118</v>
      </c>
      <c r="H82" s="79" t="s">
        <v>330</v>
      </c>
      <c r="I82" s="76"/>
      <c r="J82" s="76">
        <f t="shared" si="12"/>
        <v>2</v>
      </c>
      <c r="K82" s="76"/>
      <c r="L82" s="76"/>
      <c r="M82" s="74">
        <f t="shared" si="13"/>
        <v>2</v>
      </c>
      <c r="N82" s="70" t="s">
        <v>514</v>
      </c>
    </row>
    <row r="83" spans="1:14" ht="15.95" customHeight="1" x14ac:dyDescent="0.25">
      <c r="A83" s="68" t="s">
        <v>72</v>
      </c>
      <c r="B83" s="79" t="str">
        <f>'13.1 '!B81</f>
        <v>На 2016 год</v>
      </c>
      <c r="C83" s="76" t="s">
        <v>120</v>
      </c>
      <c r="D83" s="76" t="s">
        <v>119</v>
      </c>
      <c r="E83" s="83" t="s">
        <v>119</v>
      </c>
      <c r="F83" s="148" t="s">
        <v>119</v>
      </c>
      <c r="G83" s="76" t="s">
        <v>119</v>
      </c>
      <c r="H83" s="79" t="s">
        <v>329</v>
      </c>
      <c r="I83" s="81"/>
      <c r="J83" s="76">
        <f t="shared" si="12"/>
        <v>0</v>
      </c>
      <c r="K83" s="76"/>
      <c r="L83" s="76"/>
      <c r="M83" s="74">
        <f t="shared" si="13"/>
        <v>0</v>
      </c>
      <c r="N83" s="98" t="s">
        <v>351</v>
      </c>
    </row>
    <row r="84" spans="1:14" s="8" customFormat="1" ht="15.95" customHeight="1" x14ac:dyDescent="0.25">
      <c r="A84" s="68" t="s">
        <v>73</v>
      </c>
      <c r="B84" s="79" t="str">
        <f>'13.1 '!B82</f>
        <v>На 2016 год</v>
      </c>
      <c r="C84" s="76" t="s">
        <v>120</v>
      </c>
      <c r="D84" s="76" t="s">
        <v>119</v>
      </c>
      <c r="E84" s="83" t="s">
        <v>119</v>
      </c>
      <c r="F84" s="148" t="s">
        <v>119</v>
      </c>
      <c r="G84" s="76" t="s">
        <v>119</v>
      </c>
      <c r="H84" s="79" t="s">
        <v>329</v>
      </c>
      <c r="I84" s="81"/>
      <c r="J84" s="76">
        <f t="shared" si="12"/>
        <v>0</v>
      </c>
      <c r="K84" s="76"/>
      <c r="L84" s="76"/>
      <c r="M84" s="74">
        <f t="shared" si="13"/>
        <v>0</v>
      </c>
      <c r="N84" s="70" t="s">
        <v>411</v>
      </c>
    </row>
    <row r="85" spans="1:14" ht="15.95" customHeight="1" x14ac:dyDescent="0.25">
      <c r="A85" s="68" t="s">
        <v>74</v>
      </c>
      <c r="B85" s="79" t="str">
        <f>'13.1 '!B83</f>
        <v>На 2016 год и плановый период</v>
      </c>
      <c r="C85" s="76" t="s">
        <v>132</v>
      </c>
      <c r="D85" s="76" t="s">
        <v>118</v>
      </c>
      <c r="E85" s="76" t="s">
        <v>118</v>
      </c>
      <c r="F85" s="76" t="s">
        <v>118</v>
      </c>
      <c r="G85" s="76" t="s">
        <v>118</v>
      </c>
      <c r="H85" s="79" t="s">
        <v>330</v>
      </c>
      <c r="I85" s="76"/>
      <c r="J85" s="76">
        <f t="shared" si="12"/>
        <v>2</v>
      </c>
      <c r="K85" s="76"/>
      <c r="L85" s="76"/>
      <c r="M85" s="74">
        <f t="shared" si="13"/>
        <v>2</v>
      </c>
      <c r="N85" s="70" t="s">
        <v>518</v>
      </c>
    </row>
    <row r="86" spans="1:14" s="7" customFormat="1" ht="15.95" customHeight="1" x14ac:dyDescent="0.25">
      <c r="A86" s="68" t="s">
        <v>75</v>
      </c>
      <c r="B86" s="79" t="str">
        <f>'13.1 '!B84</f>
        <v>На 2016 год</v>
      </c>
      <c r="C86" s="76" t="s">
        <v>132</v>
      </c>
      <c r="D86" s="76" t="s">
        <v>118</v>
      </c>
      <c r="E86" s="83" t="s">
        <v>118</v>
      </c>
      <c r="F86" s="148" t="s">
        <v>118</v>
      </c>
      <c r="G86" s="76" t="s">
        <v>118</v>
      </c>
      <c r="H86" s="79" t="s">
        <v>550</v>
      </c>
      <c r="I86" s="79"/>
      <c r="J86" s="76">
        <f t="shared" si="12"/>
        <v>2</v>
      </c>
      <c r="K86" s="76"/>
      <c r="L86" s="76"/>
      <c r="M86" s="74">
        <f t="shared" si="13"/>
        <v>2</v>
      </c>
      <c r="N86" s="70" t="s">
        <v>353</v>
      </c>
    </row>
    <row r="87" spans="1:14" s="8" customFormat="1" ht="15.95" customHeight="1" x14ac:dyDescent="0.25">
      <c r="A87" s="68" t="s">
        <v>76</v>
      </c>
      <c r="B87" s="79" t="str">
        <f>'13.1 '!B85</f>
        <v>На 2016 год</v>
      </c>
      <c r="C87" s="76" t="s">
        <v>125</v>
      </c>
      <c r="D87" s="76"/>
      <c r="E87" s="83"/>
      <c r="F87" s="148"/>
      <c r="G87" s="76"/>
      <c r="H87" s="79"/>
      <c r="I87" s="76"/>
      <c r="J87" s="76">
        <f t="shared" si="12"/>
        <v>0</v>
      </c>
      <c r="K87" s="76"/>
      <c r="L87" s="76"/>
      <c r="M87" s="74">
        <f t="shared" si="13"/>
        <v>0</v>
      </c>
      <c r="N87" s="70" t="s">
        <v>412</v>
      </c>
    </row>
    <row r="88" spans="1:14" s="87" customFormat="1" ht="15.95" customHeight="1" x14ac:dyDescent="0.25">
      <c r="A88" s="68" t="s">
        <v>77</v>
      </c>
      <c r="B88" s="79" t="str">
        <f>'13.1 '!B86</f>
        <v>На 2016 год и плановый период</v>
      </c>
      <c r="C88" s="76" t="s">
        <v>132</v>
      </c>
      <c r="D88" s="76" t="s">
        <v>118</v>
      </c>
      <c r="E88" s="76" t="s">
        <v>118</v>
      </c>
      <c r="F88" s="76" t="s">
        <v>118</v>
      </c>
      <c r="G88" s="76" t="s">
        <v>118</v>
      </c>
      <c r="H88" s="79" t="s">
        <v>329</v>
      </c>
      <c r="I88" s="76"/>
      <c r="J88" s="76">
        <f t="shared" si="12"/>
        <v>2</v>
      </c>
      <c r="K88" s="76"/>
      <c r="L88" s="76"/>
      <c r="M88" s="74">
        <f t="shared" si="13"/>
        <v>2</v>
      </c>
      <c r="N88" s="98" t="s">
        <v>354</v>
      </c>
    </row>
    <row r="89" spans="1:14" s="8" customFormat="1" ht="15.95" customHeight="1" x14ac:dyDescent="0.25">
      <c r="A89" s="68" t="s">
        <v>78</v>
      </c>
      <c r="B89" s="79" t="str">
        <f>'13.1 '!B87</f>
        <v>На 2016 год</v>
      </c>
      <c r="C89" s="76" t="s">
        <v>132</v>
      </c>
      <c r="D89" s="76" t="s">
        <v>118</v>
      </c>
      <c r="E89" s="76" t="s">
        <v>118</v>
      </c>
      <c r="F89" s="76" t="s">
        <v>118</v>
      </c>
      <c r="G89" s="76" t="s">
        <v>118</v>
      </c>
      <c r="H89" s="79" t="s">
        <v>329</v>
      </c>
      <c r="I89" s="79"/>
      <c r="J89" s="76">
        <f t="shared" si="12"/>
        <v>2</v>
      </c>
      <c r="K89" s="76"/>
      <c r="L89" s="76"/>
      <c r="M89" s="74">
        <f t="shared" si="13"/>
        <v>2</v>
      </c>
      <c r="N89" s="70" t="s">
        <v>516</v>
      </c>
    </row>
    <row r="90" spans="1:14" s="8" customFormat="1" ht="15.95" customHeight="1" x14ac:dyDescent="0.25">
      <c r="A90" s="68" t="s">
        <v>79</v>
      </c>
      <c r="B90" s="79" t="str">
        <f>'13.1 '!B88</f>
        <v>На 2016 год и плановый период</v>
      </c>
      <c r="C90" s="76" t="s">
        <v>120</v>
      </c>
      <c r="D90" s="76" t="s">
        <v>119</v>
      </c>
      <c r="E90" s="83" t="s">
        <v>119</v>
      </c>
      <c r="F90" s="148" t="s">
        <v>119</v>
      </c>
      <c r="G90" s="76" t="s">
        <v>119</v>
      </c>
      <c r="H90" s="79"/>
      <c r="I90" s="76"/>
      <c r="J90" s="76">
        <f t="shared" si="12"/>
        <v>0</v>
      </c>
      <c r="K90" s="76"/>
      <c r="L90" s="76"/>
      <c r="M90" s="74">
        <f t="shared" si="13"/>
        <v>0</v>
      </c>
      <c r="N90" s="70" t="s">
        <v>399</v>
      </c>
    </row>
    <row r="91" spans="1:14" s="13" customFormat="1" ht="15.95" customHeight="1" x14ac:dyDescent="0.25">
      <c r="A91" s="67" t="s">
        <v>80</v>
      </c>
      <c r="B91" s="9"/>
      <c r="C91" s="77"/>
      <c r="D91" s="77"/>
      <c r="E91" s="85"/>
      <c r="F91" s="77"/>
      <c r="G91" s="77"/>
      <c r="H91" s="80"/>
      <c r="I91" s="77"/>
      <c r="J91" s="78"/>
      <c r="K91" s="78"/>
      <c r="L91" s="78"/>
      <c r="M91" s="12"/>
      <c r="N91" s="71"/>
    </row>
    <row r="92" spans="1:14" s="8" customFormat="1" ht="15.95" customHeight="1" x14ac:dyDescent="0.25">
      <c r="A92" s="68" t="s">
        <v>81</v>
      </c>
      <c r="B92" s="79" t="str">
        <f>'13.1 '!B90</f>
        <v>На 2016 год</v>
      </c>
      <c r="C92" s="76" t="s">
        <v>132</v>
      </c>
      <c r="D92" s="76" t="s">
        <v>118</v>
      </c>
      <c r="E92" s="76" t="s">
        <v>118</v>
      </c>
      <c r="F92" s="76" t="s">
        <v>118</v>
      </c>
      <c r="G92" s="76" t="s">
        <v>118</v>
      </c>
      <c r="H92" s="79" t="s">
        <v>329</v>
      </c>
      <c r="I92" s="76"/>
      <c r="J92" s="76">
        <f t="shared" ref="J92:J100" si="14">IF(C92="Да, опубликован",2,0)</f>
        <v>2</v>
      </c>
      <c r="K92" s="76"/>
      <c r="L92" s="76"/>
      <c r="M92" s="74">
        <f t="shared" ref="M92:M100" si="15">J92*(1-K92)*(1-L92)</f>
        <v>2</v>
      </c>
      <c r="N92" s="70" t="s">
        <v>579</v>
      </c>
    </row>
    <row r="93" spans="1:14" s="8" customFormat="1" ht="15.95" customHeight="1" x14ac:dyDescent="0.25">
      <c r="A93" s="68" t="s">
        <v>82</v>
      </c>
      <c r="B93" s="79" t="str">
        <f>'13.1 '!B91</f>
        <v>На 2016 год</v>
      </c>
      <c r="C93" s="76" t="s">
        <v>125</v>
      </c>
      <c r="D93" s="76"/>
      <c r="E93" s="83"/>
      <c r="F93" s="148"/>
      <c r="G93" s="76"/>
      <c r="H93" s="79"/>
      <c r="I93" s="76"/>
      <c r="J93" s="76">
        <f t="shared" si="14"/>
        <v>0</v>
      </c>
      <c r="K93" s="76"/>
      <c r="L93" s="76"/>
      <c r="M93" s="74">
        <f t="shared" si="15"/>
        <v>0</v>
      </c>
      <c r="N93" s="70" t="s">
        <v>356</v>
      </c>
    </row>
    <row r="94" spans="1:14" ht="15.95" customHeight="1" x14ac:dyDescent="0.25">
      <c r="A94" s="68" t="s">
        <v>83</v>
      </c>
      <c r="B94" s="79" t="str">
        <f>'13.1 '!B92</f>
        <v>На 2016 год</v>
      </c>
      <c r="C94" s="76" t="s">
        <v>132</v>
      </c>
      <c r="D94" s="76" t="s">
        <v>118</v>
      </c>
      <c r="E94" s="83" t="s">
        <v>118</v>
      </c>
      <c r="F94" s="148" t="s">
        <v>118</v>
      </c>
      <c r="G94" s="76" t="s">
        <v>118</v>
      </c>
      <c r="H94" s="79" t="s">
        <v>560</v>
      </c>
      <c r="I94" s="76"/>
      <c r="J94" s="76">
        <f t="shared" si="14"/>
        <v>2</v>
      </c>
      <c r="K94" s="76">
        <v>0.5</v>
      </c>
      <c r="L94" s="76"/>
      <c r="M94" s="74">
        <f t="shared" si="15"/>
        <v>1</v>
      </c>
      <c r="N94" s="70" t="s">
        <v>611</v>
      </c>
    </row>
    <row r="95" spans="1:14" ht="15.95" customHeight="1" x14ac:dyDescent="0.25">
      <c r="A95" s="68" t="s">
        <v>84</v>
      </c>
      <c r="B95" s="79" t="str">
        <f>'13.1 '!B93</f>
        <v>На 2016 год</v>
      </c>
      <c r="C95" s="76" t="s">
        <v>120</v>
      </c>
      <c r="D95" s="83" t="s">
        <v>118</v>
      </c>
      <c r="E95" s="83" t="s">
        <v>496</v>
      </c>
      <c r="F95" s="148" t="s">
        <v>118</v>
      </c>
      <c r="G95" s="148" t="s">
        <v>496</v>
      </c>
      <c r="H95" s="79" t="s">
        <v>329</v>
      </c>
      <c r="I95" s="76"/>
      <c r="J95" s="76">
        <f t="shared" si="14"/>
        <v>0</v>
      </c>
      <c r="K95" s="76"/>
      <c r="L95" s="76"/>
      <c r="M95" s="74">
        <f t="shared" si="15"/>
        <v>0</v>
      </c>
      <c r="N95" s="70" t="s">
        <v>357</v>
      </c>
    </row>
    <row r="96" spans="1:14" ht="15.95" customHeight="1" x14ac:dyDescent="0.25">
      <c r="A96" s="68" t="s">
        <v>85</v>
      </c>
      <c r="B96" s="79" t="str">
        <f>'13.1 '!B94</f>
        <v>На 2016 год</v>
      </c>
      <c r="C96" s="76" t="s">
        <v>120</v>
      </c>
      <c r="D96" s="76" t="s">
        <v>119</v>
      </c>
      <c r="E96" s="76" t="s">
        <v>119</v>
      </c>
      <c r="F96" s="76" t="s">
        <v>119</v>
      </c>
      <c r="G96" s="76" t="s">
        <v>119</v>
      </c>
      <c r="H96" s="79" t="s">
        <v>329</v>
      </c>
      <c r="I96" s="79"/>
      <c r="J96" s="76">
        <f t="shared" si="14"/>
        <v>0</v>
      </c>
      <c r="K96" s="76"/>
      <c r="L96" s="76"/>
      <c r="M96" s="74">
        <f t="shared" si="15"/>
        <v>0</v>
      </c>
      <c r="N96" s="70" t="s">
        <v>392</v>
      </c>
    </row>
    <row r="97" spans="1:14" s="8" customFormat="1" ht="15.95" customHeight="1" x14ac:dyDescent="0.25">
      <c r="A97" s="68" t="s">
        <v>86</v>
      </c>
      <c r="B97" s="79" t="str">
        <f>'13.1 '!B95</f>
        <v>На 2016 год</v>
      </c>
      <c r="C97" s="76" t="s">
        <v>120</v>
      </c>
      <c r="D97" s="76" t="s">
        <v>119</v>
      </c>
      <c r="E97" s="76" t="s">
        <v>119</v>
      </c>
      <c r="F97" s="76" t="s">
        <v>119</v>
      </c>
      <c r="G97" s="76" t="s">
        <v>119</v>
      </c>
      <c r="H97" s="79" t="s">
        <v>329</v>
      </c>
      <c r="I97" s="76"/>
      <c r="J97" s="76">
        <f t="shared" si="14"/>
        <v>0</v>
      </c>
      <c r="K97" s="76"/>
      <c r="L97" s="76"/>
      <c r="M97" s="74">
        <f t="shared" si="15"/>
        <v>0</v>
      </c>
      <c r="N97" s="70" t="s">
        <v>587</v>
      </c>
    </row>
    <row r="98" spans="1:14" s="8" customFormat="1" ht="15.95" customHeight="1" x14ac:dyDescent="0.25">
      <c r="A98" s="68" t="s">
        <v>87</v>
      </c>
      <c r="B98" s="79" t="str">
        <f>'13.1 '!B96</f>
        <v>На 2016 год</v>
      </c>
      <c r="C98" s="76" t="s">
        <v>125</v>
      </c>
      <c r="D98" s="76"/>
      <c r="E98" s="83"/>
      <c r="F98" s="148"/>
      <c r="G98" s="76"/>
      <c r="H98" s="79"/>
      <c r="I98" s="76"/>
      <c r="J98" s="76">
        <f t="shared" si="14"/>
        <v>0</v>
      </c>
      <c r="K98" s="76"/>
      <c r="L98" s="76"/>
      <c r="M98" s="74">
        <f t="shared" si="15"/>
        <v>0</v>
      </c>
      <c r="N98" s="70" t="s">
        <v>400</v>
      </c>
    </row>
    <row r="99" spans="1:14" s="8" customFormat="1" ht="15.95" customHeight="1" x14ac:dyDescent="0.25">
      <c r="A99" s="68" t="s">
        <v>88</v>
      </c>
      <c r="B99" s="79" t="str">
        <f>'13.1 '!B97</f>
        <v>На 2016 год</v>
      </c>
      <c r="C99" s="76" t="s">
        <v>125</v>
      </c>
      <c r="D99" s="76"/>
      <c r="E99" s="83"/>
      <c r="F99" s="148"/>
      <c r="G99" s="76"/>
      <c r="H99" s="79"/>
      <c r="I99" s="76"/>
      <c r="J99" s="76">
        <f t="shared" si="14"/>
        <v>0</v>
      </c>
      <c r="K99" s="76"/>
      <c r="L99" s="76"/>
      <c r="M99" s="74">
        <f t="shared" si="15"/>
        <v>0</v>
      </c>
      <c r="N99" s="11" t="s">
        <v>391</v>
      </c>
    </row>
    <row r="100" spans="1:14" s="8" customFormat="1" ht="15.95" customHeight="1" x14ac:dyDescent="0.25">
      <c r="A100" s="68" t="s">
        <v>89</v>
      </c>
      <c r="B100" s="79" t="str">
        <f>'13.1 '!B98</f>
        <v>На 2016 год</v>
      </c>
      <c r="C100" s="76" t="s">
        <v>125</v>
      </c>
      <c r="D100" s="76"/>
      <c r="E100" s="83"/>
      <c r="F100" s="148"/>
      <c r="G100" s="76"/>
      <c r="H100" s="79"/>
      <c r="I100" s="76"/>
      <c r="J100" s="76">
        <f t="shared" si="14"/>
        <v>0</v>
      </c>
      <c r="K100" s="76"/>
      <c r="L100" s="76"/>
      <c r="M100" s="74">
        <f t="shared" si="15"/>
        <v>0</v>
      </c>
      <c r="N100" s="70" t="s">
        <v>403</v>
      </c>
    </row>
    <row r="101" spans="1:14" s="13" customFormat="1" ht="15.95" customHeight="1" x14ac:dyDescent="0.25">
      <c r="A101" s="67" t="s">
        <v>103</v>
      </c>
      <c r="B101" s="9"/>
      <c r="C101" s="100"/>
      <c r="D101" s="100"/>
      <c r="E101" s="135"/>
      <c r="F101" s="136"/>
      <c r="G101" s="100"/>
      <c r="H101" s="99"/>
      <c r="I101" s="101"/>
      <c r="J101" s="78"/>
      <c r="K101" s="78"/>
      <c r="L101" s="101"/>
      <c r="M101" s="12"/>
      <c r="N101" s="101"/>
    </row>
    <row r="102" spans="1:14" ht="15.95" customHeight="1" x14ac:dyDescent="0.25">
      <c r="A102" s="68" t="s">
        <v>104</v>
      </c>
      <c r="B102" s="79" t="str">
        <f>'13.1 '!B100</f>
        <v>На 2016 год</v>
      </c>
      <c r="C102" s="103" t="s">
        <v>125</v>
      </c>
      <c r="D102" s="103"/>
      <c r="E102" s="83"/>
      <c r="F102" s="148"/>
      <c r="G102" s="103"/>
      <c r="H102" s="102"/>
      <c r="I102" s="104"/>
      <c r="J102" s="76">
        <f>IF(C102="Да, опубликован",2,0)</f>
        <v>0</v>
      </c>
      <c r="K102" s="76"/>
      <c r="L102" s="76"/>
      <c r="M102" s="74">
        <f>J102*(1-K102)*(1-L102)</f>
        <v>0</v>
      </c>
      <c r="N102" s="105" t="s">
        <v>385</v>
      </c>
    </row>
    <row r="103" spans="1:14" ht="15.95" customHeight="1" x14ac:dyDescent="0.25">
      <c r="A103" s="68" t="s">
        <v>105</v>
      </c>
      <c r="B103" s="79" t="str">
        <f>'13.1 '!B101</f>
        <v>На 2016 год</v>
      </c>
      <c r="C103" s="103" t="s">
        <v>125</v>
      </c>
      <c r="D103" s="103"/>
      <c r="E103" s="83"/>
      <c r="F103" s="148"/>
      <c r="G103" s="103"/>
      <c r="H103" s="102"/>
      <c r="I103" s="104"/>
      <c r="J103" s="76">
        <f>IF(C103="Да, опубликован",2,0)</f>
        <v>0</v>
      </c>
      <c r="K103" s="76"/>
      <c r="L103" s="76"/>
      <c r="M103" s="74">
        <f>J103*(1-K103)*(1-L103)</f>
        <v>0</v>
      </c>
      <c r="N103" s="105" t="s">
        <v>386</v>
      </c>
    </row>
    <row r="104" spans="1:14" x14ac:dyDescent="0.25">
      <c r="C104" s="3" t="s">
        <v>96</v>
      </c>
    </row>
    <row r="105" spans="1:14" x14ac:dyDescent="0.25">
      <c r="A105" s="4"/>
      <c r="B105" s="58"/>
      <c r="C105" s="4"/>
      <c r="D105" s="4"/>
      <c r="F105" s="4"/>
      <c r="G105" s="4"/>
      <c r="H105" s="4"/>
      <c r="I105" s="4"/>
      <c r="J105" s="4"/>
      <c r="K105" s="4"/>
      <c r="L105" s="4"/>
      <c r="M105" s="6"/>
    </row>
    <row r="112" spans="1:14" x14ac:dyDescent="0.25">
      <c r="A112" s="4"/>
      <c r="B112" s="58"/>
      <c r="C112" s="4"/>
      <c r="D112" s="4"/>
      <c r="F112" s="4"/>
      <c r="G112" s="4"/>
      <c r="H112" s="4"/>
      <c r="I112" s="4"/>
      <c r="J112" s="4"/>
      <c r="K112" s="4"/>
      <c r="L112" s="4"/>
      <c r="M112" s="6"/>
    </row>
    <row r="116" spans="1:13" s="2" customFormat="1" ht="11.25" x14ac:dyDescent="0.2">
      <c r="A116" s="4"/>
      <c r="B116" s="58"/>
      <c r="C116" s="4"/>
      <c r="D116" s="4"/>
      <c r="E116" s="86"/>
      <c r="F116" s="4"/>
      <c r="G116" s="4"/>
      <c r="H116" s="4"/>
      <c r="I116" s="4"/>
      <c r="J116" s="4"/>
      <c r="K116" s="4"/>
      <c r="L116" s="4"/>
      <c r="M116" s="6"/>
    </row>
    <row r="119" spans="1:13" s="2" customFormat="1" ht="11.25" x14ac:dyDescent="0.2">
      <c r="A119" s="4"/>
      <c r="B119" s="58"/>
      <c r="C119" s="4"/>
      <c r="D119" s="4"/>
      <c r="E119" s="86"/>
      <c r="F119" s="4"/>
      <c r="G119" s="4"/>
      <c r="H119" s="4"/>
      <c r="I119" s="4"/>
      <c r="J119" s="4"/>
      <c r="K119" s="4"/>
      <c r="L119" s="4"/>
      <c r="M119" s="6"/>
    </row>
    <row r="123" spans="1:13" s="2" customFormat="1" ht="11.25" x14ac:dyDescent="0.2">
      <c r="A123" s="4"/>
      <c r="B123" s="58"/>
      <c r="C123" s="4"/>
      <c r="D123" s="4"/>
      <c r="E123" s="86"/>
      <c r="F123" s="4"/>
      <c r="G123" s="4"/>
      <c r="H123" s="4"/>
      <c r="I123" s="4"/>
      <c r="J123" s="4"/>
      <c r="K123" s="4"/>
      <c r="L123" s="4"/>
      <c r="M123" s="6"/>
    </row>
    <row r="126" spans="1:13" s="2" customFormat="1" ht="11.25" x14ac:dyDescent="0.2">
      <c r="A126" s="4"/>
      <c r="B126" s="58"/>
      <c r="C126" s="4"/>
      <c r="D126" s="4"/>
      <c r="E126" s="86"/>
      <c r="F126" s="4"/>
      <c r="G126" s="4"/>
      <c r="H126" s="4"/>
      <c r="I126" s="4"/>
      <c r="J126" s="4"/>
      <c r="K126" s="4"/>
      <c r="L126" s="4"/>
      <c r="M126" s="6"/>
    </row>
    <row r="130" spans="1:13" s="2" customFormat="1" ht="11.25" x14ac:dyDescent="0.2">
      <c r="A130" s="4"/>
      <c r="B130" s="58"/>
      <c r="C130" s="4"/>
      <c r="D130" s="4"/>
      <c r="E130" s="86"/>
      <c r="F130" s="4"/>
      <c r="G130" s="4"/>
      <c r="H130" s="4"/>
      <c r="I130" s="4"/>
      <c r="J130" s="4"/>
      <c r="K130" s="4"/>
      <c r="L130" s="4"/>
      <c r="M130" s="6"/>
    </row>
  </sheetData>
  <autoFilter ref="A10:N10"/>
  <mergeCells count="22">
    <mergeCell ref="B5:B9"/>
    <mergeCell ref="H5:H9"/>
    <mergeCell ref="A1:N1"/>
    <mergeCell ref="A2:N2"/>
    <mergeCell ref="A3:N3"/>
    <mergeCell ref="J5:M6"/>
    <mergeCell ref="A5:A9"/>
    <mergeCell ref="J7:J9"/>
    <mergeCell ref="K7:K9"/>
    <mergeCell ref="L7:L9"/>
    <mergeCell ref="M7:M9"/>
    <mergeCell ref="C5:C6"/>
    <mergeCell ref="I5:I9"/>
    <mergeCell ref="A4:N4"/>
    <mergeCell ref="N5:N9"/>
    <mergeCell ref="D7:D9"/>
    <mergeCell ref="E7:E9"/>
    <mergeCell ref="F7:F9"/>
    <mergeCell ref="G7:G9"/>
    <mergeCell ref="D5:G5"/>
    <mergeCell ref="D6:E6"/>
    <mergeCell ref="F6:G6"/>
  </mergeCells>
  <dataValidations count="3">
    <dataValidation type="list" allowBlank="1" showInputMessage="1" showErrorMessage="1" sqref="L10">
      <formula1>"0,5"</formula1>
    </dataValidation>
    <dataValidation type="list" allowBlank="1" showInputMessage="1" showErrorMessage="1" sqref="C10:H10">
      <formula1>$C$6:$C$6</formula1>
    </dataValidation>
    <dataValidation type="list" allowBlank="1" showInputMessage="1" showErrorMessage="1" sqref="C11:C103">
      <formula1>$C$7:$C$9</formula1>
    </dataValidation>
  </dataValidations>
  <hyperlinks>
    <hyperlink ref="N32" r:id="rId1"/>
    <hyperlink ref="N34" r:id="rId2"/>
    <hyperlink ref="N18" r:id="rId3"/>
    <hyperlink ref="N42" r:id="rId4"/>
    <hyperlink ref="N50" r:id="rId5"/>
    <hyperlink ref="N53" r:id="rId6"/>
    <hyperlink ref="N57" r:id="rId7"/>
    <hyperlink ref="N58" r:id="rId8" display="http://mari-el.gov.ru/minfin/Pages/Budjprojekt.aspx"/>
    <hyperlink ref="N59" r:id="rId9"/>
    <hyperlink ref="N60" r:id="rId10"/>
    <hyperlink ref="N62" r:id="rId11"/>
    <hyperlink ref="N67" r:id="rId12" display="http://www.zspo.ru/legislative/budget/27862/"/>
    <hyperlink ref="N95" r:id="rId13"/>
    <hyperlink ref="N88" r:id="rId14"/>
    <hyperlink ref="N83" r:id="rId15"/>
    <hyperlink ref="N77" r:id="rId16"/>
    <hyperlink ref="N72" r:id="rId17"/>
    <hyperlink ref="N96" r:id="rId18"/>
    <hyperlink ref="N84" r:id="rId19" display="http://www.zaksobr-chita.ru/documents/byudjet/2015"/>
    <hyperlink ref="N87" r:id="rId20" display="http://www.sndko.ru/proekty_zakonov_ko/"/>
    <hyperlink ref="N93" r:id="rId21"/>
    <hyperlink ref="N102" r:id="rId22"/>
    <hyperlink ref="N103" r:id="rId23"/>
    <hyperlink ref="N38" r:id="rId24" display="http://sobranie.pskov.ru/press-center/news/1069"/>
    <hyperlink ref="N20" r:id="rId25"/>
    <hyperlink ref="N11" r:id="rId26"/>
    <hyperlink ref="N73" r:id="rId27" location="document_list"/>
    <hyperlink ref="N86" r:id="rId28"/>
    <hyperlink ref="N66" r:id="rId29" display="http://www.zaksob.ru/pages.aspx?id=208&amp;m=68"/>
    <hyperlink ref="N75" r:id="rId30"/>
  </hyperlinks>
  <pageMargins left="0.70866141732283472" right="0.70866141732283472" top="0.74803149606299213" bottom="0.74803149606299213" header="0.31496062992125984" footer="0.31496062992125984"/>
  <pageSetup paperSize="9" scale="55" fitToHeight="3" orientation="landscape" r:id="rId31"/>
  <headerFooter>
    <oddFooter>&amp;C&amp;"Times New Roman,обычный"&amp;8&amp;P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zoomScaleNormal="100" workbookViewId="0">
      <pane ySplit="10" topLeftCell="A11" activePane="bottomLeft" state="frozen"/>
      <selection pane="bottomLeft" activeCell="H7" sqref="H7:H10"/>
    </sheetView>
  </sheetViews>
  <sheetFormatPr defaultRowHeight="15" x14ac:dyDescent="0.25"/>
  <cols>
    <col min="1" max="1" width="33.42578125" style="3" customWidth="1"/>
    <col min="2" max="2" width="49.85546875" style="3" customWidth="1"/>
    <col min="3" max="6" width="12.7109375" style="3" customWidth="1"/>
    <col min="7" max="7" width="16.7109375" style="3" customWidth="1"/>
    <col min="8" max="8" width="6.7109375" style="3" customWidth="1"/>
    <col min="9" max="9" width="10.7109375" style="3" customWidth="1"/>
    <col min="10" max="10" width="6.7109375" style="5" customWidth="1"/>
    <col min="11" max="11" width="45.7109375" style="2" customWidth="1"/>
  </cols>
  <sheetData>
    <row r="1" spans="1:11" s="1" customFormat="1" ht="29.25" customHeight="1" x14ac:dyDescent="0.2">
      <c r="A1" s="174" t="s">
        <v>197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s="1" customFormat="1" ht="15.95" customHeight="1" x14ac:dyDescent="0.2">
      <c r="A2" s="177" t="s">
        <v>419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s="1" customFormat="1" ht="27" customHeight="1" x14ac:dyDescent="0.2">
      <c r="A3" s="179" t="s">
        <v>138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s="1" customFormat="1" ht="48.75" customHeight="1" x14ac:dyDescent="0.2">
      <c r="A4" s="179" t="s">
        <v>139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</row>
    <row r="5" spans="1:11" s="1" customFormat="1" ht="15" customHeight="1" x14ac:dyDescent="0.2">
      <c r="A5" s="179" t="s">
        <v>140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</row>
    <row r="6" spans="1:11" ht="61.5" customHeight="1" x14ac:dyDescent="0.25">
      <c r="A6" s="175" t="s">
        <v>106</v>
      </c>
      <c r="B6" s="149" t="s">
        <v>198</v>
      </c>
      <c r="C6" s="189" t="s">
        <v>205</v>
      </c>
      <c r="D6" s="192"/>
      <c r="E6" s="211"/>
      <c r="F6" s="190"/>
      <c r="G6" s="175" t="s">
        <v>107</v>
      </c>
      <c r="H6" s="202" t="s">
        <v>206</v>
      </c>
      <c r="I6" s="203"/>
      <c r="J6" s="204"/>
      <c r="K6" s="175" t="s">
        <v>95</v>
      </c>
    </row>
    <row r="7" spans="1:11" ht="15.95" customHeight="1" x14ac:dyDescent="0.25">
      <c r="A7" s="176"/>
      <c r="B7" s="137" t="s">
        <v>204</v>
      </c>
      <c r="C7" s="184" t="s">
        <v>199</v>
      </c>
      <c r="D7" s="184" t="s">
        <v>200</v>
      </c>
      <c r="E7" s="184" t="s">
        <v>201</v>
      </c>
      <c r="F7" s="184" t="s">
        <v>202</v>
      </c>
      <c r="G7" s="175"/>
      <c r="H7" s="212" t="s">
        <v>111</v>
      </c>
      <c r="I7" s="212" t="s">
        <v>109</v>
      </c>
      <c r="J7" s="213" t="s">
        <v>110</v>
      </c>
      <c r="K7" s="198"/>
    </row>
    <row r="8" spans="1:11" ht="15.95" customHeight="1" x14ac:dyDescent="0.25">
      <c r="A8" s="176"/>
      <c r="B8" s="137" t="s">
        <v>203</v>
      </c>
      <c r="C8" s="185"/>
      <c r="D8" s="185"/>
      <c r="E8" s="185"/>
      <c r="F8" s="185"/>
      <c r="G8" s="175"/>
      <c r="H8" s="187"/>
      <c r="I8" s="185"/>
      <c r="J8" s="182"/>
      <c r="K8" s="198"/>
    </row>
    <row r="9" spans="1:11" ht="15.95" customHeight="1" x14ac:dyDescent="0.25">
      <c r="A9" s="176"/>
      <c r="B9" s="137" t="s">
        <v>120</v>
      </c>
      <c r="C9" s="185"/>
      <c r="D9" s="185"/>
      <c r="E9" s="185"/>
      <c r="F9" s="185"/>
      <c r="G9" s="175"/>
      <c r="H9" s="187"/>
      <c r="I9" s="185"/>
      <c r="J9" s="182"/>
      <c r="K9" s="198"/>
    </row>
    <row r="10" spans="1:11" ht="15.95" customHeight="1" x14ac:dyDescent="0.25">
      <c r="A10" s="176"/>
      <c r="B10" s="137" t="s">
        <v>128</v>
      </c>
      <c r="C10" s="186"/>
      <c r="D10" s="186"/>
      <c r="E10" s="186"/>
      <c r="F10" s="186"/>
      <c r="G10" s="175"/>
      <c r="H10" s="188"/>
      <c r="I10" s="186"/>
      <c r="J10" s="183"/>
      <c r="K10" s="198"/>
    </row>
    <row r="11" spans="1:11" s="13" customFormat="1" ht="15.95" customHeight="1" x14ac:dyDescent="0.25">
      <c r="A11" s="67" t="s">
        <v>0</v>
      </c>
      <c r="B11" s="32"/>
      <c r="C11" s="32"/>
      <c r="D11" s="32"/>
      <c r="E11" s="32"/>
      <c r="F11" s="32"/>
      <c r="G11" s="67"/>
      <c r="H11" s="67"/>
      <c r="I11" s="67"/>
      <c r="J11" s="10"/>
      <c r="K11" s="9"/>
    </row>
    <row r="12" spans="1:11" s="7" customFormat="1" ht="15.95" customHeight="1" x14ac:dyDescent="0.25">
      <c r="A12" s="68" t="s">
        <v>1</v>
      </c>
      <c r="B12" s="33" t="s">
        <v>204</v>
      </c>
      <c r="C12" s="76" t="s">
        <v>118</v>
      </c>
      <c r="D12" s="76" t="s">
        <v>118</v>
      </c>
      <c r="E12" s="76" t="s">
        <v>118</v>
      </c>
      <c r="F12" s="76" t="s">
        <v>118</v>
      </c>
      <c r="G12" s="76"/>
      <c r="H12" s="76">
        <f>IF(B12="Да, опубликованы сведения регионального и муниципального уровней",2,IF(B12="Да, опубликованы сведения регионального уровня",1,0))</f>
        <v>2</v>
      </c>
      <c r="I12" s="76"/>
      <c r="J12" s="72">
        <f>H12*(1-I12)</f>
        <v>2</v>
      </c>
      <c r="K12" s="11" t="s">
        <v>297</v>
      </c>
    </row>
    <row r="13" spans="1:11" ht="15.95" customHeight="1" x14ac:dyDescent="0.25">
      <c r="A13" s="68" t="s">
        <v>2</v>
      </c>
      <c r="B13" s="33" t="s">
        <v>128</v>
      </c>
      <c r="C13" s="76"/>
      <c r="D13" s="76"/>
      <c r="E13" s="76"/>
      <c r="F13" s="76"/>
      <c r="G13" s="76"/>
      <c r="H13" s="76">
        <f t="shared" ref="H13:H29" si="0">IF(B13="Да, опубликованы сведения регионального и муниципального уровней",2,IF(B13="Да, опубликованы сведения регионального уровня",1,0))</f>
        <v>0</v>
      </c>
      <c r="I13" s="76"/>
      <c r="J13" s="72">
        <f t="shared" ref="J13:J29" si="1">H13*(1-I13)</f>
        <v>0</v>
      </c>
      <c r="K13" s="70" t="s">
        <v>485</v>
      </c>
    </row>
    <row r="14" spans="1:11" ht="15.95" customHeight="1" x14ac:dyDescent="0.25">
      <c r="A14" s="68" t="s">
        <v>3</v>
      </c>
      <c r="B14" s="33" t="s">
        <v>204</v>
      </c>
      <c r="C14" s="76" t="s">
        <v>118</v>
      </c>
      <c r="D14" s="76" t="s">
        <v>118</v>
      </c>
      <c r="E14" s="76" t="s">
        <v>118</v>
      </c>
      <c r="F14" s="76" t="s">
        <v>118</v>
      </c>
      <c r="G14" s="76"/>
      <c r="H14" s="76">
        <f t="shared" si="0"/>
        <v>2</v>
      </c>
      <c r="I14" s="76"/>
      <c r="J14" s="72">
        <f t="shared" si="1"/>
        <v>2</v>
      </c>
      <c r="K14" s="70" t="s">
        <v>488</v>
      </c>
    </row>
    <row r="15" spans="1:11" s="7" customFormat="1" ht="15.95" customHeight="1" x14ac:dyDescent="0.25">
      <c r="A15" s="68" t="s">
        <v>4</v>
      </c>
      <c r="B15" s="33" t="s">
        <v>204</v>
      </c>
      <c r="C15" s="76" t="s">
        <v>118</v>
      </c>
      <c r="D15" s="76" t="s">
        <v>118</v>
      </c>
      <c r="E15" s="76" t="s">
        <v>118</v>
      </c>
      <c r="F15" s="76" t="s">
        <v>118</v>
      </c>
      <c r="G15" s="76"/>
      <c r="H15" s="76">
        <f t="shared" si="0"/>
        <v>2</v>
      </c>
      <c r="I15" s="76"/>
      <c r="J15" s="72">
        <f t="shared" si="1"/>
        <v>2</v>
      </c>
      <c r="K15" s="70" t="s">
        <v>565</v>
      </c>
    </row>
    <row r="16" spans="1:11" s="8" customFormat="1" ht="15.95" customHeight="1" x14ac:dyDescent="0.25">
      <c r="A16" s="68" t="s">
        <v>5</v>
      </c>
      <c r="B16" s="33" t="s">
        <v>128</v>
      </c>
      <c r="C16" s="76"/>
      <c r="D16" s="76"/>
      <c r="E16" s="76"/>
      <c r="F16" s="76"/>
      <c r="G16" s="76"/>
      <c r="H16" s="76">
        <f t="shared" si="0"/>
        <v>0</v>
      </c>
      <c r="I16" s="76"/>
      <c r="J16" s="72">
        <f t="shared" si="1"/>
        <v>0</v>
      </c>
      <c r="K16" s="70" t="s">
        <v>301</v>
      </c>
    </row>
    <row r="17" spans="1:11" ht="15.95" customHeight="1" x14ac:dyDescent="0.25">
      <c r="A17" s="68" t="s">
        <v>6</v>
      </c>
      <c r="B17" s="33" t="s">
        <v>128</v>
      </c>
      <c r="C17" s="76"/>
      <c r="D17" s="76"/>
      <c r="E17" s="76"/>
      <c r="F17" s="76"/>
      <c r="G17" s="76"/>
      <c r="H17" s="76">
        <f t="shared" si="0"/>
        <v>0</v>
      </c>
      <c r="I17" s="76"/>
      <c r="J17" s="72">
        <f t="shared" si="1"/>
        <v>0</v>
      </c>
      <c r="K17" s="70" t="s">
        <v>303</v>
      </c>
    </row>
    <row r="18" spans="1:11" s="7" customFormat="1" ht="15.95" customHeight="1" x14ac:dyDescent="0.25">
      <c r="A18" s="68" t="s">
        <v>7</v>
      </c>
      <c r="B18" s="33" t="s">
        <v>120</v>
      </c>
      <c r="C18" s="76" t="s">
        <v>119</v>
      </c>
      <c r="D18" s="76" t="s">
        <v>119</v>
      </c>
      <c r="E18" s="76" t="s">
        <v>119</v>
      </c>
      <c r="F18" s="76" t="s">
        <v>119</v>
      </c>
      <c r="G18" s="76"/>
      <c r="H18" s="76">
        <f t="shared" si="0"/>
        <v>0</v>
      </c>
      <c r="I18" s="76"/>
      <c r="J18" s="72">
        <f t="shared" si="1"/>
        <v>0</v>
      </c>
      <c r="K18" s="131" t="s">
        <v>628</v>
      </c>
    </row>
    <row r="19" spans="1:11" s="8" customFormat="1" ht="15.95" customHeight="1" x14ac:dyDescent="0.25">
      <c r="A19" s="68" t="s">
        <v>8</v>
      </c>
      <c r="B19" s="33" t="s">
        <v>204</v>
      </c>
      <c r="C19" s="76" t="s">
        <v>118</v>
      </c>
      <c r="D19" s="76" t="s">
        <v>118</v>
      </c>
      <c r="E19" s="76" t="s">
        <v>118</v>
      </c>
      <c r="F19" s="76" t="s">
        <v>118</v>
      </c>
      <c r="G19" s="76"/>
      <c r="H19" s="76">
        <f t="shared" si="0"/>
        <v>2</v>
      </c>
      <c r="I19" s="76"/>
      <c r="J19" s="72">
        <f t="shared" si="1"/>
        <v>2</v>
      </c>
      <c r="K19" s="70" t="s">
        <v>305</v>
      </c>
    </row>
    <row r="20" spans="1:11" s="8" customFormat="1" ht="15.95" customHeight="1" x14ac:dyDescent="0.25">
      <c r="A20" s="68" t="s">
        <v>9</v>
      </c>
      <c r="B20" s="33" t="s">
        <v>128</v>
      </c>
      <c r="C20" s="76"/>
      <c r="D20" s="76"/>
      <c r="E20" s="76"/>
      <c r="F20" s="76"/>
      <c r="G20" s="76"/>
      <c r="H20" s="76">
        <f t="shared" si="0"/>
        <v>0</v>
      </c>
      <c r="I20" s="76"/>
      <c r="J20" s="72">
        <f t="shared" si="1"/>
        <v>0</v>
      </c>
      <c r="K20" s="70" t="s">
        <v>291</v>
      </c>
    </row>
    <row r="21" spans="1:11" ht="15.95" customHeight="1" x14ac:dyDescent="0.25">
      <c r="A21" s="68" t="s">
        <v>10</v>
      </c>
      <c r="B21" s="33" t="s">
        <v>204</v>
      </c>
      <c r="C21" s="76" t="s">
        <v>118</v>
      </c>
      <c r="D21" s="76" t="s">
        <v>118</v>
      </c>
      <c r="E21" s="76" t="s">
        <v>118</v>
      </c>
      <c r="F21" s="76" t="s">
        <v>118</v>
      </c>
      <c r="G21" s="76"/>
      <c r="H21" s="76">
        <f t="shared" si="0"/>
        <v>2</v>
      </c>
      <c r="I21" s="76"/>
      <c r="J21" s="72">
        <f t="shared" si="1"/>
        <v>2</v>
      </c>
      <c r="K21" s="131" t="s">
        <v>432</v>
      </c>
    </row>
    <row r="22" spans="1:11" s="7" customFormat="1" ht="15.95" customHeight="1" x14ac:dyDescent="0.25">
      <c r="A22" s="68" t="s">
        <v>11</v>
      </c>
      <c r="B22" s="33" t="s">
        <v>128</v>
      </c>
      <c r="C22" s="76"/>
      <c r="D22" s="76"/>
      <c r="E22" s="76"/>
      <c r="F22" s="76"/>
      <c r="G22" s="76"/>
      <c r="H22" s="76">
        <f t="shared" si="0"/>
        <v>0</v>
      </c>
      <c r="I22" s="76"/>
      <c r="J22" s="72">
        <f t="shared" si="1"/>
        <v>0</v>
      </c>
      <c r="K22" s="70" t="s">
        <v>333</v>
      </c>
    </row>
    <row r="23" spans="1:11" s="7" customFormat="1" ht="15.95" customHeight="1" x14ac:dyDescent="0.25">
      <c r="A23" s="68" t="s">
        <v>12</v>
      </c>
      <c r="B23" s="33" t="s">
        <v>204</v>
      </c>
      <c r="C23" s="76" t="s">
        <v>118</v>
      </c>
      <c r="D23" s="76" t="s">
        <v>118</v>
      </c>
      <c r="E23" s="76" t="s">
        <v>118</v>
      </c>
      <c r="F23" s="76" t="s">
        <v>118</v>
      </c>
      <c r="G23" s="76"/>
      <c r="H23" s="76">
        <f t="shared" si="0"/>
        <v>2</v>
      </c>
      <c r="I23" s="76"/>
      <c r="J23" s="72">
        <f t="shared" si="1"/>
        <v>2</v>
      </c>
      <c r="K23" s="70" t="s">
        <v>433</v>
      </c>
    </row>
    <row r="24" spans="1:11" s="7" customFormat="1" ht="15.95" customHeight="1" x14ac:dyDescent="0.25">
      <c r="A24" s="68" t="s">
        <v>13</v>
      </c>
      <c r="B24" s="33" t="s">
        <v>128</v>
      </c>
      <c r="C24" s="76"/>
      <c r="D24" s="76"/>
      <c r="E24" s="76"/>
      <c r="F24" s="76"/>
      <c r="G24" s="76"/>
      <c r="H24" s="76">
        <f t="shared" si="0"/>
        <v>0</v>
      </c>
      <c r="I24" s="76"/>
      <c r="J24" s="72">
        <f t="shared" si="1"/>
        <v>0</v>
      </c>
      <c r="K24" s="95" t="s">
        <v>562</v>
      </c>
    </row>
    <row r="25" spans="1:11" s="8" customFormat="1" ht="15.95" customHeight="1" x14ac:dyDescent="0.25">
      <c r="A25" s="68" t="s">
        <v>14</v>
      </c>
      <c r="B25" s="33" t="s">
        <v>204</v>
      </c>
      <c r="C25" s="76" t="s">
        <v>118</v>
      </c>
      <c r="D25" s="76" t="s">
        <v>118</v>
      </c>
      <c r="E25" s="76" t="s">
        <v>118</v>
      </c>
      <c r="F25" s="76" t="s">
        <v>118</v>
      </c>
      <c r="G25" s="76"/>
      <c r="H25" s="76">
        <f t="shared" si="0"/>
        <v>2</v>
      </c>
      <c r="I25" s="76"/>
      <c r="J25" s="72">
        <f t="shared" si="1"/>
        <v>2</v>
      </c>
      <c r="K25" s="70" t="s">
        <v>335</v>
      </c>
    </row>
    <row r="26" spans="1:11" s="8" customFormat="1" ht="15.95" customHeight="1" x14ac:dyDescent="0.25">
      <c r="A26" s="68" t="s">
        <v>15</v>
      </c>
      <c r="B26" s="33" t="s">
        <v>128</v>
      </c>
      <c r="C26" s="76"/>
      <c r="D26" s="76"/>
      <c r="E26" s="76"/>
      <c r="F26" s="76"/>
      <c r="G26" s="76"/>
      <c r="H26" s="76">
        <f t="shared" si="0"/>
        <v>0</v>
      </c>
      <c r="I26" s="76"/>
      <c r="J26" s="72">
        <f t="shared" si="1"/>
        <v>0</v>
      </c>
      <c r="K26" s="70" t="s">
        <v>336</v>
      </c>
    </row>
    <row r="27" spans="1:11" s="7" customFormat="1" ht="15.95" customHeight="1" x14ac:dyDescent="0.25">
      <c r="A27" s="68" t="s">
        <v>16</v>
      </c>
      <c r="B27" s="33" t="s">
        <v>120</v>
      </c>
      <c r="C27" s="76" t="s">
        <v>118</v>
      </c>
      <c r="D27" s="76" t="s">
        <v>118</v>
      </c>
      <c r="E27" s="76" t="s">
        <v>119</v>
      </c>
      <c r="F27" s="76" t="s">
        <v>119</v>
      </c>
      <c r="G27" s="76"/>
      <c r="H27" s="76">
        <f t="shared" si="0"/>
        <v>0</v>
      </c>
      <c r="I27" s="76"/>
      <c r="J27" s="72">
        <f t="shared" si="1"/>
        <v>0</v>
      </c>
      <c r="K27" s="70" t="s">
        <v>603</v>
      </c>
    </row>
    <row r="28" spans="1:11" ht="15.95" customHeight="1" x14ac:dyDescent="0.25">
      <c r="A28" s="68" t="s">
        <v>17</v>
      </c>
      <c r="B28" s="33" t="s">
        <v>128</v>
      </c>
      <c r="C28" s="76"/>
      <c r="D28" s="76"/>
      <c r="E28" s="76"/>
      <c r="F28" s="76"/>
      <c r="G28" s="79"/>
      <c r="H28" s="76">
        <f t="shared" si="0"/>
        <v>0</v>
      </c>
      <c r="I28" s="76"/>
      <c r="J28" s="72">
        <f t="shared" si="1"/>
        <v>0</v>
      </c>
      <c r="K28" s="70" t="s">
        <v>292</v>
      </c>
    </row>
    <row r="29" spans="1:11" ht="15.95" customHeight="1" x14ac:dyDescent="0.25">
      <c r="A29" s="68" t="s">
        <v>18</v>
      </c>
      <c r="B29" s="33" t="s">
        <v>128</v>
      </c>
      <c r="C29" s="76"/>
      <c r="D29" s="76"/>
      <c r="E29" s="76"/>
      <c r="F29" s="76"/>
      <c r="G29" s="76"/>
      <c r="H29" s="76">
        <f t="shared" si="0"/>
        <v>0</v>
      </c>
      <c r="I29" s="76"/>
      <c r="J29" s="72">
        <f t="shared" si="1"/>
        <v>0</v>
      </c>
      <c r="K29" s="70" t="s">
        <v>636</v>
      </c>
    </row>
    <row r="30" spans="1:11" s="13" customFormat="1" ht="15.95" customHeight="1" x14ac:dyDescent="0.25">
      <c r="A30" s="67" t="s">
        <v>19</v>
      </c>
      <c r="B30" s="34"/>
      <c r="C30" s="77"/>
      <c r="D30" s="77"/>
      <c r="E30" s="77"/>
      <c r="F30" s="77"/>
      <c r="G30" s="77"/>
      <c r="H30" s="78"/>
      <c r="I30" s="78"/>
      <c r="J30" s="73"/>
      <c r="K30" s="71"/>
    </row>
    <row r="31" spans="1:11" s="7" customFormat="1" ht="15.95" customHeight="1" x14ac:dyDescent="0.25">
      <c r="A31" s="68" t="s">
        <v>20</v>
      </c>
      <c r="B31" s="33" t="s">
        <v>120</v>
      </c>
      <c r="C31" s="76" t="s">
        <v>119</v>
      </c>
      <c r="D31" s="76" t="s">
        <v>118</v>
      </c>
      <c r="E31" s="76" t="s">
        <v>119</v>
      </c>
      <c r="F31" s="76" t="s">
        <v>119</v>
      </c>
      <c r="G31" s="79" t="s">
        <v>536</v>
      </c>
      <c r="H31" s="76">
        <f t="shared" ref="H31:H41" si="2">IF(B31="Да, опубликованы сведения регионального и муниципального уровней",2,IF(B31="Да, опубликованы сведения регионального уровня",1,0))</f>
        <v>0</v>
      </c>
      <c r="I31" s="76">
        <v>0.5</v>
      </c>
      <c r="J31" s="72">
        <f t="shared" ref="J31:J41" si="3">H31*(1-I31)</f>
        <v>0</v>
      </c>
      <c r="K31" s="70" t="s">
        <v>535</v>
      </c>
    </row>
    <row r="32" spans="1:11" ht="15.95" customHeight="1" x14ac:dyDescent="0.25">
      <c r="A32" s="68" t="s">
        <v>21</v>
      </c>
      <c r="B32" s="33" t="s">
        <v>128</v>
      </c>
      <c r="C32" s="76"/>
      <c r="D32" s="76"/>
      <c r="E32" s="76"/>
      <c r="F32" s="76"/>
      <c r="G32" s="76"/>
      <c r="H32" s="76">
        <f t="shared" si="2"/>
        <v>0</v>
      </c>
      <c r="I32" s="76"/>
      <c r="J32" s="72">
        <f t="shared" si="3"/>
        <v>0</v>
      </c>
      <c r="K32" s="70" t="s">
        <v>293</v>
      </c>
    </row>
    <row r="33" spans="1:11" ht="15.95" customHeight="1" x14ac:dyDescent="0.25">
      <c r="A33" s="68" t="s">
        <v>22</v>
      </c>
      <c r="B33" s="33" t="s">
        <v>128</v>
      </c>
      <c r="C33" s="76"/>
      <c r="D33" s="76"/>
      <c r="E33" s="76"/>
      <c r="F33" s="76"/>
      <c r="G33" s="76"/>
      <c r="H33" s="76">
        <f t="shared" si="2"/>
        <v>0</v>
      </c>
      <c r="I33" s="76"/>
      <c r="J33" s="72">
        <f t="shared" si="3"/>
        <v>0</v>
      </c>
      <c r="K33" s="70" t="s">
        <v>294</v>
      </c>
    </row>
    <row r="34" spans="1:11" ht="15.95" customHeight="1" x14ac:dyDescent="0.25">
      <c r="A34" s="68" t="s">
        <v>23</v>
      </c>
      <c r="B34" s="33" t="s">
        <v>120</v>
      </c>
      <c r="C34" s="76" t="s">
        <v>118</v>
      </c>
      <c r="D34" s="76" t="s">
        <v>118</v>
      </c>
      <c r="E34" s="76" t="s">
        <v>119</v>
      </c>
      <c r="F34" s="76" t="s">
        <v>119</v>
      </c>
      <c r="G34" s="76"/>
      <c r="H34" s="76">
        <f t="shared" si="2"/>
        <v>0</v>
      </c>
      <c r="I34" s="76"/>
      <c r="J34" s="72">
        <f t="shared" si="3"/>
        <v>0</v>
      </c>
      <c r="K34" s="63" t="s">
        <v>295</v>
      </c>
    </row>
    <row r="35" spans="1:11" ht="15.95" customHeight="1" x14ac:dyDescent="0.25">
      <c r="A35" s="68" t="s">
        <v>24</v>
      </c>
      <c r="B35" s="33" t="s">
        <v>128</v>
      </c>
      <c r="C35" s="76"/>
      <c r="D35" s="76"/>
      <c r="E35" s="76"/>
      <c r="F35" s="76"/>
      <c r="G35" s="76"/>
      <c r="H35" s="76">
        <f t="shared" si="2"/>
        <v>0</v>
      </c>
      <c r="I35" s="76"/>
      <c r="J35" s="72">
        <f t="shared" si="3"/>
        <v>0</v>
      </c>
      <c r="K35" s="70" t="s">
        <v>363</v>
      </c>
    </row>
    <row r="36" spans="1:11" s="7" customFormat="1" ht="15.95" customHeight="1" x14ac:dyDescent="0.25">
      <c r="A36" s="68" t="s">
        <v>25</v>
      </c>
      <c r="B36" s="33" t="s">
        <v>128</v>
      </c>
      <c r="C36" s="76"/>
      <c r="D36" s="76"/>
      <c r="E36" s="76"/>
      <c r="F36" s="76"/>
      <c r="G36" s="76"/>
      <c r="H36" s="76">
        <f t="shared" si="2"/>
        <v>0</v>
      </c>
      <c r="I36" s="76"/>
      <c r="J36" s="72">
        <f t="shared" si="3"/>
        <v>0</v>
      </c>
      <c r="K36" s="70" t="s">
        <v>296</v>
      </c>
    </row>
    <row r="37" spans="1:11" ht="15.95" customHeight="1" x14ac:dyDescent="0.25">
      <c r="A37" s="68" t="s">
        <v>26</v>
      </c>
      <c r="B37" s="33" t="s">
        <v>204</v>
      </c>
      <c r="C37" s="76" t="s">
        <v>118</v>
      </c>
      <c r="D37" s="76" t="s">
        <v>118</v>
      </c>
      <c r="E37" s="76" t="s">
        <v>118</v>
      </c>
      <c r="F37" s="76" t="s">
        <v>118</v>
      </c>
      <c r="G37" s="76"/>
      <c r="H37" s="76">
        <f t="shared" si="2"/>
        <v>2</v>
      </c>
      <c r="I37" s="76"/>
      <c r="J37" s="72">
        <f t="shared" si="3"/>
        <v>2</v>
      </c>
      <c r="K37" s="70" t="s">
        <v>366</v>
      </c>
    </row>
    <row r="38" spans="1:11" ht="15.95" customHeight="1" x14ac:dyDescent="0.25">
      <c r="A38" s="68" t="s">
        <v>27</v>
      </c>
      <c r="B38" s="33" t="s">
        <v>120</v>
      </c>
      <c r="C38" s="76" t="s">
        <v>118</v>
      </c>
      <c r="D38" s="76" t="s">
        <v>119</v>
      </c>
      <c r="E38" s="76" t="s">
        <v>119</v>
      </c>
      <c r="F38" s="76" t="s">
        <v>119</v>
      </c>
      <c r="G38" s="79" t="s">
        <v>585</v>
      </c>
      <c r="H38" s="76">
        <f t="shared" si="2"/>
        <v>0</v>
      </c>
      <c r="I38" s="76">
        <v>0.5</v>
      </c>
      <c r="J38" s="72">
        <f t="shared" si="3"/>
        <v>0</v>
      </c>
      <c r="K38" s="70" t="s">
        <v>635</v>
      </c>
    </row>
    <row r="39" spans="1:11" s="65" customFormat="1" ht="15.95" customHeight="1" x14ac:dyDescent="0.25">
      <c r="A39" s="68" t="s">
        <v>28</v>
      </c>
      <c r="B39" s="33" t="s">
        <v>128</v>
      </c>
      <c r="C39" s="76"/>
      <c r="D39" s="76"/>
      <c r="E39" s="76"/>
      <c r="F39" s="76"/>
      <c r="G39" s="76"/>
      <c r="H39" s="76">
        <f t="shared" si="2"/>
        <v>0</v>
      </c>
      <c r="I39" s="76"/>
      <c r="J39" s="72">
        <f t="shared" si="3"/>
        <v>0</v>
      </c>
      <c r="K39" s="70" t="s">
        <v>640</v>
      </c>
    </row>
    <row r="40" spans="1:11" ht="15.95" customHeight="1" x14ac:dyDescent="0.25">
      <c r="A40" s="68" t="s">
        <v>29</v>
      </c>
      <c r="B40" s="33" t="s">
        <v>204</v>
      </c>
      <c r="C40" s="76" t="s">
        <v>118</v>
      </c>
      <c r="D40" s="76" t="s">
        <v>118</v>
      </c>
      <c r="E40" s="76" t="s">
        <v>118</v>
      </c>
      <c r="F40" s="76" t="s">
        <v>118</v>
      </c>
      <c r="G40" s="76"/>
      <c r="H40" s="76">
        <f t="shared" si="2"/>
        <v>2</v>
      </c>
      <c r="I40" s="76"/>
      <c r="J40" s="72">
        <f t="shared" si="3"/>
        <v>2</v>
      </c>
      <c r="K40" s="70" t="s">
        <v>533</v>
      </c>
    </row>
    <row r="41" spans="1:11" ht="15.95" customHeight="1" x14ac:dyDescent="0.25">
      <c r="A41" s="68" t="s">
        <v>30</v>
      </c>
      <c r="B41" s="33" t="s">
        <v>128</v>
      </c>
      <c r="C41" s="76"/>
      <c r="D41" s="76"/>
      <c r="E41" s="76"/>
      <c r="F41" s="76"/>
      <c r="G41" s="76"/>
      <c r="H41" s="76">
        <f t="shared" si="2"/>
        <v>0</v>
      </c>
      <c r="I41" s="76"/>
      <c r="J41" s="72">
        <f t="shared" si="3"/>
        <v>0</v>
      </c>
      <c r="K41" s="70" t="s">
        <v>596</v>
      </c>
    </row>
    <row r="42" spans="1:11" s="13" customFormat="1" ht="15.95" customHeight="1" x14ac:dyDescent="0.25">
      <c r="A42" s="67" t="s">
        <v>31</v>
      </c>
      <c r="B42" s="34"/>
      <c r="C42" s="77"/>
      <c r="D42" s="77"/>
      <c r="E42" s="77"/>
      <c r="F42" s="77"/>
      <c r="G42" s="77"/>
      <c r="H42" s="78"/>
      <c r="I42" s="78"/>
      <c r="J42" s="73"/>
      <c r="K42" s="71"/>
    </row>
    <row r="43" spans="1:11" s="8" customFormat="1" ht="15.95" customHeight="1" x14ac:dyDescent="0.25">
      <c r="A43" s="68" t="s">
        <v>32</v>
      </c>
      <c r="B43" s="33" t="s">
        <v>204</v>
      </c>
      <c r="C43" s="76" t="s">
        <v>118</v>
      </c>
      <c r="D43" s="76" t="s">
        <v>118</v>
      </c>
      <c r="E43" s="76" t="s">
        <v>118</v>
      </c>
      <c r="F43" s="76" t="s">
        <v>118</v>
      </c>
      <c r="G43" s="79"/>
      <c r="H43" s="76">
        <f t="shared" ref="H43:H48" si="4">IF(B43="Да, опубликованы сведения регионального и муниципального уровней",2,IF(B43="Да, опубликованы сведения регионального уровня",1,0))</f>
        <v>2</v>
      </c>
      <c r="I43" s="76"/>
      <c r="J43" s="72">
        <f t="shared" ref="J43:J48" si="5">H43*(1-I43)</f>
        <v>2</v>
      </c>
      <c r="K43" s="70" t="s">
        <v>370</v>
      </c>
    </row>
    <row r="44" spans="1:11" s="8" customFormat="1" ht="15.95" customHeight="1" x14ac:dyDescent="0.25">
      <c r="A44" s="68" t="s">
        <v>33</v>
      </c>
      <c r="B44" s="33" t="s">
        <v>128</v>
      </c>
      <c r="C44" s="76"/>
      <c r="D44" s="76"/>
      <c r="E44" s="76"/>
      <c r="F44" s="76"/>
      <c r="G44" s="76"/>
      <c r="H44" s="76">
        <f t="shared" si="4"/>
        <v>0</v>
      </c>
      <c r="I44" s="76"/>
      <c r="J44" s="72">
        <f t="shared" si="5"/>
        <v>0</v>
      </c>
      <c r="K44" s="70" t="s">
        <v>371</v>
      </c>
    </row>
    <row r="45" spans="1:11" ht="15.95" customHeight="1" x14ac:dyDescent="0.25">
      <c r="A45" s="68" t="s">
        <v>34</v>
      </c>
      <c r="B45" s="33" t="s">
        <v>204</v>
      </c>
      <c r="C45" s="76" t="s">
        <v>118</v>
      </c>
      <c r="D45" s="76" t="s">
        <v>118</v>
      </c>
      <c r="E45" s="76" t="s">
        <v>118</v>
      </c>
      <c r="F45" s="76" t="s">
        <v>118</v>
      </c>
      <c r="G45" s="76"/>
      <c r="H45" s="76">
        <f t="shared" si="4"/>
        <v>2</v>
      </c>
      <c r="I45" s="76"/>
      <c r="J45" s="72">
        <f t="shared" si="5"/>
        <v>2</v>
      </c>
      <c r="K45" s="70" t="s">
        <v>568</v>
      </c>
    </row>
    <row r="46" spans="1:11" s="7" customFormat="1" ht="15.95" customHeight="1" x14ac:dyDescent="0.25">
      <c r="A46" s="68" t="s">
        <v>35</v>
      </c>
      <c r="B46" s="33" t="s">
        <v>128</v>
      </c>
      <c r="C46" s="76"/>
      <c r="D46" s="76"/>
      <c r="E46" s="76"/>
      <c r="F46" s="76"/>
      <c r="G46" s="79"/>
      <c r="H46" s="76">
        <f t="shared" si="4"/>
        <v>0</v>
      </c>
      <c r="I46" s="76"/>
      <c r="J46" s="72">
        <f t="shared" si="5"/>
        <v>0</v>
      </c>
      <c r="K46" s="70" t="s">
        <v>373</v>
      </c>
    </row>
    <row r="47" spans="1:11" s="8" customFormat="1" ht="15.95" customHeight="1" x14ac:dyDescent="0.25">
      <c r="A47" s="68" t="s">
        <v>36</v>
      </c>
      <c r="B47" s="33" t="s">
        <v>203</v>
      </c>
      <c r="C47" s="76" t="s">
        <v>118</v>
      </c>
      <c r="D47" s="76" t="s">
        <v>119</v>
      </c>
      <c r="E47" s="76" t="s">
        <v>118</v>
      </c>
      <c r="F47" s="76" t="s">
        <v>119</v>
      </c>
      <c r="G47" s="79" t="s">
        <v>585</v>
      </c>
      <c r="H47" s="76">
        <f t="shared" si="4"/>
        <v>1</v>
      </c>
      <c r="I47" s="76">
        <v>0.5</v>
      </c>
      <c r="J47" s="72">
        <f t="shared" si="5"/>
        <v>0.5</v>
      </c>
      <c r="K47" s="95" t="s">
        <v>584</v>
      </c>
    </row>
    <row r="48" spans="1:11" s="8" customFormat="1" ht="15.95" customHeight="1" x14ac:dyDescent="0.25">
      <c r="A48" s="68" t="s">
        <v>37</v>
      </c>
      <c r="B48" s="33" t="s">
        <v>128</v>
      </c>
      <c r="C48" s="76"/>
      <c r="D48" s="76"/>
      <c r="E48" s="76"/>
      <c r="F48" s="76"/>
      <c r="G48" s="81"/>
      <c r="H48" s="76">
        <f t="shared" si="4"/>
        <v>0</v>
      </c>
      <c r="I48" s="76"/>
      <c r="J48" s="72">
        <f t="shared" si="5"/>
        <v>0</v>
      </c>
      <c r="K48" s="96" t="s">
        <v>378</v>
      </c>
    </row>
    <row r="49" spans="1:11" s="13" customFormat="1" ht="15.95" customHeight="1" x14ac:dyDescent="0.25">
      <c r="A49" s="67" t="s">
        <v>38</v>
      </c>
      <c r="B49" s="34"/>
      <c r="C49" s="77"/>
      <c r="D49" s="77"/>
      <c r="E49" s="77"/>
      <c r="F49" s="77"/>
      <c r="G49" s="77"/>
      <c r="H49" s="78"/>
      <c r="I49" s="78"/>
      <c r="J49" s="73"/>
      <c r="K49" s="71"/>
    </row>
    <row r="50" spans="1:11" s="8" customFormat="1" ht="15.95" customHeight="1" x14ac:dyDescent="0.25">
      <c r="A50" s="68" t="s">
        <v>39</v>
      </c>
      <c r="B50" s="33" t="s">
        <v>128</v>
      </c>
      <c r="C50" s="76"/>
      <c r="D50" s="76"/>
      <c r="E50" s="76"/>
      <c r="F50" s="76"/>
      <c r="G50" s="76"/>
      <c r="H50" s="76">
        <f t="shared" ref="H50:H56" si="6">IF(B50="Да, опубликованы сведения регионального и муниципального уровней",2,IF(B50="Да, опубликованы сведения регионального уровня",1,0))</f>
        <v>0</v>
      </c>
      <c r="I50" s="76"/>
      <c r="J50" s="72">
        <f t="shared" ref="J50:J56" si="7">H50*(1-I50)</f>
        <v>0</v>
      </c>
      <c r="K50" s="70" t="s">
        <v>379</v>
      </c>
    </row>
    <row r="51" spans="1:11" s="8" customFormat="1" ht="15.95" customHeight="1" x14ac:dyDescent="0.25">
      <c r="A51" s="68" t="s">
        <v>40</v>
      </c>
      <c r="B51" s="33" t="s">
        <v>128</v>
      </c>
      <c r="C51" s="76"/>
      <c r="D51" s="76"/>
      <c r="E51" s="76"/>
      <c r="F51" s="76"/>
      <c r="G51" s="76"/>
      <c r="H51" s="76">
        <f t="shared" si="6"/>
        <v>0</v>
      </c>
      <c r="I51" s="76"/>
      <c r="J51" s="72">
        <f t="shared" si="7"/>
        <v>0</v>
      </c>
      <c r="K51" s="70" t="s">
        <v>340</v>
      </c>
    </row>
    <row r="52" spans="1:11" ht="15.95" customHeight="1" x14ac:dyDescent="0.25">
      <c r="A52" s="68" t="s">
        <v>41</v>
      </c>
      <c r="B52" s="33" t="s">
        <v>120</v>
      </c>
      <c r="C52" s="76" t="s">
        <v>118</v>
      </c>
      <c r="D52" s="76" t="s">
        <v>119</v>
      </c>
      <c r="E52" s="76" t="s">
        <v>118</v>
      </c>
      <c r="F52" s="76" t="s">
        <v>119</v>
      </c>
      <c r="G52" s="76"/>
      <c r="H52" s="76">
        <f t="shared" si="6"/>
        <v>0</v>
      </c>
      <c r="I52" s="76"/>
      <c r="J52" s="72">
        <f t="shared" si="7"/>
        <v>0</v>
      </c>
      <c r="K52" s="70" t="s">
        <v>470</v>
      </c>
    </row>
    <row r="53" spans="1:11" ht="15.95" customHeight="1" x14ac:dyDescent="0.25">
      <c r="A53" s="68" t="s">
        <v>42</v>
      </c>
      <c r="B53" s="33" t="s">
        <v>120</v>
      </c>
      <c r="C53" s="76" t="s">
        <v>118</v>
      </c>
      <c r="D53" s="76" t="s">
        <v>118</v>
      </c>
      <c r="E53" s="76" t="s">
        <v>119</v>
      </c>
      <c r="F53" s="76" t="s">
        <v>119</v>
      </c>
      <c r="G53" s="76"/>
      <c r="H53" s="76">
        <f t="shared" si="6"/>
        <v>0</v>
      </c>
      <c r="I53" s="76"/>
      <c r="J53" s="72">
        <f t="shared" si="7"/>
        <v>0</v>
      </c>
      <c r="K53" s="70" t="s">
        <v>446</v>
      </c>
    </row>
    <row r="54" spans="1:11" s="8" customFormat="1" ht="15.95" customHeight="1" x14ac:dyDescent="0.25">
      <c r="A54" s="68" t="s">
        <v>92</v>
      </c>
      <c r="B54" s="33" t="s">
        <v>128</v>
      </c>
      <c r="C54" s="76"/>
      <c r="D54" s="76"/>
      <c r="E54" s="76"/>
      <c r="F54" s="76"/>
      <c r="G54" s="76"/>
      <c r="H54" s="76">
        <f t="shared" si="6"/>
        <v>0</v>
      </c>
      <c r="I54" s="76"/>
      <c r="J54" s="72">
        <f t="shared" si="7"/>
        <v>0</v>
      </c>
      <c r="K54" s="70" t="s">
        <v>380</v>
      </c>
    </row>
    <row r="55" spans="1:11" ht="15.95" customHeight="1" x14ac:dyDescent="0.25">
      <c r="A55" s="68" t="s">
        <v>43</v>
      </c>
      <c r="B55" s="33" t="s">
        <v>128</v>
      </c>
      <c r="C55" s="76"/>
      <c r="D55" s="76"/>
      <c r="E55" s="76"/>
      <c r="F55" s="76"/>
      <c r="G55" s="76"/>
      <c r="H55" s="76">
        <f t="shared" si="6"/>
        <v>0</v>
      </c>
      <c r="I55" s="76"/>
      <c r="J55" s="72">
        <f t="shared" si="7"/>
        <v>0</v>
      </c>
      <c r="K55" s="69" t="s">
        <v>381</v>
      </c>
    </row>
    <row r="56" spans="1:11" ht="15.95" customHeight="1" x14ac:dyDescent="0.25">
      <c r="A56" s="68" t="s">
        <v>44</v>
      </c>
      <c r="B56" s="33" t="s">
        <v>204</v>
      </c>
      <c r="C56" s="76" t="s">
        <v>118</v>
      </c>
      <c r="D56" s="76" t="s">
        <v>118</v>
      </c>
      <c r="E56" s="76" t="s">
        <v>118</v>
      </c>
      <c r="F56" s="76" t="s">
        <v>118</v>
      </c>
      <c r="G56" s="76"/>
      <c r="H56" s="76">
        <f t="shared" si="6"/>
        <v>2</v>
      </c>
      <c r="I56" s="76"/>
      <c r="J56" s="72">
        <f t="shared" si="7"/>
        <v>2</v>
      </c>
      <c r="K56" s="70" t="s">
        <v>342</v>
      </c>
    </row>
    <row r="57" spans="1:11" s="13" customFormat="1" ht="15.95" customHeight="1" x14ac:dyDescent="0.25">
      <c r="A57" s="67" t="s">
        <v>45</v>
      </c>
      <c r="B57" s="34"/>
      <c r="C57" s="77"/>
      <c r="D57" s="77"/>
      <c r="E57" s="77"/>
      <c r="F57" s="77"/>
      <c r="G57" s="77"/>
      <c r="H57" s="78"/>
      <c r="I57" s="78"/>
      <c r="J57" s="73"/>
      <c r="K57" s="71"/>
    </row>
    <row r="58" spans="1:11" s="8" customFormat="1" ht="15.95" customHeight="1" x14ac:dyDescent="0.25">
      <c r="A58" s="68" t="s">
        <v>46</v>
      </c>
      <c r="B58" s="33" t="s">
        <v>120</v>
      </c>
      <c r="C58" s="76" t="s">
        <v>118</v>
      </c>
      <c r="D58" s="76" t="s">
        <v>118</v>
      </c>
      <c r="E58" s="76" t="s">
        <v>119</v>
      </c>
      <c r="F58" s="76" t="s">
        <v>119</v>
      </c>
      <c r="G58" s="76"/>
      <c r="H58" s="76">
        <f t="shared" ref="H58:H71" si="8">IF(B58="Да, опубликованы сведения регионального и муниципального уровней",2,IF(B58="Да, опубликованы сведения регионального уровня",1,0))</f>
        <v>0</v>
      </c>
      <c r="I58" s="76"/>
      <c r="J58" s="72">
        <f t="shared" ref="J58:J71" si="9">H58*(1-I58)</f>
        <v>0</v>
      </c>
      <c r="K58" s="70" t="s">
        <v>343</v>
      </c>
    </row>
    <row r="59" spans="1:11" s="8" customFormat="1" ht="15.95" customHeight="1" x14ac:dyDescent="0.25">
      <c r="A59" s="68" t="s">
        <v>47</v>
      </c>
      <c r="B59" s="33" t="s">
        <v>128</v>
      </c>
      <c r="C59" s="76"/>
      <c r="D59" s="76"/>
      <c r="E59" s="76"/>
      <c r="F59" s="76"/>
      <c r="G59" s="76"/>
      <c r="H59" s="76">
        <f t="shared" si="8"/>
        <v>0</v>
      </c>
      <c r="I59" s="76"/>
      <c r="J59" s="72">
        <f t="shared" si="9"/>
        <v>0</v>
      </c>
      <c r="K59" s="70" t="s">
        <v>487</v>
      </c>
    </row>
    <row r="60" spans="1:11" s="8" customFormat="1" ht="15.95" customHeight="1" x14ac:dyDescent="0.25">
      <c r="A60" s="68" t="s">
        <v>48</v>
      </c>
      <c r="B60" s="33" t="s">
        <v>128</v>
      </c>
      <c r="C60" s="76"/>
      <c r="D60" s="76"/>
      <c r="E60" s="76"/>
      <c r="F60" s="76"/>
      <c r="G60" s="76"/>
      <c r="H60" s="76">
        <f t="shared" si="8"/>
        <v>0</v>
      </c>
      <c r="I60" s="76"/>
      <c r="J60" s="72">
        <f t="shared" si="9"/>
        <v>0</v>
      </c>
      <c r="K60" s="70" t="s">
        <v>345</v>
      </c>
    </row>
    <row r="61" spans="1:11" s="8" customFormat="1" ht="15.95" customHeight="1" x14ac:dyDescent="0.25">
      <c r="A61" s="68" t="s">
        <v>49</v>
      </c>
      <c r="B61" s="33" t="s">
        <v>128</v>
      </c>
      <c r="C61" s="76"/>
      <c r="D61" s="76"/>
      <c r="E61" s="76"/>
      <c r="F61" s="76"/>
      <c r="G61" s="76"/>
      <c r="H61" s="76">
        <f t="shared" si="8"/>
        <v>0</v>
      </c>
      <c r="I61" s="76"/>
      <c r="J61" s="72">
        <f t="shared" si="9"/>
        <v>0</v>
      </c>
      <c r="K61" s="70" t="s">
        <v>382</v>
      </c>
    </row>
    <row r="62" spans="1:11" ht="15.95" customHeight="1" x14ac:dyDescent="0.25">
      <c r="A62" s="68" t="s">
        <v>50</v>
      </c>
      <c r="B62" s="33" t="s">
        <v>204</v>
      </c>
      <c r="C62" s="76" t="s">
        <v>118</v>
      </c>
      <c r="D62" s="76" t="s">
        <v>118</v>
      </c>
      <c r="E62" s="76" t="s">
        <v>118</v>
      </c>
      <c r="F62" s="76" t="s">
        <v>118</v>
      </c>
      <c r="G62" s="76"/>
      <c r="H62" s="76">
        <f t="shared" si="8"/>
        <v>2</v>
      </c>
      <c r="I62" s="76"/>
      <c r="J62" s="72">
        <f t="shared" si="9"/>
        <v>2</v>
      </c>
      <c r="K62" s="70" t="s">
        <v>383</v>
      </c>
    </row>
    <row r="63" spans="1:11" s="8" customFormat="1" ht="15.95" customHeight="1" x14ac:dyDescent="0.25">
      <c r="A63" s="68" t="s">
        <v>51</v>
      </c>
      <c r="B63" s="33" t="s">
        <v>128</v>
      </c>
      <c r="C63" s="76"/>
      <c r="D63" s="76"/>
      <c r="E63" s="76"/>
      <c r="F63" s="76"/>
      <c r="G63" s="76"/>
      <c r="H63" s="76">
        <f t="shared" si="8"/>
        <v>0</v>
      </c>
      <c r="I63" s="76"/>
      <c r="J63" s="72">
        <f t="shared" si="9"/>
        <v>0</v>
      </c>
      <c r="K63" s="70" t="s">
        <v>387</v>
      </c>
    </row>
    <row r="64" spans="1:11" s="8" customFormat="1" ht="15.95" customHeight="1" x14ac:dyDescent="0.25">
      <c r="A64" s="68" t="s">
        <v>52</v>
      </c>
      <c r="B64" s="33" t="s">
        <v>128</v>
      </c>
      <c r="C64" s="76"/>
      <c r="D64" s="76"/>
      <c r="E64" s="76"/>
      <c r="F64" s="76"/>
      <c r="G64" s="76"/>
      <c r="H64" s="76">
        <f t="shared" si="8"/>
        <v>0</v>
      </c>
      <c r="I64" s="76"/>
      <c r="J64" s="72">
        <f t="shared" si="9"/>
        <v>0</v>
      </c>
      <c r="K64" s="70" t="s">
        <v>388</v>
      </c>
    </row>
    <row r="65" spans="1:11" s="8" customFormat="1" ht="15.95" customHeight="1" x14ac:dyDescent="0.25">
      <c r="A65" s="68" t="s">
        <v>53</v>
      </c>
      <c r="B65" s="33" t="s">
        <v>204</v>
      </c>
      <c r="C65" s="76" t="s">
        <v>118</v>
      </c>
      <c r="D65" s="76" t="s">
        <v>118</v>
      </c>
      <c r="E65" s="76" t="s">
        <v>118</v>
      </c>
      <c r="F65" s="76" t="s">
        <v>118</v>
      </c>
      <c r="G65" s="76"/>
      <c r="H65" s="76">
        <f t="shared" si="8"/>
        <v>2</v>
      </c>
      <c r="I65" s="76"/>
      <c r="J65" s="72">
        <f t="shared" si="9"/>
        <v>2</v>
      </c>
      <c r="K65" s="97" t="s">
        <v>601</v>
      </c>
    </row>
    <row r="66" spans="1:11" s="8" customFormat="1" ht="15.95" customHeight="1" x14ac:dyDescent="0.25">
      <c r="A66" s="68" t="s">
        <v>54</v>
      </c>
      <c r="B66" s="33" t="s">
        <v>128</v>
      </c>
      <c r="C66" s="76"/>
      <c r="D66" s="76"/>
      <c r="E66" s="76"/>
      <c r="F66" s="76"/>
      <c r="G66" s="76"/>
      <c r="H66" s="76">
        <f t="shared" si="8"/>
        <v>0</v>
      </c>
      <c r="I66" s="76"/>
      <c r="J66" s="72">
        <f t="shared" si="9"/>
        <v>0</v>
      </c>
      <c r="K66" s="82" t="s">
        <v>519</v>
      </c>
    </row>
    <row r="67" spans="1:11" s="8" customFormat="1" ht="15.95" customHeight="1" x14ac:dyDescent="0.25">
      <c r="A67" s="68" t="s">
        <v>55</v>
      </c>
      <c r="B67" s="33" t="s">
        <v>204</v>
      </c>
      <c r="C67" s="92" t="s">
        <v>520</v>
      </c>
      <c r="D67" s="76" t="s">
        <v>118</v>
      </c>
      <c r="E67" s="76" t="s">
        <v>118</v>
      </c>
      <c r="F67" s="76" t="s">
        <v>118</v>
      </c>
      <c r="G67" s="76"/>
      <c r="H67" s="76">
        <f t="shared" si="8"/>
        <v>2</v>
      </c>
      <c r="I67" s="76"/>
      <c r="J67" s="72">
        <f t="shared" si="9"/>
        <v>2</v>
      </c>
      <c r="K67" s="70" t="s">
        <v>418</v>
      </c>
    </row>
    <row r="68" spans="1:11" ht="15.95" customHeight="1" x14ac:dyDescent="0.25">
      <c r="A68" s="68" t="s">
        <v>56</v>
      </c>
      <c r="B68" s="33" t="s">
        <v>204</v>
      </c>
      <c r="C68" s="76" t="s">
        <v>118</v>
      </c>
      <c r="D68" s="76" t="s">
        <v>118</v>
      </c>
      <c r="E68" s="76" t="s">
        <v>118</v>
      </c>
      <c r="F68" s="76" t="s">
        <v>118</v>
      </c>
      <c r="G68" s="76"/>
      <c r="H68" s="76">
        <f t="shared" si="8"/>
        <v>2</v>
      </c>
      <c r="I68" s="76"/>
      <c r="J68" s="72">
        <f t="shared" si="9"/>
        <v>2</v>
      </c>
      <c r="K68" s="70" t="s">
        <v>408</v>
      </c>
    </row>
    <row r="69" spans="1:11" s="8" customFormat="1" ht="15.95" customHeight="1" x14ac:dyDescent="0.25">
      <c r="A69" s="68" t="s">
        <v>57</v>
      </c>
      <c r="B69" s="33" t="s">
        <v>128</v>
      </c>
      <c r="C69" s="76"/>
      <c r="D69" s="76"/>
      <c r="E69" s="76"/>
      <c r="F69" s="76"/>
      <c r="G69" s="76"/>
      <c r="H69" s="76">
        <f t="shared" si="8"/>
        <v>0</v>
      </c>
      <c r="I69" s="76"/>
      <c r="J69" s="72">
        <f t="shared" si="9"/>
        <v>0</v>
      </c>
      <c r="K69" s="70" t="s">
        <v>390</v>
      </c>
    </row>
    <row r="70" spans="1:11" s="8" customFormat="1" ht="15.95" customHeight="1" x14ac:dyDescent="0.25">
      <c r="A70" s="68" t="s">
        <v>58</v>
      </c>
      <c r="B70" s="33" t="s">
        <v>128</v>
      </c>
      <c r="C70" s="76"/>
      <c r="D70" s="76"/>
      <c r="E70" s="76"/>
      <c r="F70" s="76"/>
      <c r="G70" s="76"/>
      <c r="H70" s="76">
        <f t="shared" si="8"/>
        <v>0</v>
      </c>
      <c r="I70" s="76"/>
      <c r="J70" s="72">
        <f t="shared" si="9"/>
        <v>0</v>
      </c>
      <c r="K70" s="70" t="s">
        <v>481</v>
      </c>
    </row>
    <row r="71" spans="1:11" ht="15.95" customHeight="1" x14ac:dyDescent="0.25">
      <c r="A71" s="68" t="s">
        <v>59</v>
      </c>
      <c r="B71" s="33" t="s">
        <v>204</v>
      </c>
      <c r="C71" s="76" t="s">
        <v>118</v>
      </c>
      <c r="D71" s="76" t="s">
        <v>118</v>
      </c>
      <c r="E71" s="76" t="s">
        <v>118</v>
      </c>
      <c r="F71" s="76" t="s">
        <v>118</v>
      </c>
      <c r="G71" s="76"/>
      <c r="H71" s="76">
        <f t="shared" si="8"/>
        <v>2</v>
      </c>
      <c r="I71" s="76"/>
      <c r="J71" s="72">
        <f t="shared" si="9"/>
        <v>2</v>
      </c>
      <c r="K71" s="70" t="s">
        <v>604</v>
      </c>
    </row>
    <row r="72" spans="1:11" s="13" customFormat="1" ht="15.95" customHeight="1" x14ac:dyDescent="0.25">
      <c r="A72" s="67" t="s">
        <v>60</v>
      </c>
      <c r="B72" s="34"/>
      <c r="C72" s="77"/>
      <c r="D72" s="77"/>
      <c r="E72" s="77"/>
      <c r="F72" s="77"/>
      <c r="G72" s="77"/>
      <c r="H72" s="78"/>
      <c r="I72" s="78"/>
      <c r="J72" s="73"/>
      <c r="K72" s="71"/>
    </row>
    <row r="73" spans="1:11" s="8" customFormat="1" ht="15.95" customHeight="1" x14ac:dyDescent="0.25">
      <c r="A73" s="68" t="s">
        <v>61</v>
      </c>
      <c r="B73" s="33" t="s">
        <v>128</v>
      </c>
      <c r="C73" s="76"/>
      <c r="D73" s="76"/>
      <c r="E73" s="76"/>
      <c r="F73" s="76"/>
      <c r="G73" s="76"/>
      <c r="H73" s="76">
        <f t="shared" ref="H73:H78" si="10">IF(B73="Да, опубликованы сведения регионального и муниципального уровней",2,IF(B73="Да, опубликованы сведения регионального уровня",1,0))</f>
        <v>0</v>
      </c>
      <c r="I73" s="76"/>
      <c r="J73" s="72">
        <f t="shared" ref="J73:J78" si="11">H73*(1-I73)</f>
        <v>0</v>
      </c>
      <c r="K73" s="70" t="s">
        <v>347</v>
      </c>
    </row>
    <row r="74" spans="1:11" ht="15.95" customHeight="1" x14ac:dyDescent="0.25">
      <c r="A74" s="68" t="s">
        <v>62</v>
      </c>
      <c r="B74" s="33" t="s">
        <v>204</v>
      </c>
      <c r="C74" s="76" t="s">
        <v>118</v>
      </c>
      <c r="D74" s="76" t="s">
        <v>118</v>
      </c>
      <c r="E74" s="76" t="s">
        <v>118</v>
      </c>
      <c r="F74" s="76" t="s">
        <v>118</v>
      </c>
      <c r="G74" s="76"/>
      <c r="H74" s="76">
        <f t="shared" si="10"/>
        <v>2</v>
      </c>
      <c r="I74" s="76"/>
      <c r="J74" s="72">
        <f t="shared" si="11"/>
        <v>2</v>
      </c>
      <c r="K74" s="11" t="s">
        <v>393</v>
      </c>
    </row>
    <row r="75" spans="1:11" ht="15.95" customHeight="1" x14ac:dyDescent="0.25">
      <c r="A75" s="68" t="s">
        <v>63</v>
      </c>
      <c r="B75" s="33" t="s">
        <v>120</v>
      </c>
      <c r="C75" s="76" t="s">
        <v>118</v>
      </c>
      <c r="D75" s="76" t="s">
        <v>118</v>
      </c>
      <c r="E75" s="76" t="s">
        <v>522</v>
      </c>
      <c r="F75" s="76" t="s">
        <v>522</v>
      </c>
      <c r="G75" s="76"/>
      <c r="H75" s="76">
        <f t="shared" si="10"/>
        <v>0</v>
      </c>
      <c r="I75" s="76"/>
      <c r="J75" s="72">
        <f t="shared" si="11"/>
        <v>0</v>
      </c>
      <c r="K75" s="125" t="s">
        <v>394</v>
      </c>
    </row>
    <row r="76" spans="1:11" s="8" customFormat="1" ht="15.95" customHeight="1" x14ac:dyDescent="0.25">
      <c r="A76" s="68" t="s">
        <v>64</v>
      </c>
      <c r="B76" s="33" t="s">
        <v>204</v>
      </c>
      <c r="C76" s="76" t="s">
        <v>118</v>
      </c>
      <c r="D76" s="76" t="s">
        <v>118</v>
      </c>
      <c r="E76" s="76" t="s">
        <v>118</v>
      </c>
      <c r="F76" s="76" t="s">
        <v>118</v>
      </c>
      <c r="G76" s="76"/>
      <c r="H76" s="76">
        <f t="shared" si="10"/>
        <v>2</v>
      </c>
      <c r="I76" s="76"/>
      <c r="J76" s="72">
        <f t="shared" si="11"/>
        <v>2</v>
      </c>
      <c r="K76" s="70" t="s">
        <v>348</v>
      </c>
    </row>
    <row r="77" spans="1:11" s="8" customFormat="1" ht="15.95" customHeight="1" x14ac:dyDescent="0.25">
      <c r="A77" s="68" t="s">
        <v>65</v>
      </c>
      <c r="B77" s="33" t="s">
        <v>204</v>
      </c>
      <c r="C77" s="76" t="s">
        <v>118</v>
      </c>
      <c r="D77" s="76" t="s">
        <v>118</v>
      </c>
      <c r="E77" s="76" t="s">
        <v>118</v>
      </c>
      <c r="F77" s="76" t="s">
        <v>118</v>
      </c>
      <c r="G77" s="76"/>
      <c r="H77" s="76">
        <f t="shared" si="10"/>
        <v>2</v>
      </c>
      <c r="I77" s="76"/>
      <c r="J77" s="72">
        <f t="shared" si="11"/>
        <v>2</v>
      </c>
      <c r="K77" s="70" t="s">
        <v>396</v>
      </c>
    </row>
    <row r="78" spans="1:11" s="8" customFormat="1" ht="15.95" customHeight="1" x14ac:dyDescent="0.25">
      <c r="A78" s="68" t="s">
        <v>66</v>
      </c>
      <c r="B78" s="33" t="s">
        <v>128</v>
      </c>
      <c r="C78" s="76"/>
      <c r="D78" s="76"/>
      <c r="E78" s="76"/>
      <c r="F78" s="76"/>
      <c r="G78" s="76"/>
      <c r="H78" s="76">
        <f t="shared" si="10"/>
        <v>0</v>
      </c>
      <c r="I78" s="76"/>
      <c r="J78" s="72">
        <f t="shared" si="11"/>
        <v>0</v>
      </c>
      <c r="K78" s="70" t="s">
        <v>409</v>
      </c>
    </row>
    <row r="79" spans="1:11" s="13" customFormat="1" ht="15.95" customHeight="1" x14ac:dyDescent="0.25">
      <c r="A79" s="67" t="s">
        <v>67</v>
      </c>
      <c r="B79" s="34"/>
      <c r="C79" s="77"/>
      <c r="D79" s="77"/>
      <c r="E79" s="77"/>
      <c r="F79" s="77"/>
      <c r="G79" s="77"/>
      <c r="H79" s="78"/>
      <c r="I79" s="78"/>
      <c r="J79" s="73"/>
      <c r="K79" s="71"/>
    </row>
    <row r="80" spans="1:11" s="8" customFormat="1" ht="15.95" customHeight="1" x14ac:dyDescent="0.25">
      <c r="A80" s="68" t="s">
        <v>68</v>
      </c>
      <c r="B80" s="33" t="s">
        <v>204</v>
      </c>
      <c r="C80" s="76" t="s">
        <v>118</v>
      </c>
      <c r="D80" s="76" t="s">
        <v>118</v>
      </c>
      <c r="E80" s="76" t="s">
        <v>118</v>
      </c>
      <c r="F80" s="76" t="s">
        <v>118</v>
      </c>
      <c r="G80" s="76"/>
      <c r="H80" s="76">
        <f t="shared" ref="H80:H91" si="12">IF(B80="Да, опубликованы сведения регионального и муниципального уровней",2,IF(B80="Да, опубликованы сведения регионального уровня",1,0))</f>
        <v>2</v>
      </c>
      <c r="I80" s="76"/>
      <c r="J80" s="72">
        <f t="shared" ref="J80:J91" si="13">H80*(1-I80)</f>
        <v>2</v>
      </c>
      <c r="K80" s="70" t="s">
        <v>571</v>
      </c>
    </row>
    <row r="81" spans="1:11" s="8" customFormat="1" ht="15.95" customHeight="1" x14ac:dyDescent="0.25">
      <c r="A81" s="68" t="s">
        <v>69</v>
      </c>
      <c r="B81" s="33" t="s">
        <v>120</v>
      </c>
      <c r="C81" s="76" t="s">
        <v>118</v>
      </c>
      <c r="D81" s="76" t="s">
        <v>118</v>
      </c>
      <c r="E81" s="76" t="s">
        <v>119</v>
      </c>
      <c r="F81" s="76" t="s">
        <v>119</v>
      </c>
      <c r="G81" s="76"/>
      <c r="H81" s="76">
        <f t="shared" si="12"/>
        <v>0</v>
      </c>
      <c r="I81" s="76"/>
      <c r="J81" s="72">
        <f t="shared" si="13"/>
        <v>0</v>
      </c>
      <c r="K81" s="125" t="s">
        <v>630</v>
      </c>
    </row>
    <row r="82" spans="1:11" s="8" customFormat="1" ht="15.95" customHeight="1" x14ac:dyDescent="0.25">
      <c r="A82" s="68" t="s">
        <v>70</v>
      </c>
      <c r="B82" s="33" t="s">
        <v>128</v>
      </c>
      <c r="C82" s="76"/>
      <c r="D82" s="76"/>
      <c r="E82" s="76"/>
      <c r="F82" s="76"/>
      <c r="G82" s="76"/>
      <c r="H82" s="76">
        <f t="shared" si="12"/>
        <v>0</v>
      </c>
      <c r="I82" s="76"/>
      <c r="J82" s="72">
        <f t="shared" si="13"/>
        <v>0</v>
      </c>
      <c r="K82" s="70" t="s">
        <v>384</v>
      </c>
    </row>
    <row r="83" spans="1:11" s="8" customFormat="1" ht="15.95" customHeight="1" x14ac:dyDescent="0.25">
      <c r="A83" s="68" t="s">
        <v>71</v>
      </c>
      <c r="B83" s="33" t="s">
        <v>120</v>
      </c>
      <c r="C83" s="76" t="s">
        <v>118</v>
      </c>
      <c r="D83" s="76" t="s">
        <v>118</v>
      </c>
      <c r="E83" s="76" t="s">
        <v>119</v>
      </c>
      <c r="F83" s="76" t="s">
        <v>119</v>
      </c>
      <c r="G83" s="79" t="s">
        <v>482</v>
      </c>
      <c r="H83" s="76">
        <f t="shared" si="12"/>
        <v>0</v>
      </c>
      <c r="I83" s="76"/>
      <c r="J83" s="72">
        <f t="shared" si="13"/>
        <v>0</v>
      </c>
      <c r="K83" s="70" t="s">
        <v>350</v>
      </c>
    </row>
    <row r="84" spans="1:11" ht="15.95" customHeight="1" x14ac:dyDescent="0.25">
      <c r="A84" s="68" t="s">
        <v>72</v>
      </c>
      <c r="B84" s="33" t="s">
        <v>128</v>
      </c>
      <c r="C84" s="76"/>
      <c r="D84" s="76"/>
      <c r="E84" s="76"/>
      <c r="F84" s="76"/>
      <c r="G84" s="81"/>
      <c r="H84" s="76">
        <f t="shared" si="12"/>
        <v>0</v>
      </c>
      <c r="I84" s="76"/>
      <c r="J84" s="72">
        <f t="shared" si="13"/>
        <v>0</v>
      </c>
      <c r="K84" s="98" t="s">
        <v>410</v>
      </c>
    </row>
    <row r="85" spans="1:11" s="8" customFormat="1" ht="15.95" customHeight="1" x14ac:dyDescent="0.25">
      <c r="A85" s="68" t="s">
        <v>73</v>
      </c>
      <c r="B85" s="33" t="s">
        <v>128</v>
      </c>
      <c r="C85" s="76"/>
      <c r="D85" s="76"/>
      <c r="E85" s="76"/>
      <c r="F85" s="76"/>
      <c r="G85" s="81"/>
      <c r="H85" s="76">
        <f t="shared" si="12"/>
        <v>0</v>
      </c>
      <c r="I85" s="76"/>
      <c r="J85" s="72">
        <f t="shared" si="13"/>
        <v>0</v>
      </c>
      <c r="K85" s="70" t="s">
        <v>411</v>
      </c>
    </row>
    <row r="86" spans="1:11" ht="15.95" customHeight="1" x14ac:dyDescent="0.25">
      <c r="A86" s="68" t="s">
        <v>74</v>
      </c>
      <c r="B86" s="33" t="s">
        <v>204</v>
      </c>
      <c r="C86" s="76" t="s">
        <v>118</v>
      </c>
      <c r="D86" s="76" t="s">
        <v>118</v>
      </c>
      <c r="E86" s="76" t="s">
        <v>118</v>
      </c>
      <c r="F86" s="76" t="s">
        <v>118</v>
      </c>
      <c r="G86" s="76"/>
      <c r="H86" s="76">
        <f t="shared" si="12"/>
        <v>2</v>
      </c>
      <c r="I86" s="76"/>
      <c r="J86" s="72">
        <f t="shared" si="13"/>
        <v>2</v>
      </c>
      <c r="K86" s="70" t="s">
        <v>518</v>
      </c>
    </row>
    <row r="87" spans="1:11" s="7" customFormat="1" ht="15.95" customHeight="1" x14ac:dyDescent="0.25">
      <c r="A87" s="68" t="s">
        <v>75</v>
      </c>
      <c r="B87" s="33" t="s">
        <v>204</v>
      </c>
      <c r="C87" s="76" t="s">
        <v>118</v>
      </c>
      <c r="D87" s="76" t="s">
        <v>118</v>
      </c>
      <c r="E87" s="76" t="s">
        <v>118</v>
      </c>
      <c r="F87" s="76" t="s">
        <v>118</v>
      </c>
      <c r="G87" s="79"/>
      <c r="H87" s="76">
        <f t="shared" si="12"/>
        <v>2</v>
      </c>
      <c r="I87" s="76"/>
      <c r="J87" s="72">
        <f t="shared" si="13"/>
        <v>2</v>
      </c>
      <c r="K87" s="70" t="s">
        <v>353</v>
      </c>
    </row>
    <row r="88" spans="1:11" s="8" customFormat="1" ht="15.95" customHeight="1" x14ac:dyDescent="0.25">
      <c r="A88" s="68" t="s">
        <v>76</v>
      </c>
      <c r="B88" s="33" t="s">
        <v>128</v>
      </c>
      <c r="C88" s="76"/>
      <c r="D88" s="76"/>
      <c r="E88" s="76"/>
      <c r="F88" s="76"/>
      <c r="G88" s="76"/>
      <c r="H88" s="76">
        <f t="shared" si="12"/>
        <v>0</v>
      </c>
      <c r="I88" s="76"/>
      <c r="J88" s="72">
        <f t="shared" si="13"/>
        <v>0</v>
      </c>
      <c r="K88" s="70" t="s">
        <v>412</v>
      </c>
    </row>
    <row r="89" spans="1:11" ht="15.95" customHeight="1" x14ac:dyDescent="0.25">
      <c r="A89" s="68" t="s">
        <v>77</v>
      </c>
      <c r="B89" s="33" t="s">
        <v>128</v>
      </c>
      <c r="C89" s="76"/>
      <c r="D89" s="76"/>
      <c r="E89" s="76"/>
      <c r="F89" s="76"/>
      <c r="G89" s="76"/>
      <c r="H89" s="76">
        <f t="shared" si="12"/>
        <v>0</v>
      </c>
      <c r="I89" s="76"/>
      <c r="J89" s="72">
        <f t="shared" si="13"/>
        <v>0</v>
      </c>
      <c r="K89" s="98" t="s">
        <v>413</v>
      </c>
    </row>
    <row r="90" spans="1:11" s="8" customFormat="1" ht="15.95" customHeight="1" x14ac:dyDescent="0.25">
      <c r="A90" s="68" t="s">
        <v>78</v>
      </c>
      <c r="B90" s="33" t="s">
        <v>204</v>
      </c>
      <c r="C90" s="76" t="s">
        <v>118</v>
      </c>
      <c r="D90" s="76" t="s">
        <v>118</v>
      </c>
      <c r="E90" s="76" t="s">
        <v>118</v>
      </c>
      <c r="F90" s="76" t="s">
        <v>118</v>
      </c>
      <c r="G90" s="79"/>
      <c r="H90" s="76">
        <f t="shared" si="12"/>
        <v>2</v>
      </c>
      <c r="I90" s="76"/>
      <c r="J90" s="72">
        <f t="shared" si="13"/>
        <v>2</v>
      </c>
      <c r="K90" s="70" t="s">
        <v>516</v>
      </c>
    </row>
    <row r="91" spans="1:11" s="8" customFormat="1" ht="15.95" customHeight="1" x14ac:dyDescent="0.25">
      <c r="A91" s="68" t="s">
        <v>79</v>
      </c>
      <c r="B91" s="33" t="s">
        <v>128</v>
      </c>
      <c r="C91" s="76"/>
      <c r="D91" s="76"/>
      <c r="E91" s="76"/>
      <c r="F91" s="76"/>
      <c r="G91" s="76"/>
      <c r="H91" s="76">
        <f t="shared" si="12"/>
        <v>0</v>
      </c>
      <c r="I91" s="76"/>
      <c r="J91" s="72">
        <f t="shared" si="13"/>
        <v>0</v>
      </c>
      <c r="K91" s="70" t="s">
        <v>399</v>
      </c>
    </row>
    <row r="92" spans="1:11" s="13" customFormat="1" ht="15.95" customHeight="1" x14ac:dyDescent="0.25">
      <c r="A92" s="67" t="s">
        <v>80</v>
      </c>
      <c r="B92" s="34"/>
      <c r="C92" s="77"/>
      <c r="D92" s="77"/>
      <c r="E92" s="77"/>
      <c r="F92" s="77"/>
      <c r="G92" s="77"/>
      <c r="H92" s="78"/>
      <c r="I92" s="78"/>
      <c r="J92" s="73"/>
      <c r="K92" s="71"/>
    </row>
    <row r="93" spans="1:11" s="8" customFormat="1" ht="15.95" customHeight="1" x14ac:dyDescent="0.25">
      <c r="A93" s="68" t="s">
        <v>81</v>
      </c>
      <c r="B93" s="33" t="s">
        <v>128</v>
      </c>
      <c r="C93" s="76"/>
      <c r="D93" s="76"/>
      <c r="E93" s="76"/>
      <c r="F93" s="76"/>
      <c r="G93" s="76"/>
      <c r="H93" s="76">
        <f t="shared" ref="H93:H101" si="14">IF(B93="Да, опубликованы сведения регионального и муниципального уровней",2,IF(B93="Да, опубликованы сведения регионального уровня",1,0))</f>
        <v>0</v>
      </c>
      <c r="I93" s="76"/>
      <c r="J93" s="72">
        <f t="shared" ref="J93:J101" si="15">H93*(1-I93)</f>
        <v>0</v>
      </c>
      <c r="K93" s="70" t="s">
        <v>579</v>
      </c>
    </row>
    <row r="94" spans="1:11" s="8" customFormat="1" ht="15.95" customHeight="1" x14ac:dyDescent="0.25">
      <c r="A94" s="68" t="s">
        <v>82</v>
      </c>
      <c r="B94" s="33" t="s">
        <v>128</v>
      </c>
      <c r="C94" s="76"/>
      <c r="D94" s="76"/>
      <c r="E94" s="76"/>
      <c r="F94" s="76"/>
      <c r="G94" s="76"/>
      <c r="H94" s="76">
        <f t="shared" si="14"/>
        <v>0</v>
      </c>
      <c r="I94" s="76"/>
      <c r="J94" s="72">
        <f t="shared" si="15"/>
        <v>0</v>
      </c>
      <c r="K94" s="70" t="s">
        <v>356</v>
      </c>
    </row>
    <row r="95" spans="1:11" ht="15.95" customHeight="1" x14ac:dyDescent="0.25">
      <c r="A95" s="68" t="s">
        <v>83</v>
      </c>
      <c r="B95" s="33" t="s">
        <v>128</v>
      </c>
      <c r="C95" s="76"/>
      <c r="D95" s="76"/>
      <c r="E95" s="76"/>
      <c r="F95" s="76"/>
      <c r="G95" s="76"/>
      <c r="H95" s="76">
        <f t="shared" si="14"/>
        <v>0</v>
      </c>
      <c r="I95" s="76"/>
      <c r="J95" s="72">
        <f t="shared" si="15"/>
        <v>0</v>
      </c>
      <c r="K95" s="70" t="s">
        <v>611</v>
      </c>
    </row>
    <row r="96" spans="1:11" ht="15.95" customHeight="1" x14ac:dyDescent="0.25">
      <c r="A96" s="68" t="s">
        <v>84</v>
      </c>
      <c r="B96" s="33" t="s">
        <v>120</v>
      </c>
      <c r="C96" s="76" t="s">
        <v>118</v>
      </c>
      <c r="D96" s="76" t="s">
        <v>118</v>
      </c>
      <c r="E96" s="76" t="s">
        <v>119</v>
      </c>
      <c r="F96" s="76" t="s">
        <v>119</v>
      </c>
      <c r="G96" s="76"/>
      <c r="H96" s="76">
        <f t="shared" si="14"/>
        <v>0</v>
      </c>
      <c r="I96" s="76"/>
      <c r="J96" s="72">
        <f t="shared" si="15"/>
        <v>0</v>
      </c>
      <c r="K96" s="70" t="s">
        <v>357</v>
      </c>
    </row>
    <row r="97" spans="1:11" ht="15.95" customHeight="1" x14ac:dyDescent="0.25">
      <c r="A97" s="68" t="s">
        <v>85</v>
      </c>
      <c r="B97" s="33" t="s">
        <v>204</v>
      </c>
      <c r="C97" s="76" t="s">
        <v>118</v>
      </c>
      <c r="D97" s="76" t="s">
        <v>118</v>
      </c>
      <c r="E97" s="76" t="s">
        <v>118</v>
      </c>
      <c r="F97" s="76" t="s">
        <v>118</v>
      </c>
      <c r="G97" s="79"/>
      <c r="H97" s="76">
        <f t="shared" si="14"/>
        <v>2</v>
      </c>
      <c r="I97" s="76"/>
      <c r="J97" s="72">
        <f t="shared" si="15"/>
        <v>2</v>
      </c>
      <c r="K97" s="70" t="s">
        <v>392</v>
      </c>
    </row>
    <row r="98" spans="1:11" s="8" customFormat="1" ht="15.95" customHeight="1" x14ac:dyDescent="0.25">
      <c r="A98" s="68" t="s">
        <v>86</v>
      </c>
      <c r="B98" s="33" t="s">
        <v>120</v>
      </c>
      <c r="C98" s="76" t="s">
        <v>118</v>
      </c>
      <c r="D98" s="76" t="s">
        <v>118</v>
      </c>
      <c r="E98" s="76" t="s">
        <v>119</v>
      </c>
      <c r="F98" s="76" t="s">
        <v>119</v>
      </c>
      <c r="G98" s="76"/>
      <c r="H98" s="76">
        <f t="shared" si="14"/>
        <v>0</v>
      </c>
      <c r="I98" s="76"/>
      <c r="J98" s="72">
        <f t="shared" si="15"/>
        <v>0</v>
      </c>
      <c r="K98" s="70" t="s">
        <v>587</v>
      </c>
    </row>
    <row r="99" spans="1:11" s="8" customFormat="1" ht="15.95" customHeight="1" x14ac:dyDescent="0.25">
      <c r="A99" s="68" t="s">
        <v>87</v>
      </c>
      <c r="B99" s="33" t="s">
        <v>128</v>
      </c>
      <c r="C99" s="76"/>
      <c r="D99" s="76"/>
      <c r="E99" s="76"/>
      <c r="F99" s="76"/>
      <c r="G99" s="76"/>
      <c r="H99" s="76">
        <f t="shared" si="14"/>
        <v>0</v>
      </c>
      <c r="I99" s="76"/>
      <c r="J99" s="72">
        <f t="shared" si="15"/>
        <v>0</v>
      </c>
      <c r="K99" s="70" t="s">
        <v>400</v>
      </c>
    </row>
    <row r="100" spans="1:11" s="8" customFormat="1" ht="15.95" customHeight="1" x14ac:dyDescent="0.25">
      <c r="A100" s="68" t="s">
        <v>88</v>
      </c>
      <c r="B100" s="33" t="s">
        <v>128</v>
      </c>
      <c r="C100" s="76"/>
      <c r="D100" s="76"/>
      <c r="E100" s="76"/>
      <c r="F100" s="76"/>
      <c r="G100" s="76"/>
      <c r="H100" s="76">
        <f t="shared" si="14"/>
        <v>0</v>
      </c>
      <c r="I100" s="76"/>
      <c r="J100" s="72">
        <f t="shared" si="15"/>
        <v>0</v>
      </c>
      <c r="K100" s="11" t="s">
        <v>391</v>
      </c>
    </row>
    <row r="101" spans="1:11" s="8" customFormat="1" ht="15.95" customHeight="1" x14ac:dyDescent="0.25">
      <c r="A101" s="68" t="s">
        <v>89</v>
      </c>
      <c r="B101" s="33" t="s">
        <v>128</v>
      </c>
      <c r="C101" s="76"/>
      <c r="D101" s="76"/>
      <c r="E101" s="76"/>
      <c r="F101" s="76"/>
      <c r="G101" s="76"/>
      <c r="H101" s="76">
        <f t="shared" si="14"/>
        <v>0</v>
      </c>
      <c r="I101" s="76"/>
      <c r="J101" s="72">
        <f t="shared" si="15"/>
        <v>0</v>
      </c>
      <c r="K101" s="70" t="s">
        <v>403</v>
      </c>
    </row>
    <row r="102" spans="1:11" s="13" customFormat="1" ht="15.95" customHeight="1" x14ac:dyDescent="0.25">
      <c r="A102" s="67" t="s">
        <v>103</v>
      </c>
      <c r="B102" s="141"/>
      <c r="C102" s="78"/>
      <c r="D102" s="78"/>
      <c r="E102" s="78"/>
      <c r="F102" s="78"/>
      <c r="G102" s="101"/>
      <c r="H102" s="78"/>
      <c r="I102" s="101"/>
      <c r="J102" s="73"/>
      <c r="K102" s="101"/>
    </row>
    <row r="103" spans="1:11" ht="15.95" customHeight="1" x14ac:dyDescent="0.25">
      <c r="A103" s="68" t="s">
        <v>104</v>
      </c>
      <c r="B103" s="142" t="s">
        <v>128</v>
      </c>
      <c r="C103" s="150"/>
      <c r="D103" s="150"/>
      <c r="E103" s="150"/>
      <c r="F103" s="150"/>
      <c r="G103" s="104"/>
      <c r="H103" s="76">
        <f>IF(B103="Да, опубликованы сведения регионального и муниципального уровней",2,IF(B103="Да, опубликованы сведения регионального уровня",1,0))</f>
        <v>0</v>
      </c>
      <c r="I103" s="104"/>
      <c r="J103" s="72">
        <f>H103*(1-I103)</f>
        <v>0</v>
      </c>
      <c r="K103" s="105" t="s">
        <v>385</v>
      </c>
    </row>
    <row r="104" spans="1:11" ht="15.95" customHeight="1" x14ac:dyDescent="0.25">
      <c r="A104" s="68" t="s">
        <v>105</v>
      </c>
      <c r="B104" s="142" t="s">
        <v>128</v>
      </c>
      <c r="C104" s="150"/>
      <c r="D104" s="150"/>
      <c r="E104" s="150"/>
      <c r="F104" s="150"/>
      <c r="G104" s="104"/>
      <c r="H104" s="76">
        <f>IF(B104="Да, опубликованы сведения регионального и муниципального уровней",2,IF(B104="Да, опубликованы сведения регионального уровня",1,0))</f>
        <v>0</v>
      </c>
      <c r="I104" s="104"/>
      <c r="J104" s="72">
        <f>H104*(1-I104)</f>
        <v>0</v>
      </c>
      <c r="K104" s="105" t="s">
        <v>386</v>
      </c>
    </row>
    <row r="105" spans="1:11" x14ac:dyDescent="0.25">
      <c r="B105" s="3" t="s">
        <v>96</v>
      </c>
    </row>
    <row r="106" spans="1:1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6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6"/>
    </row>
    <row r="117" spans="1:10" s="2" customFormat="1" ht="11.2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6"/>
    </row>
    <row r="120" spans="1:10" s="2" customFormat="1" ht="11.2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6"/>
    </row>
    <row r="124" spans="1:10" s="2" customFormat="1" ht="11.2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6"/>
    </row>
    <row r="127" spans="1:10" s="2" customFormat="1" ht="11.2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6"/>
    </row>
    <row r="131" spans="1:10" s="2" customFormat="1" ht="11.2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6"/>
    </row>
  </sheetData>
  <autoFilter ref="A11:K11"/>
  <mergeCells count="17">
    <mergeCell ref="C7:C10"/>
    <mergeCell ref="D7:D10"/>
    <mergeCell ref="E7:E10"/>
    <mergeCell ref="F7:F10"/>
    <mergeCell ref="A1:K1"/>
    <mergeCell ref="A2:K2"/>
    <mergeCell ref="A5:K5"/>
    <mergeCell ref="A6:A10"/>
    <mergeCell ref="G6:G10"/>
    <mergeCell ref="K6:K10"/>
    <mergeCell ref="A3:K3"/>
    <mergeCell ref="A4:K4"/>
    <mergeCell ref="C6:F6"/>
    <mergeCell ref="H7:H10"/>
    <mergeCell ref="I7:I10"/>
    <mergeCell ref="J7:J10"/>
    <mergeCell ref="H6:J6"/>
  </mergeCells>
  <dataValidations count="2">
    <dataValidation type="list" allowBlank="1" showInputMessage="1" showErrorMessage="1" sqref="C11:F11 B11:B104">
      <formula1>$B$7:$B$10</formula1>
    </dataValidation>
    <dataValidation type="list" allowBlank="1" showInputMessage="1" showErrorMessage="1" sqref="I11">
      <formula1>"0,5"</formula1>
    </dataValidation>
  </dataValidations>
  <hyperlinks>
    <hyperlink ref="K33" r:id="rId1"/>
    <hyperlink ref="K35" r:id="rId2"/>
    <hyperlink ref="K43" r:id="rId3"/>
    <hyperlink ref="K51" r:id="rId4"/>
    <hyperlink ref="K54" r:id="rId5"/>
    <hyperlink ref="K56" r:id="rId6"/>
    <hyperlink ref="K58" r:id="rId7"/>
    <hyperlink ref="K59" r:id="rId8" display="http://mari-el.gov.ru/minfin/Pages/Budjprojekt.aspx"/>
    <hyperlink ref="K60" r:id="rId9"/>
    <hyperlink ref="K61" r:id="rId10"/>
    <hyperlink ref="K63" r:id="rId11"/>
    <hyperlink ref="K67" r:id="rId12"/>
    <hyperlink ref="K68" r:id="rId13" display="http://www.zspo.ru/legislative/budget/27862/"/>
    <hyperlink ref="K96" r:id="rId14"/>
    <hyperlink ref="K94" r:id="rId15"/>
    <hyperlink ref="K73" r:id="rId16"/>
    <hyperlink ref="K97" r:id="rId17"/>
    <hyperlink ref="K78" r:id="rId18" display="http://www.yamalfin.ru/index.php?option=com_content&amp;view=category&amp;layout=blog&amp;id=37&amp;Itemid=45"/>
    <hyperlink ref="K83" r:id="rId19"/>
    <hyperlink ref="K85" r:id="rId20" display="http://www.zaksobr-chita.ru/documents/byudjet/2015"/>
    <hyperlink ref="K88" r:id="rId21" display="http://www.sndko.ru/proekty_zakonov_ko/"/>
    <hyperlink ref="K89" r:id="rId22" display="http://zsnso.ru/579/"/>
    <hyperlink ref="K103" r:id="rId23"/>
    <hyperlink ref="K104" r:id="rId24"/>
    <hyperlink ref="K21" r:id="rId25"/>
  </hyperlinks>
  <pageMargins left="0.70866141732283472" right="0.70866141732283472" top="0.74803149606299213" bottom="0.74803149606299213" header="0.31496062992125984" footer="0.31496062992125984"/>
  <pageSetup paperSize="9" scale="57" fitToHeight="3" orientation="landscape" r:id="rId26"/>
  <headerFooter>
    <oddFooter>&amp;C&amp;"Times New Roman,обычный"&amp;8&amp;P</oddFooter>
  </headerFooter>
  <legacyDrawing r:id="rId2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1"/>
  <sheetViews>
    <sheetView zoomScaleNormal="100" workbookViewId="0">
      <pane ySplit="11" topLeftCell="A12" activePane="bottomLeft" state="frozen"/>
      <selection pane="bottomLeft" activeCell="C6" sqref="C6:C10"/>
    </sheetView>
  </sheetViews>
  <sheetFormatPr defaultRowHeight="15" x14ac:dyDescent="0.25"/>
  <cols>
    <col min="1" max="1" width="33.42578125" style="3" customWidth="1"/>
    <col min="2" max="2" width="14.7109375" style="57" customWidth="1"/>
    <col min="3" max="3" width="40" style="3" customWidth="1"/>
    <col min="4" max="4" width="10.85546875" style="3" customWidth="1"/>
    <col min="5" max="5" width="11.140625" style="3" customWidth="1"/>
    <col min="6" max="6" width="12.7109375" style="57" customWidth="1"/>
    <col min="7" max="7" width="9.7109375" style="3" customWidth="1"/>
    <col min="8" max="10" width="8.7109375" style="3" customWidth="1"/>
    <col min="11" max="11" width="12.140625" style="3" customWidth="1"/>
    <col min="12" max="13" width="10.7109375" style="3" customWidth="1"/>
    <col min="14" max="14" width="8.7109375" style="3" customWidth="1"/>
    <col min="15" max="15" width="9.7109375" style="3" customWidth="1"/>
    <col min="16" max="16" width="8.7109375" style="3" customWidth="1"/>
    <col min="17" max="17" width="9.7109375" style="3" customWidth="1"/>
    <col min="18" max="20" width="8.7109375" style="3" customWidth="1"/>
    <col min="21" max="21" width="15.5703125" style="3" customWidth="1"/>
    <col min="22" max="22" width="7.7109375" style="3" customWidth="1"/>
    <col min="23" max="23" width="9.7109375" style="3" customWidth="1"/>
    <col min="24" max="24" width="10.7109375" style="3" customWidth="1"/>
    <col min="25" max="25" width="7.7109375" style="5" customWidth="1"/>
    <col min="26" max="26" width="40.7109375" style="2" customWidth="1"/>
  </cols>
  <sheetData>
    <row r="1" spans="1:26" s="1" customFormat="1" ht="29.25" customHeight="1" x14ac:dyDescent="0.2">
      <c r="A1" s="174" t="s">
        <v>207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spans="1:26" s="1" customFormat="1" ht="15.95" customHeight="1" x14ac:dyDescent="0.2">
      <c r="A2" s="177" t="s">
        <v>419</v>
      </c>
      <c r="B2" s="177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</row>
    <row r="3" spans="1:26" s="1" customFormat="1" ht="16.5" customHeight="1" x14ac:dyDescent="0.2">
      <c r="A3" s="179" t="s">
        <v>144</v>
      </c>
      <c r="B3" s="179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s="1" customFormat="1" ht="27.75" customHeight="1" x14ac:dyDescent="0.2">
      <c r="A4" s="179" t="s">
        <v>145</v>
      </c>
      <c r="B4" s="179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s="1" customFormat="1" ht="16.5" customHeight="1" x14ac:dyDescent="0.2">
      <c r="A5" s="179" t="s">
        <v>311</v>
      </c>
      <c r="B5" s="179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60.75" customHeight="1" x14ac:dyDescent="0.25">
      <c r="A6" s="175" t="s">
        <v>106</v>
      </c>
      <c r="B6" s="184" t="s">
        <v>523</v>
      </c>
      <c r="C6" s="148" t="s">
        <v>208</v>
      </c>
      <c r="D6" s="184" t="s">
        <v>238</v>
      </c>
      <c r="E6" s="184" t="s">
        <v>239</v>
      </c>
      <c r="F6" s="184" t="s">
        <v>512</v>
      </c>
      <c r="G6" s="189" t="s">
        <v>240</v>
      </c>
      <c r="H6" s="192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190"/>
      <c r="U6" s="175" t="s">
        <v>107</v>
      </c>
      <c r="V6" s="175" t="s">
        <v>209</v>
      </c>
      <c r="W6" s="175"/>
      <c r="X6" s="176"/>
      <c r="Y6" s="176"/>
      <c r="Z6" s="175" t="s">
        <v>95</v>
      </c>
    </row>
    <row r="7" spans="1:26" ht="20.100000000000001" customHeight="1" x14ac:dyDescent="0.25">
      <c r="A7" s="176"/>
      <c r="B7" s="185"/>
      <c r="C7" s="137" t="s">
        <v>210</v>
      </c>
      <c r="D7" s="185"/>
      <c r="E7" s="185"/>
      <c r="F7" s="185"/>
      <c r="G7" s="184" t="s">
        <v>213</v>
      </c>
      <c r="H7" s="184" t="s">
        <v>214</v>
      </c>
      <c r="I7" s="184" t="s">
        <v>215</v>
      </c>
      <c r="J7" s="189" t="s">
        <v>216</v>
      </c>
      <c r="K7" s="211"/>
      <c r="L7" s="211"/>
      <c r="M7" s="211"/>
      <c r="N7" s="190"/>
      <c r="O7" s="184" t="s">
        <v>221</v>
      </c>
      <c r="P7" s="184" t="s">
        <v>222</v>
      </c>
      <c r="Q7" s="184" t="s">
        <v>223</v>
      </c>
      <c r="R7" s="184" t="s">
        <v>224</v>
      </c>
      <c r="S7" s="184" t="s">
        <v>225</v>
      </c>
      <c r="T7" s="184" t="s">
        <v>226</v>
      </c>
      <c r="U7" s="175"/>
      <c r="V7" s="176" t="s">
        <v>111</v>
      </c>
      <c r="W7" s="176" t="s">
        <v>108</v>
      </c>
      <c r="X7" s="176" t="s">
        <v>109</v>
      </c>
      <c r="Y7" s="199" t="s">
        <v>110</v>
      </c>
      <c r="Z7" s="198"/>
    </row>
    <row r="8" spans="1:26" ht="20.100000000000001" customHeight="1" x14ac:dyDescent="0.25">
      <c r="A8" s="176"/>
      <c r="B8" s="185"/>
      <c r="C8" s="137" t="s">
        <v>211</v>
      </c>
      <c r="D8" s="186"/>
      <c r="E8" s="186"/>
      <c r="F8" s="185"/>
      <c r="G8" s="185"/>
      <c r="H8" s="185"/>
      <c r="I8" s="185"/>
      <c r="J8" s="184" t="s">
        <v>220</v>
      </c>
      <c r="K8" s="189" t="s">
        <v>227</v>
      </c>
      <c r="L8" s="211"/>
      <c r="M8" s="211"/>
      <c r="N8" s="190"/>
      <c r="O8" s="185"/>
      <c r="P8" s="185"/>
      <c r="Q8" s="185"/>
      <c r="R8" s="185"/>
      <c r="S8" s="185"/>
      <c r="T8" s="185"/>
      <c r="U8" s="175"/>
      <c r="V8" s="176"/>
      <c r="W8" s="176"/>
      <c r="X8" s="176"/>
      <c r="Y8" s="199"/>
      <c r="Z8" s="198"/>
    </row>
    <row r="9" spans="1:26" ht="20.100000000000001" customHeight="1" x14ac:dyDescent="0.25">
      <c r="A9" s="176"/>
      <c r="B9" s="185"/>
      <c r="C9" s="137" t="s">
        <v>120</v>
      </c>
      <c r="D9" s="137" t="s">
        <v>118</v>
      </c>
      <c r="E9" s="137" t="s">
        <v>118</v>
      </c>
      <c r="F9" s="185"/>
      <c r="G9" s="185"/>
      <c r="H9" s="185"/>
      <c r="I9" s="185"/>
      <c r="J9" s="185"/>
      <c r="K9" s="184" t="s">
        <v>499</v>
      </c>
      <c r="L9" s="184" t="s">
        <v>217</v>
      </c>
      <c r="M9" s="184" t="s">
        <v>218</v>
      </c>
      <c r="N9" s="184" t="s">
        <v>219</v>
      </c>
      <c r="O9" s="185"/>
      <c r="P9" s="185"/>
      <c r="Q9" s="185"/>
      <c r="R9" s="185"/>
      <c r="S9" s="185"/>
      <c r="T9" s="185"/>
      <c r="U9" s="175"/>
      <c r="V9" s="176"/>
      <c r="W9" s="176"/>
      <c r="X9" s="176"/>
      <c r="Y9" s="199"/>
      <c r="Z9" s="198"/>
    </row>
    <row r="10" spans="1:26" ht="20.100000000000001" customHeight="1" x14ac:dyDescent="0.25">
      <c r="A10" s="176"/>
      <c r="B10" s="186"/>
      <c r="C10" s="137" t="s">
        <v>128</v>
      </c>
      <c r="D10" s="137" t="s">
        <v>119</v>
      </c>
      <c r="E10" s="137" t="s">
        <v>119</v>
      </c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75"/>
      <c r="V10" s="176"/>
      <c r="W10" s="176"/>
      <c r="X10" s="176"/>
      <c r="Y10" s="199"/>
      <c r="Z10" s="198"/>
    </row>
    <row r="11" spans="1:26" s="13" customFormat="1" ht="15.95" customHeight="1" x14ac:dyDescent="0.25">
      <c r="A11" s="67" t="s">
        <v>0</v>
      </c>
      <c r="B11" s="67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67"/>
      <c r="V11" s="67"/>
      <c r="W11" s="67"/>
      <c r="X11" s="67"/>
      <c r="Y11" s="10"/>
      <c r="Z11" s="9"/>
    </row>
    <row r="12" spans="1:26" s="7" customFormat="1" ht="15.95" customHeight="1" x14ac:dyDescent="0.25">
      <c r="A12" s="68" t="s">
        <v>1</v>
      </c>
      <c r="B12" s="79" t="str">
        <f>'13.1 '!B9</f>
        <v>На 2016 год</v>
      </c>
      <c r="C12" s="76" t="s">
        <v>211</v>
      </c>
      <c r="D12" s="76" t="s">
        <v>118</v>
      </c>
      <c r="E12" s="76" t="s">
        <v>118</v>
      </c>
      <c r="F12" s="79" t="s">
        <v>329</v>
      </c>
      <c r="G12" s="76" t="s">
        <v>118</v>
      </c>
      <c r="H12" s="76" t="s">
        <v>118</v>
      </c>
      <c r="I12" s="76" t="s">
        <v>118</v>
      </c>
      <c r="J12" s="76" t="s">
        <v>118</v>
      </c>
      <c r="K12" s="76" t="s">
        <v>118</v>
      </c>
      <c r="L12" s="76"/>
      <c r="M12" s="76"/>
      <c r="N12" s="76"/>
      <c r="O12" s="76" t="s">
        <v>118</v>
      </c>
      <c r="P12" s="76" t="s">
        <v>118</v>
      </c>
      <c r="Q12" s="76" t="s">
        <v>118</v>
      </c>
      <c r="R12" s="76"/>
      <c r="S12" s="76"/>
      <c r="T12" s="76"/>
      <c r="U12" s="76"/>
      <c r="V12" s="76">
        <f t="shared" ref="V12:V75" si="0">IF(C12="Да, опубликованы по всем указанным видам доходов",2,IF(C12="Да, опубликованы по отдельным видам доходов",1,0))</f>
        <v>1</v>
      </c>
      <c r="W12" s="76"/>
      <c r="X12" s="76"/>
      <c r="Y12" s="74">
        <f>V12*(1-W12)*(1-X12)</f>
        <v>1</v>
      </c>
      <c r="Z12" s="11" t="s">
        <v>297</v>
      </c>
    </row>
    <row r="13" spans="1:26" ht="15.95" customHeight="1" x14ac:dyDescent="0.25">
      <c r="A13" s="68" t="s">
        <v>2</v>
      </c>
      <c r="B13" s="79" t="str">
        <f>'13.1 '!B10</f>
        <v>На 2016 год</v>
      </c>
      <c r="C13" s="76" t="s">
        <v>120</v>
      </c>
      <c r="D13" s="76" t="s">
        <v>119</v>
      </c>
      <c r="E13" s="76" t="s">
        <v>119</v>
      </c>
      <c r="F13" s="79" t="s">
        <v>329</v>
      </c>
      <c r="G13" s="76" t="s">
        <v>118</v>
      </c>
      <c r="H13" s="76" t="s">
        <v>118</v>
      </c>
      <c r="I13" s="76" t="s">
        <v>118</v>
      </c>
      <c r="J13" s="76" t="s">
        <v>118</v>
      </c>
      <c r="K13" s="76" t="s">
        <v>118</v>
      </c>
      <c r="L13" s="76"/>
      <c r="M13" s="76"/>
      <c r="N13" s="76"/>
      <c r="O13" s="76" t="s">
        <v>118</v>
      </c>
      <c r="P13" s="76" t="s">
        <v>118</v>
      </c>
      <c r="Q13" s="76" t="s">
        <v>118</v>
      </c>
      <c r="R13" s="76" t="s">
        <v>118</v>
      </c>
      <c r="S13" s="76" t="s">
        <v>118</v>
      </c>
      <c r="T13" s="76" t="s">
        <v>118</v>
      </c>
      <c r="U13" s="79" t="s">
        <v>493</v>
      </c>
      <c r="V13" s="76">
        <f t="shared" si="0"/>
        <v>0</v>
      </c>
      <c r="W13" s="76"/>
      <c r="X13" s="76">
        <v>0.5</v>
      </c>
      <c r="Y13" s="74">
        <f t="shared" ref="Y13:Y29" si="1">V13*(1-W13)*(1-X13)</f>
        <v>0</v>
      </c>
      <c r="Z13" s="70" t="s">
        <v>298</v>
      </c>
    </row>
    <row r="14" spans="1:26" ht="15.95" customHeight="1" x14ac:dyDescent="0.25">
      <c r="A14" s="68" t="s">
        <v>3</v>
      </c>
      <c r="B14" s="79" t="str">
        <f>'13.1 '!B11</f>
        <v>На 2016 год и плановый период</v>
      </c>
      <c r="C14" s="76" t="s">
        <v>210</v>
      </c>
      <c r="D14" s="76" t="s">
        <v>118</v>
      </c>
      <c r="E14" s="76" t="s">
        <v>118</v>
      </c>
      <c r="F14" s="79" t="s">
        <v>328</v>
      </c>
      <c r="G14" s="76" t="s">
        <v>118</v>
      </c>
      <c r="H14" s="76" t="s">
        <v>118</v>
      </c>
      <c r="I14" s="76" t="s">
        <v>118</v>
      </c>
      <c r="J14" s="76" t="s">
        <v>118</v>
      </c>
      <c r="K14" s="76" t="s">
        <v>118</v>
      </c>
      <c r="L14" s="76"/>
      <c r="M14" s="76" t="s">
        <v>118</v>
      </c>
      <c r="N14" s="76"/>
      <c r="O14" s="76" t="s">
        <v>118</v>
      </c>
      <c r="P14" s="76" t="s">
        <v>118</v>
      </c>
      <c r="Q14" s="76" t="s">
        <v>118</v>
      </c>
      <c r="R14" s="76" t="s">
        <v>118</v>
      </c>
      <c r="S14" s="76" t="s">
        <v>118</v>
      </c>
      <c r="T14" s="76" t="s">
        <v>118</v>
      </c>
      <c r="U14" s="79"/>
      <c r="V14" s="76">
        <f t="shared" si="0"/>
        <v>2</v>
      </c>
      <c r="W14" s="76"/>
      <c r="X14" s="76"/>
      <c r="Y14" s="74">
        <f t="shared" si="1"/>
        <v>2</v>
      </c>
      <c r="Z14" s="70" t="s">
        <v>488</v>
      </c>
    </row>
    <row r="15" spans="1:26" s="7" customFormat="1" ht="15.95" customHeight="1" x14ac:dyDescent="0.25">
      <c r="A15" s="68" t="s">
        <v>4</v>
      </c>
      <c r="B15" s="79" t="str">
        <f>'13.1 '!B12</f>
        <v>На 2016 год</v>
      </c>
      <c r="C15" s="76" t="s">
        <v>210</v>
      </c>
      <c r="D15" s="76" t="s">
        <v>118</v>
      </c>
      <c r="E15" s="76" t="s">
        <v>118</v>
      </c>
      <c r="F15" s="79" t="s">
        <v>329</v>
      </c>
      <c r="G15" s="76" t="s">
        <v>118</v>
      </c>
      <c r="H15" s="76" t="s">
        <v>118</v>
      </c>
      <c r="I15" s="76" t="s">
        <v>118</v>
      </c>
      <c r="J15" s="76" t="s">
        <v>118</v>
      </c>
      <c r="K15" s="76" t="s">
        <v>118</v>
      </c>
      <c r="L15" s="76"/>
      <c r="M15" s="76"/>
      <c r="N15" s="76"/>
      <c r="O15" s="76" t="s">
        <v>118</v>
      </c>
      <c r="P15" s="76" t="s">
        <v>118</v>
      </c>
      <c r="Q15" s="76" t="s">
        <v>118</v>
      </c>
      <c r="R15" s="76" t="s">
        <v>118</v>
      </c>
      <c r="S15" s="76" t="s">
        <v>118</v>
      </c>
      <c r="T15" s="76" t="s">
        <v>118</v>
      </c>
      <c r="U15" s="76"/>
      <c r="V15" s="76">
        <f t="shared" si="0"/>
        <v>2</v>
      </c>
      <c r="W15" s="76"/>
      <c r="X15" s="76"/>
      <c r="Y15" s="74">
        <f t="shared" si="1"/>
        <v>2</v>
      </c>
      <c r="Z15" s="70" t="s">
        <v>565</v>
      </c>
    </row>
    <row r="16" spans="1:26" s="8" customFormat="1" ht="15.95" customHeight="1" x14ac:dyDescent="0.25">
      <c r="A16" s="68" t="s">
        <v>5</v>
      </c>
      <c r="B16" s="79" t="str">
        <f>'13.1 '!B13</f>
        <v>На 2016 год</v>
      </c>
      <c r="C16" s="76" t="s">
        <v>128</v>
      </c>
      <c r="D16" s="76"/>
      <c r="E16" s="76"/>
      <c r="F16" s="79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>
        <f t="shared" si="0"/>
        <v>0</v>
      </c>
      <c r="W16" s="76"/>
      <c r="X16" s="76"/>
      <c r="Y16" s="74">
        <f t="shared" si="1"/>
        <v>0</v>
      </c>
      <c r="Z16" s="70" t="s">
        <v>301</v>
      </c>
    </row>
    <row r="17" spans="1:26" ht="15.95" customHeight="1" x14ac:dyDescent="0.25">
      <c r="A17" s="68" t="s">
        <v>6</v>
      </c>
      <c r="B17" s="79" t="str">
        <f>'13.1 '!B14</f>
        <v>На 2016 год</v>
      </c>
      <c r="C17" s="76" t="s">
        <v>128</v>
      </c>
      <c r="D17" s="76"/>
      <c r="E17" s="76"/>
      <c r="F17" s="79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>
        <f t="shared" si="0"/>
        <v>0</v>
      </c>
      <c r="W17" s="76"/>
      <c r="X17" s="76"/>
      <c r="Y17" s="74">
        <f t="shared" si="1"/>
        <v>0</v>
      </c>
      <c r="Z17" s="70" t="s">
        <v>303</v>
      </c>
    </row>
    <row r="18" spans="1:26" s="7" customFormat="1" ht="15.95" customHeight="1" x14ac:dyDescent="0.25">
      <c r="A18" s="68" t="s">
        <v>7</v>
      </c>
      <c r="B18" s="79" t="str">
        <f>'13.1 '!B15</f>
        <v>На 2016 год</v>
      </c>
      <c r="C18" s="76" t="s">
        <v>128</v>
      </c>
      <c r="D18" s="76"/>
      <c r="E18" s="76"/>
      <c r="F18" s="79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>
        <f t="shared" si="0"/>
        <v>0</v>
      </c>
      <c r="W18" s="76"/>
      <c r="X18" s="76"/>
      <c r="Y18" s="74">
        <f t="shared" si="1"/>
        <v>0</v>
      </c>
      <c r="Z18" s="131" t="s">
        <v>628</v>
      </c>
    </row>
    <row r="19" spans="1:26" s="8" customFormat="1" ht="15.95" customHeight="1" x14ac:dyDescent="0.25">
      <c r="A19" s="68" t="s">
        <v>8</v>
      </c>
      <c r="B19" s="79" t="str">
        <f>'13.1 '!B16</f>
        <v>На 2016 год</v>
      </c>
      <c r="C19" s="76" t="s">
        <v>210</v>
      </c>
      <c r="D19" s="76" t="s">
        <v>118</v>
      </c>
      <c r="E19" s="76" t="s">
        <v>118</v>
      </c>
      <c r="F19" s="79" t="s">
        <v>329</v>
      </c>
      <c r="G19" s="76" t="s">
        <v>118</v>
      </c>
      <c r="H19" s="76" t="s">
        <v>118</v>
      </c>
      <c r="I19" s="76" t="s">
        <v>118</v>
      </c>
      <c r="J19" s="76" t="s">
        <v>118</v>
      </c>
      <c r="K19" s="76" t="s">
        <v>118</v>
      </c>
      <c r="L19" s="76"/>
      <c r="M19" s="76"/>
      <c r="N19" s="76"/>
      <c r="O19" s="76" t="s">
        <v>118</v>
      </c>
      <c r="P19" s="76" t="s">
        <v>118</v>
      </c>
      <c r="Q19" s="76" t="s">
        <v>118</v>
      </c>
      <c r="R19" s="76" t="s">
        <v>118</v>
      </c>
      <c r="S19" s="76" t="s">
        <v>118</v>
      </c>
      <c r="T19" s="76" t="s">
        <v>118</v>
      </c>
      <c r="U19" s="76"/>
      <c r="V19" s="76">
        <f t="shared" si="0"/>
        <v>2</v>
      </c>
      <c r="W19" s="76"/>
      <c r="X19" s="76"/>
      <c r="Y19" s="74">
        <f t="shared" si="1"/>
        <v>2</v>
      </c>
      <c r="Z19" s="70" t="s">
        <v>305</v>
      </c>
    </row>
    <row r="20" spans="1:26" s="8" customFormat="1" ht="15.95" customHeight="1" x14ac:dyDescent="0.25">
      <c r="A20" s="68" t="s">
        <v>9</v>
      </c>
      <c r="B20" s="79" t="str">
        <f>'13.1 '!B17</f>
        <v>На 2016 год</v>
      </c>
      <c r="C20" s="76" t="s">
        <v>128</v>
      </c>
      <c r="D20" s="76"/>
      <c r="E20" s="76"/>
      <c r="F20" s="79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>
        <f t="shared" si="0"/>
        <v>0</v>
      </c>
      <c r="W20" s="76"/>
      <c r="X20" s="76"/>
      <c r="Y20" s="74">
        <f t="shared" si="1"/>
        <v>0</v>
      </c>
      <c r="Z20" s="70" t="s">
        <v>291</v>
      </c>
    </row>
    <row r="21" spans="1:26" ht="15.95" customHeight="1" x14ac:dyDescent="0.25">
      <c r="A21" s="68" t="s">
        <v>10</v>
      </c>
      <c r="B21" s="79" t="str">
        <f>'13.1 '!B18</f>
        <v>На 2016 год и плановый период</v>
      </c>
      <c r="C21" s="76" t="s">
        <v>210</v>
      </c>
      <c r="D21" s="76" t="s">
        <v>118</v>
      </c>
      <c r="E21" s="76" t="s">
        <v>118</v>
      </c>
      <c r="F21" s="79" t="s">
        <v>328</v>
      </c>
      <c r="G21" s="76" t="s">
        <v>118</v>
      </c>
      <c r="H21" s="76" t="s">
        <v>118</v>
      </c>
      <c r="I21" s="76" t="s">
        <v>118</v>
      </c>
      <c r="J21" s="76" t="s">
        <v>118</v>
      </c>
      <c r="K21" s="76" t="s">
        <v>118</v>
      </c>
      <c r="L21" s="76"/>
      <c r="M21" s="76" t="s">
        <v>118</v>
      </c>
      <c r="N21" s="76"/>
      <c r="O21" s="76" t="s">
        <v>118</v>
      </c>
      <c r="P21" s="76" t="s">
        <v>118</v>
      </c>
      <c r="Q21" s="76" t="s">
        <v>118</v>
      </c>
      <c r="R21" s="76" t="s">
        <v>118</v>
      </c>
      <c r="S21" s="76" t="s">
        <v>118</v>
      </c>
      <c r="T21" s="76" t="s">
        <v>118</v>
      </c>
      <c r="U21" s="76"/>
      <c r="V21" s="76">
        <f t="shared" si="0"/>
        <v>2</v>
      </c>
      <c r="W21" s="76"/>
      <c r="X21" s="76"/>
      <c r="Y21" s="74">
        <f t="shared" si="1"/>
        <v>2</v>
      </c>
      <c r="Z21" s="131" t="s">
        <v>432</v>
      </c>
    </row>
    <row r="22" spans="1:26" s="7" customFormat="1" ht="15.95" customHeight="1" x14ac:dyDescent="0.25">
      <c r="A22" s="68" t="s">
        <v>11</v>
      </c>
      <c r="B22" s="79" t="str">
        <f>'13.1 '!B19</f>
        <v>На 2016 год</v>
      </c>
      <c r="C22" s="76" t="s">
        <v>128</v>
      </c>
      <c r="D22" s="76"/>
      <c r="E22" s="76"/>
      <c r="F22" s="79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>
        <f t="shared" si="0"/>
        <v>0</v>
      </c>
      <c r="W22" s="76"/>
      <c r="X22" s="76"/>
      <c r="Y22" s="74">
        <f t="shared" si="1"/>
        <v>0</v>
      </c>
      <c r="Z22" s="70" t="s">
        <v>333</v>
      </c>
    </row>
    <row r="23" spans="1:26" s="7" customFormat="1" ht="15.95" customHeight="1" x14ac:dyDescent="0.25">
      <c r="A23" s="68" t="s">
        <v>12</v>
      </c>
      <c r="B23" s="79" t="str">
        <f>'13.1 '!B20</f>
        <v>На 2016 год</v>
      </c>
      <c r="C23" s="76" t="s">
        <v>120</v>
      </c>
      <c r="D23" s="76" t="s">
        <v>118</v>
      </c>
      <c r="E23" s="76" t="s">
        <v>118</v>
      </c>
      <c r="F23" s="79" t="s">
        <v>329</v>
      </c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 t="s">
        <v>118</v>
      </c>
      <c r="S23" s="76" t="s">
        <v>118</v>
      </c>
      <c r="T23" s="76" t="s">
        <v>118</v>
      </c>
      <c r="U23" s="76"/>
      <c r="V23" s="76">
        <f t="shared" si="0"/>
        <v>0</v>
      </c>
      <c r="W23" s="76"/>
      <c r="X23" s="76"/>
      <c r="Y23" s="74">
        <f t="shared" si="1"/>
        <v>0</v>
      </c>
      <c r="Z23" s="70" t="s">
        <v>433</v>
      </c>
    </row>
    <row r="24" spans="1:26" s="7" customFormat="1" ht="15.95" customHeight="1" x14ac:dyDescent="0.25">
      <c r="A24" s="68" t="s">
        <v>13</v>
      </c>
      <c r="B24" s="79" t="str">
        <f>'13.1 '!B21</f>
        <v>На 2016 год</v>
      </c>
      <c r="C24" s="76" t="s">
        <v>128</v>
      </c>
      <c r="D24" s="76"/>
      <c r="E24" s="76"/>
      <c r="F24" s="79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>
        <f t="shared" si="0"/>
        <v>0</v>
      </c>
      <c r="W24" s="76"/>
      <c r="X24" s="76"/>
      <c r="Y24" s="74">
        <f t="shared" si="1"/>
        <v>0</v>
      </c>
      <c r="Z24" s="95" t="s">
        <v>562</v>
      </c>
    </row>
    <row r="25" spans="1:26" s="8" customFormat="1" ht="15.95" customHeight="1" x14ac:dyDescent="0.25">
      <c r="A25" s="68" t="s">
        <v>14</v>
      </c>
      <c r="B25" s="79" t="str">
        <f>'13.1 '!B22</f>
        <v>На 2016 год</v>
      </c>
      <c r="C25" s="76" t="s">
        <v>210</v>
      </c>
      <c r="D25" s="76" t="s">
        <v>118</v>
      </c>
      <c r="E25" s="76" t="s">
        <v>118</v>
      </c>
      <c r="F25" s="79" t="s">
        <v>625</v>
      </c>
      <c r="G25" s="76" t="s">
        <v>118</v>
      </c>
      <c r="H25" s="76" t="s">
        <v>118</v>
      </c>
      <c r="I25" s="76" t="s">
        <v>118</v>
      </c>
      <c r="J25" s="76"/>
      <c r="K25" s="76" t="s">
        <v>118</v>
      </c>
      <c r="L25" s="76"/>
      <c r="M25" s="76"/>
      <c r="N25" s="76"/>
      <c r="O25" s="76" t="s">
        <v>118</v>
      </c>
      <c r="P25" s="76" t="s">
        <v>118</v>
      </c>
      <c r="Q25" s="76" t="s">
        <v>118</v>
      </c>
      <c r="R25" s="76" t="s">
        <v>118</v>
      </c>
      <c r="S25" s="76" t="s">
        <v>118</v>
      </c>
      <c r="T25" s="76" t="s">
        <v>118</v>
      </c>
      <c r="U25" s="79" t="s">
        <v>626</v>
      </c>
      <c r="V25" s="76">
        <f t="shared" si="0"/>
        <v>2</v>
      </c>
      <c r="W25" s="76">
        <v>0.5</v>
      </c>
      <c r="X25" s="76">
        <v>0.5</v>
      </c>
      <c r="Y25" s="74">
        <f t="shared" si="1"/>
        <v>0.5</v>
      </c>
      <c r="Z25" s="70" t="s">
        <v>627</v>
      </c>
    </row>
    <row r="26" spans="1:26" s="8" customFormat="1" ht="15.95" customHeight="1" x14ac:dyDescent="0.25">
      <c r="A26" s="68" t="s">
        <v>15</v>
      </c>
      <c r="B26" s="79" t="str">
        <f>'13.1 '!B23</f>
        <v>На 2016 год</v>
      </c>
      <c r="C26" s="76" t="s">
        <v>128</v>
      </c>
      <c r="D26" s="76"/>
      <c r="E26" s="76"/>
      <c r="F26" s="79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>
        <f t="shared" si="0"/>
        <v>0</v>
      </c>
      <c r="W26" s="76"/>
      <c r="X26" s="76"/>
      <c r="Y26" s="74">
        <f t="shared" si="1"/>
        <v>0</v>
      </c>
      <c r="Z26" s="70" t="s">
        <v>336</v>
      </c>
    </row>
    <row r="27" spans="1:26" s="7" customFormat="1" ht="15.95" customHeight="1" x14ac:dyDescent="0.25">
      <c r="A27" s="68" t="s">
        <v>16</v>
      </c>
      <c r="B27" s="79" t="str">
        <f>'13.1 '!B24</f>
        <v>На 2016 год и плановый период</v>
      </c>
      <c r="C27" s="76" t="s">
        <v>210</v>
      </c>
      <c r="D27" s="76" t="s">
        <v>118</v>
      </c>
      <c r="E27" s="76" t="s">
        <v>118</v>
      </c>
      <c r="F27" s="79" t="s">
        <v>328</v>
      </c>
      <c r="G27" s="76" t="s">
        <v>118</v>
      </c>
      <c r="H27" s="76" t="s">
        <v>118</v>
      </c>
      <c r="I27" s="76" t="s">
        <v>118</v>
      </c>
      <c r="J27" s="76" t="s">
        <v>118</v>
      </c>
      <c r="K27" s="76" t="s">
        <v>118</v>
      </c>
      <c r="L27" s="76"/>
      <c r="M27" s="76"/>
      <c r="N27" s="76"/>
      <c r="O27" s="76" t="s">
        <v>118</v>
      </c>
      <c r="P27" s="76" t="s">
        <v>118</v>
      </c>
      <c r="Q27" s="76" t="s">
        <v>118</v>
      </c>
      <c r="R27" s="76" t="s">
        <v>118</v>
      </c>
      <c r="S27" s="76" t="s">
        <v>118</v>
      </c>
      <c r="T27" s="76" t="s">
        <v>118</v>
      </c>
      <c r="U27" s="33"/>
      <c r="V27" s="76">
        <f t="shared" si="0"/>
        <v>2</v>
      </c>
      <c r="W27" s="76"/>
      <c r="X27" s="76"/>
      <c r="Y27" s="74">
        <f t="shared" si="1"/>
        <v>2</v>
      </c>
      <c r="Z27" s="70" t="s">
        <v>603</v>
      </c>
    </row>
    <row r="28" spans="1:26" ht="15.95" customHeight="1" x14ac:dyDescent="0.25">
      <c r="A28" s="68" t="s">
        <v>17</v>
      </c>
      <c r="B28" s="79" t="str">
        <f>'13.1 '!B25</f>
        <v>На 2016 год и плановый период</v>
      </c>
      <c r="C28" s="76" t="s">
        <v>120</v>
      </c>
      <c r="D28" s="76" t="s">
        <v>119</v>
      </c>
      <c r="E28" s="76" t="s">
        <v>119</v>
      </c>
      <c r="F28" s="79" t="s">
        <v>328</v>
      </c>
      <c r="G28" s="76" t="s">
        <v>118</v>
      </c>
      <c r="H28" s="76" t="s">
        <v>118</v>
      </c>
      <c r="I28" s="76" t="s">
        <v>118</v>
      </c>
      <c r="J28" s="76"/>
      <c r="K28" s="76" t="s">
        <v>118</v>
      </c>
      <c r="L28" s="76"/>
      <c r="M28" s="76"/>
      <c r="N28" s="76"/>
      <c r="O28" s="76" t="s">
        <v>118</v>
      </c>
      <c r="P28" s="76" t="s">
        <v>118</v>
      </c>
      <c r="Q28" s="76" t="s">
        <v>118</v>
      </c>
      <c r="R28" s="76"/>
      <c r="S28" s="76"/>
      <c r="T28" s="76"/>
      <c r="U28" s="76"/>
      <c r="V28" s="76">
        <f t="shared" si="0"/>
        <v>0</v>
      </c>
      <c r="W28" s="76"/>
      <c r="X28" s="76"/>
      <c r="Y28" s="74">
        <f t="shared" si="1"/>
        <v>0</v>
      </c>
      <c r="Z28" s="70" t="s">
        <v>338</v>
      </c>
    </row>
    <row r="29" spans="1:26" ht="15.95" customHeight="1" x14ac:dyDescent="0.25">
      <c r="A29" s="68" t="s">
        <v>18</v>
      </c>
      <c r="B29" s="79" t="str">
        <f>'13.1 '!B26</f>
        <v>На 2016 год и плановый период</v>
      </c>
      <c r="C29" s="76" t="s">
        <v>210</v>
      </c>
      <c r="D29" s="76" t="s">
        <v>118</v>
      </c>
      <c r="E29" s="76" t="s">
        <v>118</v>
      </c>
      <c r="F29" s="79" t="s">
        <v>328</v>
      </c>
      <c r="G29" s="76" t="s">
        <v>118</v>
      </c>
      <c r="H29" s="76" t="s">
        <v>118</v>
      </c>
      <c r="I29" s="76" t="s">
        <v>118</v>
      </c>
      <c r="J29" s="76" t="s">
        <v>118</v>
      </c>
      <c r="K29" s="76"/>
      <c r="L29" s="76"/>
      <c r="M29" s="76"/>
      <c r="N29" s="76"/>
      <c r="O29" s="76" t="s">
        <v>118</v>
      </c>
      <c r="P29" s="76" t="s">
        <v>118</v>
      </c>
      <c r="Q29" s="76" t="s">
        <v>118</v>
      </c>
      <c r="R29" s="76" t="s">
        <v>118</v>
      </c>
      <c r="S29" s="76" t="s">
        <v>118</v>
      </c>
      <c r="T29" s="76" t="s">
        <v>118</v>
      </c>
      <c r="U29" s="79"/>
      <c r="V29" s="76">
        <f t="shared" si="0"/>
        <v>2</v>
      </c>
      <c r="W29" s="76"/>
      <c r="X29" s="76"/>
      <c r="Y29" s="74">
        <f t="shared" si="1"/>
        <v>2</v>
      </c>
      <c r="Z29" s="70" t="s">
        <v>636</v>
      </c>
    </row>
    <row r="30" spans="1:26" s="13" customFormat="1" ht="15.95" customHeight="1" x14ac:dyDescent="0.25">
      <c r="A30" s="67" t="s">
        <v>19</v>
      </c>
      <c r="B30" s="9"/>
      <c r="C30" s="77"/>
      <c r="D30" s="77"/>
      <c r="E30" s="77"/>
      <c r="F30" s="80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8"/>
      <c r="X30" s="78"/>
      <c r="Y30" s="12"/>
      <c r="Z30" s="71"/>
    </row>
    <row r="31" spans="1:26" s="7" customFormat="1" ht="15.95" customHeight="1" x14ac:dyDescent="0.25">
      <c r="A31" s="68" t="s">
        <v>20</v>
      </c>
      <c r="B31" s="79" t="str">
        <f>'13.1 '!B28</f>
        <v>На 2016 год</v>
      </c>
      <c r="C31" s="76" t="s">
        <v>210</v>
      </c>
      <c r="D31" s="76" t="s">
        <v>118</v>
      </c>
      <c r="E31" s="76" t="s">
        <v>118</v>
      </c>
      <c r="F31" s="79" t="s">
        <v>329</v>
      </c>
      <c r="G31" s="76" t="s">
        <v>118</v>
      </c>
      <c r="H31" s="76" t="s">
        <v>118</v>
      </c>
      <c r="I31" s="76" t="s">
        <v>118</v>
      </c>
      <c r="J31" s="76"/>
      <c r="K31" s="76" t="s">
        <v>118</v>
      </c>
      <c r="L31" s="76"/>
      <c r="M31" s="76"/>
      <c r="N31" s="76"/>
      <c r="O31" s="76" t="s">
        <v>118</v>
      </c>
      <c r="P31" s="76" t="s">
        <v>118</v>
      </c>
      <c r="Q31" s="76" t="s">
        <v>118</v>
      </c>
      <c r="R31" s="76" t="s">
        <v>118</v>
      </c>
      <c r="S31" s="76" t="s">
        <v>118</v>
      </c>
      <c r="T31" s="76" t="s">
        <v>118</v>
      </c>
      <c r="U31" s="79"/>
      <c r="V31" s="76">
        <f t="shared" si="0"/>
        <v>2</v>
      </c>
      <c r="W31" s="76"/>
      <c r="X31" s="76"/>
      <c r="Y31" s="74">
        <f t="shared" ref="Y31:Y41" si="2">V31*(1-W31)*(1-X31)</f>
        <v>2</v>
      </c>
      <c r="Z31" s="70" t="s">
        <v>535</v>
      </c>
    </row>
    <row r="32" spans="1:26" ht="15.95" customHeight="1" x14ac:dyDescent="0.25">
      <c r="A32" s="68" t="s">
        <v>21</v>
      </c>
      <c r="B32" s="79" t="str">
        <f>'13.1 '!B29</f>
        <v>На 2016 год и плановый период</v>
      </c>
      <c r="C32" s="76" t="s">
        <v>128</v>
      </c>
      <c r="D32" s="76"/>
      <c r="E32" s="76"/>
      <c r="F32" s="79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>
        <f t="shared" si="0"/>
        <v>0</v>
      </c>
      <c r="W32" s="76"/>
      <c r="X32" s="76"/>
      <c r="Y32" s="74">
        <f t="shared" si="2"/>
        <v>0</v>
      </c>
      <c r="Z32" s="70" t="s">
        <v>293</v>
      </c>
    </row>
    <row r="33" spans="1:26" ht="15.95" customHeight="1" x14ac:dyDescent="0.25">
      <c r="A33" s="68" t="s">
        <v>22</v>
      </c>
      <c r="B33" s="79" t="str">
        <f>'13.1 '!B30</f>
        <v>На 2016 год</v>
      </c>
      <c r="C33" s="76" t="s">
        <v>120</v>
      </c>
      <c r="D33" s="76" t="s">
        <v>119</v>
      </c>
      <c r="E33" s="76" t="s">
        <v>118</v>
      </c>
      <c r="F33" s="79" t="s">
        <v>329</v>
      </c>
      <c r="G33" s="76" t="s">
        <v>118</v>
      </c>
      <c r="H33" s="76" t="s">
        <v>118</v>
      </c>
      <c r="I33" s="76" t="s">
        <v>118</v>
      </c>
      <c r="J33" s="76" t="s">
        <v>118</v>
      </c>
      <c r="K33" s="76"/>
      <c r="L33" s="76"/>
      <c r="M33" s="76"/>
      <c r="N33" s="76"/>
      <c r="O33" s="76" t="s">
        <v>118</v>
      </c>
      <c r="P33" s="76" t="s">
        <v>118</v>
      </c>
      <c r="Q33" s="76" t="s">
        <v>118</v>
      </c>
      <c r="R33" s="76" t="s">
        <v>118</v>
      </c>
      <c r="S33" s="76" t="s">
        <v>118</v>
      </c>
      <c r="T33" s="76" t="s">
        <v>118</v>
      </c>
      <c r="U33" s="76"/>
      <c r="V33" s="76">
        <f t="shared" si="0"/>
        <v>0</v>
      </c>
      <c r="W33" s="76"/>
      <c r="X33" s="76"/>
      <c r="Y33" s="74">
        <f t="shared" si="2"/>
        <v>0</v>
      </c>
      <c r="Z33" s="70" t="s">
        <v>294</v>
      </c>
    </row>
    <row r="34" spans="1:26" ht="15.95" customHeight="1" x14ac:dyDescent="0.25">
      <c r="A34" s="68" t="s">
        <v>23</v>
      </c>
      <c r="B34" s="79" t="str">
        <f>'13.1 '!B31</f>
        <v>На 2016 год</v>
      </c>
      <c r="C34" s="76" t="s">
        <v>210</v>
      </c>
      <c r="D34" s="76" t="s">
        <v>118</v>
      </c>
      <c r="E34" s="76" t="s">
        <v>118</v>
      </c>
      <c r="F34" s="79" t="s">
        <v>329</v>
      </c>
      <c r="G34" s="76" t="s">
        <v>118</v>
      </c>
      <c r="H34" s="76" t="s">
        <v>118</v>
      </c>
      <c r="I34" s="76" t="s">
        <v>118</v>
      </c>
      <c r="J34" s="76" t="s">
        <v>118</v>
      </c>
      <c r="K34" s="76" t="s">
        <v>118</v>
      </c>
      <c r="L34" s="76"/>
      <c r="M34" s="76"/>
      <c r="N34" s="76"/>
      <c r="O34" s="76" t="s">
        <v>118</v>
      </c>
      <c r="P34" s="76" t="s">
        <v>118</v>
      </c>
      <c r="Q34" s="76" t="s">
        <v>118</v>
      </c>
      <c r="R34" s="76" t="s">
        <v>118</v>
      </c>
      <c r="S34" s="76" t="s">
        <v>118</v>
      </c>
      <c r="T34" s="76" t="s">
        <v>118</v>
      </c>
      <c r="U34" s="76"/>
      <c r="V34" s="76">
        <f t="shared" si="0"/>
        <v>2</v>
      </c>
      <c r="W34" s="76"/>
      <c r="X34" s="76"/>
      <c r="Y34" s="74">
        <f t="shared" si="2"/>
        <v>2</v>
      </c>
      <c r="Z34" s="63" t="s">
        <v>295</v>
      </c>
    </row>
    <row r="35" spans="1:26" ht="15.95" customHeight="1" x14ac:dyDescent="0.25">
      <c r="A35" s="68" t="s">
        <v>24</v>
      </c>
      <c r="B35" s="79" t="str">
        <f>'13.1 '!B32</f>
        <v>На 2016 год</v>
      </c>
      <c r="C35" s="76" t="s">
        <v>211</v>
      </c>
      <c r="D35" s="76" t="s">
        <v>118</v>
      </c>
      <c r="E35" s="76" t="s">
        <v>118</v>
      </c>
      <c r="F35" s="79" t="s">
        <v>329</v>
      </c>
      <c r="G35" s="76" t="s">
        <v>118</v>
      </c>
      <c r="H35" s="76" t="s">
        <v>118</v>
      </c>
      <c r="I35" s="76" t="s">
        <v>118</v>
      </c>
      <c r="J35" s="76"/>
      <c r="K35" s="76" t="s">
        <v>118</v>
      </c>
      <c r="L35" s="76"/>
      <c r="M35" s="76"/>
      <c r="N35" s="76"/>
      <c r="O35" s="76" t="s">
        <v>118</v>
      </c>
      <c r="P35" s="76" t="s">
        <v>118</v>
      </c>
      <c r="Q35" s="76"/>
      <c r="R35" s="76"/>
      <c r="S35" s="76"/>
      <c r="T35" s="76"/>
      <c r="U35" s="79" t="s">
        <v>593</v>
      </c>
      <c r="V35" s="76">
        <f t="shared" si="0"/>
        <v>1</v>
      </c>
      <c r="W35" s="76"/>
      <c r="X35" s="76">
        <v>0.5</v>
      </c>
      <c r="Y35" s="74">
        <f t="shared" si="2"/>
        <v>0.5</v>
      </c>
      <c r="Z35" s="70" t="s">
        <v>363</v>
      </c>
    </row>
    <row r="36" spans="1:26" s="7" customFormat="1" ht="15.95" customHeight="1" x14ac:dyDescent="0.25">
      <c r="A36" s="68" t="s">
        <v>25</v>
      </c>
      <c r="B36" s="79" t="str">
        <f>'13.1 '!B33</f>
        <v>На 2016 год и плановый период</v>
      </c>
      <c r="C36" s="76" t="s">
        <v>211</v>
      </c>
      <c r="D36" s="76" t="s">
        <v>118</v>
      </c>
      <c r="E36" s="76" t="s">
        <v>118</v>
      </c>
      <c r="F36" s="79" t="s">
        <v>328</v>
      </c>
      <c r="G36" s="76" t="s">
        <v>118</v>
      </c>
      <c r="H36" s="76" t="s">
        <v>118</v>
      </c>
      <c r="I36" s="76" t="s">
        <v>118</v>
      </c>
      <c r="J36" s="76" t="s">
        <v>119</v>
      </c>
      <c r="K36" s="76"/>
      <c r="L36" s="76"/>
      <c r="M36" s="76"/>
      <c r="N36" s="76"/>
      <c r="O36" s="76" t="s">
        <v>118</v>
      </c>
      <c r="P36" s="76" t="s">
        <v>118</v>
      </c>
      <c r="Q36" s="76" t="s">
        <v>118</v>
      </c>
      <c r="R36" s="76" t="s">
        <v>119</v>
      </c>
      <c r="S36" s="76" t="s">
        <v>119</v>
      </c>
      <c r="T36" s="76" t="s">
        <v>119</v>
      </c>
      <c r="U36" s="79" t="s">
        <v>616</v>
      </c>
      <c r="V36" s="76">
        <f t="shared" si="0"/>
        <v>1</v>
      </c>
      <c r="W36" s="76"/>
      <c r="X36" s="76">
        <v>0.5</v>
      </c>
      <c r="Y36" s="74">
        <f t="shared" si="2"/>
        <v>0.5</v>
      </c>
      <c r="Z36" s="70" t="s">
        <v>365</v>
      </c>
    </row>
    <row r="37" spans="1:26" ht="15.95" customHeight="1" x14ac:dyDescent="0.25">
      <c r="A37" s="68" t="s">
        <v>26</v>
      </c>
      <c r="B37" s="79" t="str">
        <f>'13.1 '!B34</f>
        <v>На 2016 год</v>
      </c>
      <c r="C37" s="76" t="s">
        <v>210</v>
      </c>
      <c r="D37" s="76" t="s">
        <v>118</v>
      </c>
      <c r="E37" s="76" t="s">
        <v>118</v>
      </c>
      <c r="F37" s="79" t="s">
        <v>329</v>
      </c>
      <c r="G37" s="76" t="s">
        <v>118</v>
      </c>
      <c r="H37" s="76" t="s">
        <v>118</v>
      </c>
      <c r="I37" s="76" t="s">
        <v>118</v>
      </c>
      <c r="J37" s="76" t="s">
        <v>118</v>
      </c>
      <c r="K37" s="76"/>
      <c r="L37" s="76"/>
      <c r="M37" s="76" t="s">
        <v>118</v>
      </c>
      <c r="N37" s="76"/>
      <c r="O37" s="76" t="s">
        <v>118</v>
      </c>
      <c r="P37" s="76" t="s">
        <v>118</v>
      </c>
      <c r="Q37" s="76" t="s">
        <v>118</v>
      </c>
      <c r="R37" s="76" t="s">
        <v>118</v>
      </c>
      <c r="S37" s="76" t="s">
        <v>118</v>
      </c>
      <c r="T37" s="76" t="s">
        <v>118</v>
      </c>
      <c r="U37" s="76"/>
      <c r="V37" s="76">
        <f t="shared" si="0"/>
        <v>2</v>
      </c>
      <c r="W37" s="76"/>
      <c r="X37" s="76"/>
      <c r="Y37" s="74">
        <f t="shared" si="2"/>
        <v>2</v>
      </c>
      <c r="Z37" s="70" t="s">
        <v>366</v>
      </c>
    </row>
    <row r="38" spans="1:26" ht="15.95" customHeight="1" x14ac:dyDescent="0.25">
      <c r="A38" s="68" t="s">
        <v>27</v>
      </c>
      <c r="B38" s="79" t="str">
        <f>'13.1 '!B35</f>
        <v>На 2016 год</v>
      </c>
      <c r="C38" s="76" t="s">
        <v>128</v>
      </c>
      <c r="D38" s="76"/>
      <c r="E38" s="76"/>
      <c r="F38" s="79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>
        <f t="shared" si="0"/>
        <v>0</v>
      </c>
      <c r="W38" s="76"/>
      <c r="X38" s="76"/>
      <c r="Y38" s="74">
        <f t="shared" si="2"/>
        <v>0</v>
      </c>
      <c r="Z38" s="70" t="s">
        <v>368</v>
      </c>
    </row>
    <row r="39" spans="1:26" s="65" customFormat="1" ht="15.95" customHeight="1" x14ac:dyDescent="0.25">
      <c r="A39" s="68" t="s">
        <v>28</v>
      </c>
      <c r="B39" s="79" t="str">
        <f>'13.1 '!B36</f>
        <v>На 2016 год</v>
      </c>
      <c r="C39" s="76" t="s">
        <v>128</v>
      </c>
      <c r="D39" s="76"/>
      <c r="E39" s="76"/>
      <c r="F39" s="79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>
        <f t="shared" si="0"/>
        <v>0</v>
      </c>
      <c r="W39" s="76"/>
      <c r="X39" s="76"/>
      <c r="Y39" s="74">
        <f t="shared" si="2"/>
        <v>0</v>
      </c>
      <c r="Z39" s="70" t="s">
        <v>640</v>
      </c>
    </row>
    <row r="40" spans="1:26" ht="15.95" customHeight="1" x14ac:dyDescent="0.25">
      <c r="A40" s="68" t="s">
        <v>29</v>
      </c>
      <c r="B40" s="79" t="str">
        <f>'13.1 '!B37</f>
        <v>На 2016 год и плановый период</v>
      </c>
      <c r="C40" s="76" t="s">
        <v>210</v>
      </c>
      <c r="D40" s="76" t="s">
        <v>118</v>
      </c>
      <c r="E40" s="76" t="s">
        <v>118</v>
      </c>
      <c r="F40" s="79" t="s">
        <v>328</v>
      </c>
      <c r="G40" s="76" t="s">
        <v>118</v>
      </c>
      <c r="H40" s="76" t="s">
        <v>118</v>
      </c>
      <c r="I40" s="76" t="s">
        <v>118</v>
      </c>
      <c r="J40" s="76" t="s">
        <v>118</v>
      </c>
      <c r="K40" s="76" t="s">
        <v>118</v>
      </c>
      <c r="L40" s="76" t="s">
        <v>118</v>
      </c>
      <c r="M40" s="76" t="s">
        <v>118</v>
      </c>
      <c r="N40" s="76" t="s">
        <v>118</v>
      </c>
      <c r="O40" s="76" t="s">
        <v>118</v>
      </c>
      <c r="P40" s="76" t="s">
        <v>118</v>
      </c>
      <c r="Q40" s="76" t="s">
        <v>118</v>
      </c>
      <c r="R40" s="76" t="s">
        <v>118</v>
      </c>
      <c r="S40" s="76" t="s">
        <v>118</v>
      </c>
      <c r="T40" s="76" t="s">
        <v>118</v>
      </c>
      <c r="U40" s="76"/>
      <c r="V40" s="76">
        <f t="shared" si="0"/>
        <v>2</v>
      </c>
      <c r="W40" s="76"/>
      <c r="X40" s="76"/>
      <c r="Y40" s="74">
        <f t="shared" si="2"/>
        <v>2</v>
      </c>
      <c r="Z40" s="70" t="s">
        <v>533</v>
      </c>
    </row>
    <row r="41" spans="1:26" ht="15.95" customHeight="1" x14ac:dyDescent="0.25">
      <c r="A41" s="68" t="s">
        <v>30</v>
      </c>
      <c r="B41" s="79" t="str">
        <f>'13.1 '!B38</f>
        <v>На 2016 год</v>
      </c>
      <c r="C41" s="92" t="s">
        <v>210</v>
      </c>
      <c r="D41" s="76" t="s">
        <v>118</v>
      </c>
      <c r="E41" s="76" t="s">
        <v>118</v>
      </c>
      <c r="F41" s="79" t="s">
        <v>329</v>
      </c>
      <c r="G41" s="76" t="s">
        <v>118</v>
      </c>
      <c r="H41" s="76" t="s">
        <v>118</v>
      </c>
      <c r="I41" s="76" t="s">
        <v>118</v>
      </c>
      <c r="J41" s="76" t="s">
        <v>118</v>
      </c>
      <c r="K41" s="76" t="s">
        <v>118</v>
      </c>
      <c r="L41" s="76"/>
      <c r="M41" s="76"/>
      <c r="N41" s="76"/>
      <c r="O41" s="76" t="s">
        <v>118</v>
      </c>
      <c r="P41" s="76" t="s">
        <v>118</v>
      </c>
      <c r="Q41" s="76" t="s">
        <v>118</v>
      </c>
      <c r="R41" s="76" t="s">
        <v>118</v>
      </c>
      <c r="S41" s="76" t="s">
        <v>118</v>
      </c>
      <c r="T41" s="76" t="s">
        <v>118</v>
      </c>
      <c r="U41" s="76"/>
      <c r="V41" s="76">
        <f t="shared" si="0"/>
        <v>2</v>
      </c>
      <c r="W41" s="76"/>
      <c r="X41" s="76"/>
      <c r="Y41" s="74">
        <f t="shared" si="2"/>
        <v>2</v>
      </c>
      <c r="Z41" s="70" t="s">
        <v>596</v>
      </c>
    </row>
    <row r="42" spans="1:26" s="13" customFormat="1" ht="15.95" customHeight="1" x14ac:dyDescent="0.25">
      <c r="A42" s="67" t="s">
        <v>31</v>
      </c>
      <c r="B42" s="9"/>
      <c r="C42" s="77"/>
      <c r="D42" s="77"/>
      <c r="E42" s="77"/>
      <c r="F42" s="80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/>
      <c r="W42" s="78"/>
      <c r="X42" s="78"/>
      <c r="Y42" s="12"/>
      <c r="Z42" s="71"/>
    </row>
    <row r="43" spans="1:26" s="8" customFormat="1" ht="15.95" customHeight="1" x14ac:dyDescent="0.25">
      <c r="A43" s="68" t="s">
        <v>32</v>
      </c>
      <c r="B43" s="79" t="str">
        <f>'13.1 '!B40</f>
        <v>На 2016 год</v>
      </c>
      <c r="C43" s="76" t="s">
        <v>210</v>
      </c>
      <c r="D43" s="76" t="s">
        <v>118</v>
      </c>
      <c r="E43" s="76" t="s">
        <v>118</v>
      </c>
      <c r="F43" s="79" t="s">
        <v>329</v>
      </c>
      <c r="G43" s="76" t="s">
        <v>118</v>
      </c>
      <c r="H43" s="76" t="s">
        <v>118</v>
      </c>
      <c r="I43" s="76" t="s">
        <v>118</v>
      </c>
      <c r="J43" s="76" t="s">
        <v>118</v>
      </c>
      <c r="K43" s="76" t="s">
        <v>118</v>
      </c>
      <c r="L43" s="76"/>
      <c r="M43" s="76" t="s">
        <v>118</v>
      </c>
      <c r="N43" s="76"/>
      <c r="O43" s="76" t="s">
        <v>118</v>
      </c>
      <c r="P43" s="76" t="s">
        <v>118</v>
      </c>
      <c r="Q43" s="76" t="s">
        <v>118</v>
      </c>
      <c r="R43" s="76" t="s">
        <v>118</v>
      </c>
      <c r="S43" s="76" t="s">
        <v>118</v>
      </c>
      <c r="T43" s="76" t="s">
        <v>118</v>
      </c>
      <c r="U43" s="79"/>
      <c r="V43" s="76">
        <f t="shared" si="0"/>
        <v>2</v>
      </c>
      <c r="W43" s="76"/>
      <c r="X43" s="76"/>
      <c r="Y43" s="74">
        <f t="shared" ref="Y43:Y48" si="3">V43*(1-W43)*(1-X43)</f>
        <v>2</v>
      </c>
      <c r="Z43" s="70" t="s">
        <v>370</v>
      </c>
    </row>
    <row r="44" spans="1:26" s="8" customFormat="1" ht="15.95" customHeight="1" x14ac:dyDescent="0.25">
      <c r="A44" s="68" t="s">
        <v>33</v>
      </c>
      <c r="B44" s="79" t="str">
        <f>'13.1 '!B41</f>
        <v>На 2016 год</v>
      </c>
      <c r="C44" s="76" t="s">
        <v>210</v>
      </c>
      <c r="D44" s="76" t="s">
        <v>118</v>
      </c>
      <c r="E44" s="76" t="s">
        <v>118</v>
      </c>
      <c r="F44" s="79" t="s">
        <v>329</v>
      </c>
      <c r="G44" s="76" t="s">
        <v>118</v>
      </c>
      <c r="H44" s="76" t="s">
        <v>118</v>
      </c>
      <c r="I44" s="76" t="s">
        <v>118</v>
      </c>
      <c r="J44" s="76" t="s">
        <v>118</v>
      </c>
      <c r="K44" s="76" t="s">
        <v>118</v>
      </c>
      <c r="L44" s="76"/>
      <c r="M44" s="76"/>
      <c r="N44" s="76"/>
      <c r="O44" s="76" t="s">
        <v>118</v>
      </c>
      <c r="P44" s="76" t="s">
        <v>118</v>
      </c>
      <c r="Q44" s="76" t="s">
        <v>118</v>
      </c>
      <c r="R44" s="76" t="s">
        <v>118</v>
      </c>
      <c r="S44" s="76" t="s">
        <v>118</v>
      </c>
      <c r="T44" s="76" t="s">
        <v>118</v>
      </c>
      <c r="U44" s="76"/>
      <c r="V44" s="76">
        <f t="shared" si="0"/>
        <v>2</v>
      </c>
      <c r="W44" s="76"/>
      <c r="X44" s="76"/>
      <c r="Y44" s="74">
        <f t="shared" si="3"/>
        <v>2</v>
      </c>
      <c r="Z44" s="70" t="s">
        <v>371</v>
      </c>
    </row>
    <row r="45" spans="1:26" ht="15.95" customHeight="1" x14ac:dyDescent="0.25">
      <c r="A45" s="68" t="s">
        <v>34</v>
      </c>
      <c r="B45" s="79" t="str">
        <f>'13.1 '!B42</f>
        <v>На 2016 год</v>
      </c>
      <c r="C45" s="92" t="s">
        <v>210</v>
      </c>
      <c r="D45" s="76" t="s">
        <v>118</v>
      </c>
      <c r="E45" s="76" t="s">
        <v>118</v>
      </c>
      <c r="F45" s="79" t="s">
        <v>328</v>
      </c>
      <c r="G45" s="76" t="s">
        <v>118</v>
      </c>
      <c r="H45" s="76" t="s">
        <v>118</v>
      </c>
      <c r="I45" s="76" t="s">
        <v>118</v>
      </c>
      <c r="J45" s="76"/>
      <c r="K45" s="76" t="s">
        <v>118</v>
      </c>
      <c r="L45" s="76"/>
      <c r="M45" s="76"/>
      <c r="N45" s="76"/>
      <c r="O45" s="76" t="s">
        <v>118</v>
      </c>
      <c r="P45" s="76" t="s">
        <v>118</v>
      </c>
      <c r="Q45" s="76" t="s">
        <v>118</v>
      </c>
      <c r="R45" s="76" t="s">
        <v>118</v>
      </c>
      <c r="S45" s="76" t="s">
        <v>118</v>
      </c>
      <c r="T45" s="76" t="s">
        <v>118</v>
      </c>
      <c r="U45" s="79"/>
      <c r="V45" s="76">
        <f t="shared" si="0"/>
        <v>2</v>
      </c>
      <c r="W45" s="76"/>
      <c r="X45" s="76"/>
      <c r="Y45" s="74">
        <f t="shared" si="3"/>
        <v>2</v>
      </c>
      <c r="Z45" s="70" t="s">
        <v>568</v>
      </c>
    </row>
    <row r="46" spans="1:26" s="7" customFormat="1" ht="15.95" customHeight="1" x14ac:dyDescent="0.25">
      <c r="A46" s="68" t="s">
        <v>35</v>
      </c>
      <c r="B46" s="79" t="str">
        <f>'13.1 '!B43</f>
        <v>На 2016 год</v>
      </c>
      <c r="C46" s="76" t="s">
        <v>210</v>
      </c>
      <c r="D46" s="76" t="s">
        <v>118</v>
      </c>
      <c r="E46" s="76" t="s">
        <v>118</v>
      </c>
      <c r="F46" s="79" t="s">
        <v>329</v>
      </c>
      <c r="G46" s="76" t="s">
        <v>118</v>
      </c>
      <c r="H46" s="76" t="s">
        <v>118</v>
      </c>
      <c r="I46" s="76" t="s">
        <v>118</v>
      </c>
      <c r="J46" s="76"/>
      <c r="K46" s="76" t="s">
        <v>118</v>
      </c>
      <c r="L46" s="76" t="s">
        <v>118</v>
      </c>
      <c r="M46" s="76" t="s">
        <v>118</v>
      </c>
      <c r="N46" s="76"/>
      <c r="O46" s="76" t="s">
        <v>118</v>
      </c>
      <c r="P46" s="76" t="s">
        <v>118</v>
      </c>
      <c r="Q46" s="76" t="s">
        <v>118</v>
      </c>
      <c r="R46" s="76" t="s">
        <v>118</v>
      </c>
      <c r="S46" s="76" t="s">
        <v>118</v>
      </c>
      <c r="T46" s="76" t="s">
        <v>118</v>
      </c>
      <c r="U46" s="79"/>
      <c r="V46" s="76">
        <f t="shared" si="0"/>
        <v>2</v>
      </c>
      <c r="W46" s="76"/>
      <c r="X46" s="76"/>
      <c r="Y46" s="74">
        <f t="shared" si="3"/>
        <v>2</v>
      </c>
      <c r="Z46" s="70" t="s">
        <v>373</v>
      </c>
    </row>
    <row r="47" spans="1:26" s="8" customFormat="1" ht="15.95" customHeight="1" x14ac:dyDescent="0.25">
      <c r="A47" s="68" t="s">
        <v>36</v>
      </c>
      <c r="B47" s="79" t="str">
        <f>'13.1 '!B44</f>
        <v>На 2016 год и плановый период</v>
      </c>
      <c r="C47" s="76" t="s">
        <v>211</v>
      </c>
      <c r="D47" s="76" t="s">
        <v>118</v>
      </c>
      <c r="E47" s="76" t="s">
        <v>118</v>
      </c>
      <c r="F47" s="79" t="s">
        <v>328</v>
      </c>
      <c r="G47" s="76" t="s">
        <v>118</v>
      </c>
      <c r="H47" s="76" t="s">
        <v>118</v>
      </c>
      <c r="I47" s="76" t="s">
        <v>118</v>
      </c>
      <c r="J47" s="76" t="s">
        <v>118</v>
      </c>
      <c r="K47" s="76"/>
      <c r="L47" s="76"/>
      <c r="M47" s="76"/>
      <c r="N47" s="76"/>
      <c r="O47" s="76" t="s">
        <v>118</v>
      </c>
      <c r="P47" s="76" t="s">
        <v>118</v>
      </c>
      <c r="Q47" s="76" t="s">
        <v>118</v>
      </c>
      <c r="R47" s="76" t="s">
        <v>119</v>
      </c>
      <c r="S47" s="76" t="s">
        <v>119</v>
      </c>
      <c r="T47" s="76" t="s">
        <v>119</v>
      </c>
      <c r="U47" s="76"/>
      <c r="V47" s="76">
        <f t="shared" si="0"/>
        <v>1</v>
      </c>
      <c r="W47" s="76">
        <v>0.5</v>
      </c>
      <c r="X47" s="76"/>
      <c r="Y47" s="74">
        <f t="shared" si="3"/>
        <v>0.5</v>
      </c>
      <c r="Z47" s="95" t="s">
        <v>582</v>
      </c>
    </row>
    <row r="48" spans="1:26" s="8" customFormat="1" ht="15.95" customHeight="1" x14ac:dyDescent="0.25">
      <c r="A48" s="68" t="s">
        <v>37</v>
      </c>
      <c r="B48" s="79" t="str">
        <f>'13.1 '!B45</f>
        <v>На 2016 год</v>
      </c>
      <c r="C48" s="76" t="s">
        <v>128</v>
      </c>
      <c r="D48" s="76"/>
      <c r="E48" s="76"/>
      <c r="F48" s="79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81"/>
      <c r="V48" s="76">
        <f t="shared" si="0"/>
        <v>0</v>
      </c>
      <c r="W48" s="76"/>
      <c r="X48" s="76"/>
      <c r="Y48" s="74">
        <f t="shared" si="3"/>
        <v>0</v>
      </c>
      <c r="Z48" s="96" t="s">
        <v>378</v>
      </c>
    </row>
    <row r="49" spans="1:26" s="13" customFormat="1" ht="15.95" customHeight="1" x14ac:dyDescent="0.25">
      <c r="A49" s="67" t="s">
        <v>38</v>
      </c>
      <c r="B49" s="9"/>
      <c r="C49" s="77"/>
      <c r="D49" s="77"/>
      <c r="E49" s="77"/>
      <c r="F49" s="80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8"/>
      <c r="W49" s="78"/>
      <c r="X49" s="78"/>
      <c r="Y49" s="12"/>
      <c r="Z49" s="71"/>
    </row>
    <row r="50" spans="1:26" s="8" customFormat="1" ht="15.95" customHeight="1" x14ac:dyDescent="0.25">
      <c r="A50" s="68" t="s">
        <v>39</v>
      </c>
      <c r="B50" s="79" t="str">
        <f>'13.1 '!B47</f>
        <v>На 2016 год</v>
      </c>
      <c r="C50" s="76" t="s">
        <v>128</v>
      </c>
      <c r="D50" s="76"/>
      <c r="E50" s="76"/>
      <c r="F50" s="79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>
        <f t="shared" si="0"/>
        <v>0</v>
      </c>
      <c r="W50" s="76"/>
      <c r="X50" s="76"/>
      <c r="Y50" s="74">
        <f t="shared" ref="Y50:Y56" si="4">V50*(1-W50)*(1-X50)</f>
        <v>0</v>
      </c>
      <c r="Z50" s="70" t="s">
        <v>379</v>
      </c>
    </row>
    <row r="51" spans="1:26" s="8" customFormat="1" ht="15.95" customHeight="1" x14ac:dyDescent="0.25">
      <c r="A51" s="68" t="s">
        <v>40</v>
      </c>
      <c r="B51" s="79" t="str">
        <f>'13.1 '!B48</f>
        <v>На 2016 год</v>
      </c>
      <c r="C51" s="76" t="s">
        <v>128</v>
      </c>
      <c r="D51" s="76"/>
      <c r="E51" s="76"/>
      <c r="F51" s="79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>
        <f t="shared" si="0"/>
        <v>0</v>
      </c>
      <c r="W51" s="76"/>
      <c r="X51" s="76"/>
      <c r="Y51" s="74">
        <f t="shared" si="4"/>
        <v>0</v>
      </c>
      <c r="Z51" s="70" t="s">
        <v>340</v>
      </c>
    </row>
    <row r="52" spans="1:26" ht="15.95" customHeight="1" x14ac:dyDescent="0.25">
      <c r="A52" s="68" t="s">
        <v>41</v>
      </c>
      <c r="B52" s="79" t="str">
        <f>'13.1 '!B49</f>
        <v>На 2016 год и плановый период</v>
      </c>
      <c r="C52" s="76" t="s">
        <v>128</v>
      </c>
      <c r="D52" s="76"/>
      <c r="E52" s="76"/>
      <c r="F52" s="79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9"/>
      <c r="V52" s="76">
        <f t="shared" si="0"/>
        <v>0</v>
      </c>
      <c r="W52" s="76"/>
      <c r="X52" s="76"/>
      <c r="Y52" s="74">
        <f t="shared" si="4"/>
        <v>0</v>
      </c>
      <c r="Z52" s="70" t="s">
        <v>470</v>
      </c>
    </row>
    <row r="53" spans="1:26" ht="15.95" customHeight="1" x14ac:dyDescent="0.25">
      <c r="A53" s="68" t="s">
        <v>42</v>
      </c>
      <c r="B53" s="79" t="str">
        <f>'13.1 '!B50</f>
        <v>На 2016 год</v>
      </c>
      <c r="C53" s="76" t="s">
        <v>211</v>
      </c>
      <c r="D53" s="76" t="s">
        <v>118</v>
      </c>
      <c r="E53" s="76" t="s">
        <v>118</v>
      </c>
      <c r="F53" s="79" t="s">
        <v>329</v>
      </c>
      <c r="G53" s="76" t="s">
        <v>118</v>
      </c>
      <c r="H53" s="76" t="s">
        <v>118</v>
      </c>
      <c r="I53" s="76" t="s">
        <v>118</v>
      </c>
      <c r="J53" s="76"/>
      <c r="K53" s="76" t="s">
        <v>118</v>
      </c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>
        <f t="shared" si="0"/>
        <v>1</v>
      </c>
      <c r="W53" s="76"/>
      <c r="X53" s="76"/>
      <c r="Y53" s="74">
        <f t="shared" si="4"/>
        <v>1</v>
      </c>
      <c r="Z53" s="70" t="s">
        <v>446</v>
      </c>
    </row>
    <row r="54" spans="1:26" s="8" customFormat="1" ht="15.95" customHeight="1" x14ac:dyDescent="0.25">
      <c r="A54" s="68" t="s">
        <v>92</v>
      </c>
      <c r="B54" s="79" t="str">
        <f>'13.1 '!B51</f>
        <v>На 2016 год</v>
      </c>
      <c r="C54" s="76" t="s">
        <v>128</v>
      </c>
      <c r="D54" s="76"/>
      <c r="E54" s="76"/>
      <c r="F54" s="79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>
        <f t="shared" si="0"/>
        <v>0</v>
      </c>
      <c r="W54" s="76"/>
      <c r="X54" s="76"/>
      <c r="Y54" s="74">
        <f t="shared" si="4"/>
        <v>0</v>
      </c>
      <c r="Z54" s="70" t="s">
        <v>380</v>
      </c>
    </row>
    <row r="55" spans="1:26" ht="15.95" customHeight="1" x14ac:dyDescent="0.25">
      <c r="A55" s="68" t="s">
        <v>43</v>
      </c>
      <c r="B55" s="79" t="str">
        <f>'13.1 '!B52</f>
        <v>На 2016 год</v>
      </c>
      <c r="C55" s="76" t="s">
        <v>128</v>
      </c>
      <c r="D55" s="76"/>
      <c r="E55" s="76"/>
      <c r="F55" s="79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>
        <f t="shared" si="0"/>
        <v>0</v>
      </c>
      <c r="W55" s="76"/>
      <c r="X55" s="76"/>
      <c r="Y55" s="74">
        <f t="shared" si="4"/>
        <v>0</v>
      </c>
      <c r="Z55" s="69" t="s">
        <v>381</v>
      </c>
    </row>
    <row r="56" spans="1:26" ht="15.95" customHeight="1" x14ac:dyDescent="0.25">
      <c r="A56" s="68" t="s">
        <v>44</v>
      </c>
      <c r="B56" s="79" t="str">
        <f>'13.1 '!B53</f>
        <v>На 2016 год</v>
      </c>
      <c r="C56" s="76" t="s">
        <v>210</v>
      </c>
      <c r="D56" s="76" t="s">
        <v>118</v>
      </c>
      <c r="E56" s="76" t="s">
        <v>118</v>
      </c>
      <c r="F56" s="79" t="s">
        <v>329</v>
      </c>
      <c r="G56" s="76" t="s">
        <v>118</v>
      </c>
      <c r="H56" s="76" t="s">
        <v>118</v>
      </c>
      <c r="I56" s="76" t="s">
        <v>118</v>
      </c>
      <c r="J56" s="76"/>
      <c r="K56" s="76" t="s">
        <v>118</v>
      </c>
      <c r="L56" s="76"/>
      <c r="M56" s="76"/>
      <c r="N56" s="76"/>
      <c r="O56" s="76" t="s">
        <v>118</v>
      </c>
      <c r="P56" s="76" t="s">
        <v>118</v>
      </c>
      <c r="Q56" s="76" t="s">
        <v>118</v>
      </c>
      <c r="R56" s="76" t="s">
        <v>118</v>
      </c>
      <c r="S56" s="76" t="s">
        <v>118</v>
      </c>
      <c r="T56" s="76" t="s">
        <v>118</v>
      </c>
      <c r="U56" s="76"/>
      <c r="V56" s="76">
        <f t="shared" si="0"/>
        <v>2</v>
      </c>
      <c r="W56" s="76"/>
      <c r="X56" s="76"/>
      <c r="Y56" s="74">
        <f t="shared" si="4"/>
        <v>2</v>
      </c>
      <c r="Z56" s="70" t="s">
        <v>598</v>
      </c>
    </row>
    <row r="57" spans="1:26" s="13" customFormat="1" ht="15.95" customHeight="1" x14ac:dyDescent="0.25">
      <c r="A57" s="67" t="s">
        <v>45</v>
      </c>
      <c r="B57" s="9"/>
      <c r="C57" s="77"/>
      <c r="D57" s="77"/>
      <c r="E57" s="77"/>
      <c r="F57" s="80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8"/>
      <c r="W57" s="78"/>
      <c r="X57" s="78"/>
      <c r="Y57" s="12"/>
      <c r="Z57" s="71"/>
    </row>
    <row r="58" spans="1:26" s="8" customFormat="1" ht="15.95" customHeight="1" x14ac:dyDescent="0.25">
      <c r="A58" s="68" t="s">
        <v>46</v>
      </c>
      <c r="B58" s="79" t="str">
        <f>'13.1 '!B55</f>
        <v>На 2016 год и плановый период</v>
      </c>
      <c r="C58" s="76" t="s">
        <v>210</v>
      </c>
      <c r="D58" s="76" t="s">
        <v>118</v>
      </c>
      <c r="E58" s="76" t="s">
        <v>118</v>
      </c>
      <c r="F58" s="79" t="s">
        <v>328</v>
      </c>
      <c r="G58" s="76" t="s">
        <v>118</v>
      </c>
      <c r="H58" s="76" t="s">
        <v>118</v>
      </c>
      <c r="I58" s="76" t="s">
        <v>118</v>
      </c>
      <c r="J58" s="76" t="s">
        <v>118</v>
      </c>
      <c r="K58" s="76" t="s">
        <v>118</v>
      </c>
      <c r="L58" s="76"/>
      <c r="M58" s="76" t="s">
        <v>118</v>
      </c>
      <c r="N58" s="76"/>
      <c r="O58" s="76" t="s">
        <v>118</v>
      </c>
      <c r="P58" s="76" t="s">
        <v>118</v>
      </c>
      <c r="Q58" s="76" t="s">
        <v>118</v>
      </c>
      <c r="R58" s="76" t="s">
        <v>118</v>
      </c>
      <c r="S58" s="76" t="s">
        <v>118</v>
      </c>
      <c r="T58" s="76" t="s">
        <v>118</v>
      </c>
      <c r="U58" s="76"/>
      <c r="V58" s="76">
        <f t="shared" si="0"/>
        <v>2</v>
      </c>
      <c r="W58" s="76"/>
      <c r="X58" s="76"/>
      <c r="Y58" s="74">
        <f t="shared" ref="Y58:Y71" si="5">V58*(1-W58)*(1-X58)</f>
        <v>2</v>
      </c>
      <c r="Z58" s="70" t="s">
        <v>343</v>
      </c>
    </row>
    <row r="59" spans="1:26" s="8" customFormat="1" ht="15.95" customHeight="1" x14ac:dyDescent="0.25">
      <c r="A59" s="68" t="s">
        <v>47</v>
      </c>
      <c r="B59" s="79" t="str">
        <f>'13.1 '!B56</f>
        <v>На 2016 год</v>
      </c>
      <c r="C59" s="76" t="s">
        <v>128</v>
      </c>
      <c r="D59" s="76"/>
      <c r="E59" s="76"/>
      <c r="F59" s="79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>
        <f t="shared" si="0"/>
        <v>0</v>
      </c>
      <c r="W59" s="76"/>
      <c r="X59" s="76"/>
      <c r="Y59" s="74">
        <f t="shared" si="5"/>
        <v>0</v>
      </c>
      <c r="Z59" s="70" t="s">
        <v>487</v>
      </c>
    </row>
    <row r="60" spans="1:26" s="8" customFormat="1" ht="15.95" customHeight="1" x14ac:dyDescent="0.25">
      <c r="A60" s="68" t="s">
        <v>48</v>
      </c>
      <c r="B60" s="79" t="str">
        <f>'13.1 '!B57</f>
        <v>На 2016 год</v>
      </c>
      <c r="C60" s="76" t="s">
        <v>211</v>
      </c>
      <c r="D60" s="76" t="s">
        <v>118</v>
      </c>
      <c r="E60" s="76" t="s">
        <v>118</v>
      </c>
      <c r="F60" s="79" t="s">
        <v>329</v>
      </c>
      <c r="G60" s="76" t="s">
        <v>118</v>
      </c>
      <c r="H60" s="76" t="s">
        <v>118</v>
      </c>
      <c r="I60" s="76" t="s">
        <v>118</v>
      </c>
      <c r="J60" s="76" t="s">
        <v>118</v>
      </c>
      <c r="K60" s="76"/>
      <c r="L60" s="76"/>
      <c r="M60" s="76"/>
      <c r="N60" s="76"/>
      <c r="O60" s="76" t="s">
        <v>118</v>
      </c>
      <c r="P60" s="76" t="s">
        <v>118</v>
      </c>
      <c r="Q60" s="76"/>
      <c r="R60" s="76"/>
      <c r="S60" s="76"/>
      <c r="T60" s="76"/>
      <c r="U60" s="76"/>
      <c r="V60" s="76">
        <f t="shared" si="0"/>
        <v>1</v>
      </c>
      <c r="W60" s="76"/>
      <c r="X60" s="76"/>
      <c r="Y60" s="74">
        <f t="shared" si="5"/>
        <v>1</v>
      </c>
      <c r="Z60" s="70" t="s">
        <v>345</v>
      </c>
    </row>
    <row r="61" spans="1:26" s="8" customFormat="1" ht="15.95" customHeight="1" x14ac:dyDescent="0.25">
      <c r="A61" s="68" t="s">
        <v>49</v>
      </c>
      <c r="B61" s="79" t="str">
        <f>'13.1 '!B58</f>
        <v>На 2016 год</v>
      </c>
      <c r="C61" s="76" t="s">
        <v>128</v>
      </c>
      <c r="D61" s="76"/>
      <c r="E61" s="76"/>
      <c r="F61" s="79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>
        <f t="shared" si="0"/>
        <v>0</v>
      </c>
      <c r="W61" s="76"/>
      <c r="X61" s="76"/>
      <c r="Y61" s="74">
        <f t="shared" si="5"/>
        <v>0</v>
      </c>
      <c r="Z61" s="70" t="s">
        <v>382</v>
      </c>
    </row>
    <row r="62" spans="1:26" ht="15.95" customHeight="1" x14ac:dyDescent="0.25">
      <c r="A62" s="68" t="s">
        <v>50</v>
      </c>
      <c r="B62" s="79" t="str">
        <f>'13.1 '!B59</f>
        <v>На 2016 год</v>
      </c>
      <c r="C62" s="76" t="s">
        <v>210</v>
      </c>
      <c r="D62" s="76" t="s">
        <v>118</v>
      </c>
      <c r="E62" s="76" t="s">
        <v>118</v>
      </c>
      <c r="F62" s="79" t="s">
        <v>329</v>
      </c>
      <c r="G62" s="76" t="s">
        <v>118</v>
      </c>
      <c r="H62" s="76" t="s">
        <v>118</v>
      </c>
      <c r="I62" s="76" t="s">
        <v>118</v>
      </c>
      <c r="J62" s="76" t="s">
        <v>118</v>
      </c>
      <c r="K62" s="76" t="s">
        <v>118</v>
      </c>
      <c r="L62" s="76"/>
      <c r="M62" s="76"/>
      <c r="N62" s="76"/>
      <c r="O62" s="76" t="s">
        <v>118</v>
      </c>
      <c r="P62" s="76" t="s">
        <v>118</v>
      </c>
      <c r="Q62" s="76"/>
      <c r="R62" s="76" t="s">
        <v>118</v>
      </c>
      <c r="S62" s="76" t="s">
        <v>118</v>
      </c>
      <c r="T62" s="76" t="s">
        <v>118</v>
      </c>
      <c r="U62" s="79"/>
      <c r="V62" s="76">
        <f t="shared" si="0"/>
        <v>2</v>
      </c>
      <c r="W62" s="76"/>
      <c r="X62" s="76"/>
      <c r="Y62" s="74">
        <f t="shared" si="5"/>
        <v>2</v>
      </c>
      <c r="Z62" s="70" t="s">
        <v>633</v>
      </c>
    </row>
    <row r="63" spans="1:26" s="8" customFormat="1" ht="15.95" customHeight="1" x14ac:dyDescent="0.25">
      <c r="A63" s="68" t="s">
        <v>51</v>
      </c>
      <c r="B63" s="79" t="str">
        <f>'13.1 '!B60</f>
        <v>На 2016 год</v>
      </c>
      <c r="C63" s="76" t="s">
        <v>128</v>
      </c>
      <c r="D63" s="76"/>
      <c r="E63" s="76"/>
      <c r="F63" s="79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>
        <f t="shared" si="0"/>
        <v>0</v>
      </c>
      <c r="W63" s="76"/>
      <c r="X63" s="76"/>
      <c r="Y63" s="74">
        <f t="shared" si="5"/>
        <v>0</v>
      </c>
      <c r="Z63" s="70" t="s">
        <v>387</v>
      </c>
    </row>
    <row r="64" spans="1:26" s="8" customFormat="1" ht="15.95" customHeight="1" x14ac:dyDescent="0.25">
      <c r="A64" s="68" t="s">
        <v>52</v>
      </c>
      <c r="B64" s="79" t="str">
        <f>'13.1 '!B61</f>
        <v>На 2016 год и плановый период</v>
      </c>
      <c r="C64" s="76" t="s">
        <v>211</v>
      </c>
      <c r="D64" s="76" t="s">
        <v>118</v>
      </c>
      <c r="E64" s="76" t="s">
        <v>118</v>
      </c>
      <c r="F64" s="79" t="s">
        <v>328</v>
      </c>
      <c r="G64" s="76" t="s">
        <v>118</v>
      </c>
      <c r="H64" s="76" t="s">
        <v>118</v>
      </c>
      <c r="I64" s="76" t="s">
        <v>118</v>
      </c>
      <c r="J64" s="76"/>
      <c r="K64" s="76" t="s">
        <v>118</v>
      </c>
      <c r="L64" s="76"/>
      <c r="M64" s="76"/>
      <c r="N64" s="76"/>
      <c r="O64" s="76" t="s">
        <v>118</v>
      </c>
      <c r="P64" s="76"/>
      <c r="Q64" s="76" t="s">
        <v>118</v>
      </c>
      <c r="R64" s="76"/>
      <c r="S64" s="76"/>
      <c r="T64" s="76"/>
      <c r="U64" s="76"/>
      <c r="V64" s="76">
        <f t="shared" si="0"/>
        <v>1</v>
      </c>
      <c r="W64" s="76"/>
      <c r="X64" s="76"/>
      <c r="Y64" s="74">
        <f t="shared" si="5"/>
        <v>1</v>
      </c>
      <c r="Z64" s="70" t="s">
        <v>389</v>
      </c>
    </row>
    <row r="65" spans="1:26" s="8" customFormat="1" ht="15.95" customHeight="1" x14ac:dyDescent="0.25">
      <c r="A65" s="68" t="s">
        <v>53</v>
      </c>
      <c r="B65" s="79" t="str">
        <f>'13.1 '!B62</f>
        <v>На 2016 год</v>
      </c>
      <c r="C65" s="76" t="s">
        <v>210</v>
      </c>
      <c r="D65" s="76" t="s">
        <v>118</v>
      </c>
      <c r="E65" s="76" t="s">
        <v>118</v>
      </c>
      <c r="F65" s="79" t="s">
        <v>329</v>
      </c>
      <c r="G65" s="76" t="s">
        <v>118</v>
      </c>
      <c r="H65" s="76" t="s">
        <v>118</v>
      </c>
      <c r="I65" s="76" t="s">
        <v>118</v>
      </c>
      <c r="J65" s="76" t="s">
        <v>118</v>
      </c>
      <c r="K65" s="76" t="s">
        <v>118</v>
      </c>
      <c r="L65" s="76"/>
      <c r="M65" s="76" t="s">
        <v>118</v>
      </c>
      <c r="N65" s="76"/>
      <c r="O65" s="76" t="s">
        <v>118</v>
      </c>
      <c r="P65" s="76" t="s">
        <v>118</v>
      </c>
      <c r="Q65" s="76" t="s">
        <v>118</v>
      </c>
      <c r="R65" s="76" t="s">
        <v>118</v>
      </c>
      <c r="S65" s="76" t="s">
        <v>118</v>
      </c>
      <c r="T65" s="76" t="s">
        <v>118</v>
      </c>
      <c r="U65" s="76"/>
      <c r="V65" s="76">
        <f t="shared" si="0"/>
        <v>2</v>
      </c>
      <c r="W65" s="76"/>
      <c r="X65" s="76"/>
      <c r="Y65" s="74">
        <f t="shared" si="5"/>
        <v>2</v>
      </c>
      <c r="Z65" s="97" t="s">
        <v>601</v>
      </c>
    </row>
    <row r="66" spans="1:26" s="8" customFormat="1" ht="15.95" customHeight="1" x14ac:dyDescent="0.25">
      <c r="A66" s="68" t="s">
        <v>54</v>
      </c>
      <c r="B66" s="79" t="str">
        <f>'13.1 '!B63</f>
        <v>На 2016 год</v>
      </c>
      <c r="C66" s="76" t="s">
        <v>128</v>
      </c>
      <c r="D66" s="76"/>
      <c r="E66" s="76"/>
      <c r="F66" s="79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>
        <f t="shared" si="0"/>
        <v>0</v>
      </c>
      <c r="W66" s="76"/>
      <c r="X66" s="76"/>
      <c r="Y66" s="74">
        <f t="shared" si="5"/>
        <v>0</v>
      </c>
      <c r="Z66" s="82" t="s">
        <v>484</v>
      </c>
    </row>
    <row r="67" spans="1:26" s="8" customFormat="1" ht="15.95" customHeight="1" x14ac:dyDescent="0.25">
      <c r="A67" s="68" t="s">
        <v>55</v>
      </c>
      <c r="B67" s="79" t="str">
        <f>'13.1 '!B64</f>
        <v>На 2016 год</v>
      </c>
      <c r="C67" s="76" t="s">
        <v>210</v>
      </c>
      <c r="D67" s="76" t="s">
        <v>118</v>
      </c>
      <c r="E67" s="76" t="s">
        <v>118</v>
      </c>
      <c r="F67" s="79" t="s">
        <v>329</v>
      </c>
      <c r="G67" s="76" t="s">
        <v>118</v>
      </c>
      <c r="H67" s="76" t="s">
        <v>118</v>
      </c>
      <c r="I67" s="76" t="s">
        <v>118</v>
      </c>
      <c r="J67" s="76" t="s">
        <v>118</v>
      </c>
      <c r="K67" s="76" t="s">
        <v>118</v>
      </c>
      <c r="L67" s="76"/>
      <c r="M67" s="76"/>
      <c r="N67" s="76"/>
      <c r="O67" s="76" t="s">
        <v>118</v>
      </c>
      <c r="P67" s="76" t="s">
        <v>118</v>
      </c>
      <c r="Q67" s="76" t="s">
        <v>118</v>
      </c>
      <c r="R67" s="76" t="s">
        <v>118</v>
      </c>
      <c r="S67" s="76" t="s">
        <v>118</v>
      </c>
      <c r="T67" s="76" t="s">
        <v>118</v>
      </c>
      <c r="U67" s="76"/>
      <c r="V67" s="76">
        <f t="shared" si="0"/>
        <v>2</v>
      </c>
      <c r="W67" s="76"/>
      <c r="X67" s="76"/>
      <c r="Y67" s="74">
        <f t="shared" si="5"/>
        <v>2</v>
      </c>
      <c r="Z67" s="70" t="s">
        <v>478</v>
      </c>
    </row>
    <row r="68" spans="1:26" ht="15.95" customHeight="1" x14ac:dyDescent="0.25">
      <c r="A68" s="68" t="s">
        <v>56</v>
      </c>
      <c r="B68" s="79" t="str">
        <f>'13.1 '!B65</f>
        <v>На 2016 год</v>
      </c>
      <c r="C68" s="76" t="s">
        <v>210</v>
      </c>
      <c r="D68" s="76" t="s">
        <v>118</v>
      </c>
      <c r="E68" s="76" t="s">
        <v>118</v>
      </c>
      <c r="F68" s="79" t="s">
        <v>329</v>
      </c>
      <c r="G68" s="76" t="s">
        <v>118</v>
      </c>
      <c r="H68" s="76" t="s">
        <v>118</v>
      </c>
      <c r="I68" s="76" t="s">
        <v>118</v>
      </c>
      <c r="J68" s="76"/>
      <c r="K68" s="76" t="s">
        <v>118</v>
      </c>
      <c r="L68" s="76"/>
      <c r="M68" s="76"/>
      <c r="N68" s="76"/>
      <c r="O68" s="76" t="s">
        <v>118</v>
      </c>
      <c r="P68" s="76" t="s">
        <v>118</v>
      </c>
      <c r="Q68" s="76" t="s">
        <v>118</v>
      </c>
      <c r="R68" s="76" t="s">
        <v>118</v>
      </c>
      <c r="S68" s="76" t="s">
        <v>118</v>
      </c>
      <c r="T68" s="76" t="s">
        <v>118</v>
      </c>
      <c r="U68" s="76"/>
      <c r="V68" s="76">
        <f t="shared" si="0"/>
        <v>2</v>
      </c>
      <c r="W68" s="76"/>
      <c r="X68" s="76"/>
      <c r="Y68" s="74">
        <f t="shared" si="5"/>
        <v>2</v>
      </c>
      <c r="Z68" s="70" t="s">
        <v>408</v>
      </c>
    </row>
    <row r="69" spans="1:26" s="8" customFormat="1" ht="15.95" customHeight="1" x14ac:dyDescent="0.25">
      <c r="A69" s="68" t="s">
        <v>57</v>
      </c>
      <c r="B69" s="79" t="str">
        <f>'13.1 '!B66</f>
        <v>На 2016 год и плановый период</v>
      </c>
      <c r="C69" s="76" t="s">
        <v>128</v>
      </c>
      <c r="D69" s="76"/>
      <c r="E69" s="76"/>
      <c r="F69" s="79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>
        <f t="shared" si="0"/>
        <v>0</v>
      </c>
      <c r="W69" s="76"/>
      <c r="X69" s="76"/>
      <c r="Y69" s="74">
        <f t="shared" si="5"/>
        <v>0</v>
      </c>
      <c r="Z69" s="70" t="s">
        <v>390</v>
      </c>
    </row>
    <row r="70" spans="1:26" s="8" customFormat="1" ht="15.95" customHeight="1" x14ac:dyDescent="0.25">
      <c r="A70" s="68" t="s">
        <v>58</v>
      </c>
      <c r="B70" s="79" t="str">
        <f>'13.1 '!B67</f>
        <v>На 2016 год</v>
      </c>
      <c r="C70" s="76" t="s">
        <v>211</v>
      </c>
      <c r="D70" s="76" t="s">
        <v>118</v>
      </c>
      <c r="E70" s="76" t="s">
        <v>118</v>
      </c>
      <c r="F70" s="79" t="s">
        <v>329</v>
      </c>
      <c r="G70" s="76" t="s">
        <v>118</v>
      </c>
      <c r="H70" s="76" t="s">
        <v>118</v>
      </c>
      <c r="I70" s="76" t="s">
        <v>118</v>
      </c>
      <c r="J70" s="76"/>
      <c r="K70" s="76" t="s">
        <v>118</v>
      </c>
      <c r="L70" s="76"/>
      <c r="M70" s="76"/>
      <c r="N70" s="76"/>
      <c r="O70" s="76" t="s">
        <v>118</v>
      </c>
      <c r="P70" s="76" t="s">
        <v>118</v>
      </c>
      <c r="Q70" s="76" t="s">
        <v>118</v>
      </c>
      <c r="R70" s="76" t="s">
        <v>119</v>
      </c>
      <c r="S70" s="76" t="s">
        <v>119</v>
      </c>
      <c r="T70" s="76" t="s">
        <v>119</v>
      </c>
      <c r="U70" s="76"/>
      <c r="V70" s="76">
        <f t="shared" si="0"/>
        <v>1</v>
      </c>
      <c r="W70" s="76"/>
      <c r="X70" s="76"/>
      <c r="Y70" s="74">
        <f t="shared" si="5"/>
        <v>1</v>
      </c>
      <c r="Z70" s="70" t="s">
        <v>481</v>
      </c>
    </row>
    <row r="71" spans="1:26" ht="15.95" customHeight="1" x14ac:dyDescent="0.25">
      <c r="A71" s="68" t="s">
        <v>59</v>
      </c>
      <c r="B71" s="79" t="str">
        <f>'13.1 '!B68</f>
        <v>На 2016 год</v>
      </c>
      <c r="C71" s="76" t="s">
        <v>211</v>
      </c>
      <c r="D71" s="76" t="s">
        <v>118</v>
      </c>
      <c r="E71" s="76" t="s">
        <v>118</v>
      </c>
      <c r="F71" s="79" t="s">
        <v>329</v>
      </c>
      <c r="G71" s="76" t="s">
        <v>118</v>
      </c>
      <c r="H71" s="76" t="s">
        <v>118</v>
      </c>
      <c r="I71" s="76" t="s">
        <v>118</v>
      </c>
      <c r="J71" s="76" t="s">
        <v>118</v>
      </c>
      <c r="K71" s="76" t="s">
        <v>118</v>
      </c>
      <c r="L71" s="76"/>
      <c r="M71" s="76" t="s">
        <v>118</v>
      </c>
      <c r="N71" s="76"/>
      <c r="O71" s="76" t="s">
        <v>118</v>
      </c>
      <c r="P71" s="76" t="s">
        <v>118</v>
      </c>
      <c r="Q71" s="76" t="s">
        <v>118</v>
      </c>
      <c r="R71" s="76" t="s">
        <v>119</v>
      </c>
      <c r="S71" s="76" t="s">
        <v>119</v>
      </c>
      <c r="T71" s="76" t="s">
        <v>119</v>
      </c>
      <c r="U71" s="76"/>
      <c r="V71" s="76">
        <f t="shared" si="0"/>
        <v>1</v>
      </c>
      <c r="W71" s="76"/>
      <c r="X71" s="76"/>
      <c r="Y71" s="74">
        <f t="shared" si="5"/>
        <v>1</v>
      </c>
      <c r="Z71" s="70" t="s">
        <v>604</v>
      </c>
    </row>
    <row r="72" spans="1:26" s="13" customFormat="1" ht="15.95" customHeight="1" x14ac:dyDescent="0.25">
      <c r="A72" s="67" t="s">
        <v>60</v>
      </c>
      <c r="B72" s="9"/>
      <c r="C72" s="77"/>
      <c r="D72" s="77"/>
      <c r="E72" s="77"/>
      <c r="F72" s="80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8"/>
      <c r="W72" s="78"/>
      <c r="X72" s="78"/>
      <c r="Y72" s="12"/>
      <c r="Z72" s="71"/>
    </row>
    <row r="73" spans="1:26" s="8" customFormat="1" ht="15.95" customHeight="1" x14ac:dyDescent="0.25">
      <c r="A73" s="68" t="s">
        <v>61</v>
      </c>
      <c r="B73" s="79" t="str">
        <f>'13.1 '!B70</f>
        <v>На 2016 год</v>
      </c>
      <c r="C73" s="92" t="s">
        <v>120</v>
      </c>
      <c r="D73" s="76" t="s">
        <v>119</v>
      </c>
      <c r="E73" s="76" t="s">
        <v>118</v>
      </c>
      <c r="F73" s="79" t="s">
        <v>329</v>
      </c>
      <c r="G73" s="76" t="s">
        <v>118</v>
      </c>
      <c r="H73" s="76" t="s">
        <v>118</v>
      </c>
      <c r="I73" s="76" t="s">
        <v>118</v>
      </c>
      <c r="J73" s="76"/>
      <c r="K73" s="76"/>
      <c r="L73" s="76"/>
      <c r="M73" s="76"/>
      <c r="N73" s="76"/>
      <c r="O73" s="76" t="s">
        <v>118</v>
      </c>
      <c r="P73" s="76" t="s">
        <v>118</v>
      </c>
      <c r="Q73" s="76" t="s">
        <v>118</v>
      </c>
      <c r="R73" s="76" t="s">
        <v>118</v>
      </c>
      <c r="S73" s="76" t="s">
        <v>118</v>
      </c>
      <c r="T73" s="76" t="s">
        <v>118</v>
      </c>
      <c r="U73" s="79" t="s">
        <v>508</v>
      </c>
      <c r="V73" s="76">
        <f t="shared" si="0"/>
        <v>0</v>
      </c>
      <c r="W73" s="76"/>
      <c r="X73" s="76">
        <v>0.5</v>
      </c>
      <c r="Y73" s="74">
        <f t="shared" ref="Y73:Y78" si="6">V73*(1-W73)*(1-X73)</f>
        <v>0</v>
      </c>
      <c r="Z73" s="70" t="s">
        <v>347</v>
      </c>
    </row>
    <row r="74" spans="1:26" ht="15.95" customHeight="1" x14ac:dyDescent="0.25">
      <c r="A74" s="68" t="s">
        <v>62</v>
      </c>
      <c r="B74" s="79" t="str">
        <f>'13.1 '!B71</f>
        <v>На 2016 год</v>
      </c>
      <c r="C74" s="92" t="s">
        <v>211</v>
      </c>
      <c r="D74" s="76" t="s">
        <v>118</v>
      </c>
      <c r="E74" s="76" t="s">
        <v>118</v>
      </c>
      <c r="F74" s="79" t="s">
        <v>329</v>
      </c>
      <c r="G74" s="76" t="s">
        <v>118</v>
      </c>
      <c r="H74" s="76" t="s">
        <v>118</v>
      </c>
      <c r="I74" s="76" t="s">
        <v>118</v>
      </c>
      <c r="J74" s="76" t="s">
        <v>118</v>
      </c>
      <c r="K74" s="76" t="s">
        <v>118</v>
      </c>
      <c r="L74" s="76"/>
      <c r="M74" s="76" t="s">
        <v>118</v>
      </c>
      <c r="N74" s="76" t="s">
        <v>118</v>
      </c>
      <c r="O74" s="76" t="s">
        <v>118</v>
      </c>
      <c r="P74" s="76" t="s">
        <v>118</v>
      </c>
      <c r="Q74" s="76" t="s">
        <v>118</v>
      </c>
      <c r="R74" s="76"/>
      <c r="S74" s="76"/>
      <c r="T74" s="76"/>
      <c r="U74" s="76"/>
      <c r="V74" s="76">
        <f t="shared" si="0"/>
        <v>1</v>
      </c>
      <c r="W74" s="76"/>
      <c r="X74" s="76"/>
      <c r="Y74" s="74">
        <f t="shared" si="6"/>
        <v>1</v>
      </c>
      <c r="Z74" s="11" t="s">
        <v>393</v>
      </c>
    </row>
    <row r="75" spans="1:26" ht="15.95" customHeight="1" x14ac:dyDescent="0.25">
      <c r="A75" s="68" t="s">
        <v>63</v>
      </c>
      <c r="B75" s="79" t="str">
        <f>'13.1 '!B72</f>
        <v>На 2016 год и плановый период</v>
      </c>
      <c r="C75" s="92" t="s">
        <v>210</v>
      </c>
      <c r="D75" s="76" t="s">
        <v>118</v>
      </c>
      <c r="E75" s="76" t="s">
        <v>118</v>
      </c>
      <c r="F75" s="79" t="s">
        <v>328</v>
      </c>
      <c r="G75" s="76" t="s">
        <v>118</v>
      </c>
      <c r="H75" s="76" t="s">
        <v>118</v>
      </c>
      <c r="I75" s="76" t="s">
        <v>118</v>
      </c>
      <c r="J75" s="76" t="s">
        <v>118</v>
      </c>
      <c r="K75" s="76" t="s">
        <v>118</v>
      </c>
      <c r="L75" s="76"/>
      <c r="M75" s="76" t="s">
        <v>118</v>
      </c>
      <c r="N75" s="76"/>
      <c r="O75" s="76" t="s">
        <v>118</v>
      </c>
      <c r="P75" s="76" t="s">
        <v>118</v>
      </c>
      <c r="Q75" s="76" t="s">
        <v>118</v>
      </c>
      <c r="R75" s="79" t="s">
        <v>521</v>
      </c>
      <c r="S75" s="76" t="s">
        <v>118</v>
      </c>
      <c r="T75" s="76" t="s">
        <v>118</v>
      </c>
      <c r="U75" s="76"/>
      <c r="V75" s="76">
        <f t="shared" si="0"/>
        <v>2</v>
      </c>
      <c r="W75" s="76"/>
      <c r="X75" s="76"/>
      <c r="Y75" s="74">
        <f t="shared" si="6"/>
        <v>2</v>
      </c>
      <c r="Z75" s="125" t="s">
        <v>394</v>
      </c>
    </row>
    <row r="76" spans="1:26" s="8" customFormat="1" ht="15.95" customHeight="1" x14ac:dyDescent="0.25">
      <c r="A76" s="68" t="s">
        <v>64</v>
      </c>
      <c r="B76" s="79" t="str">
        <f>'13.1 '!B73</f>
        <v>На 2016 год</v>
      </c>
      <c r="C76" s="76" t="s">
        <v>210</v>
      </c>
      <c r="D76" s="76" t="s">
        <v>118</v>
      </c>
      <c r="E76" s="76" t="s">
        <v>118</v>
      </c>
      <c r="F76" s="79" t="s">
        <v>329</v>
      </c>
      <c r="G76" s="76" t="s">
        <v>118</v>
      </c>
      <c r="H76" s="76" t="s">
        <v>118</v>
      </c>
      <c r="I76" s="76" t="s">
        <v>118</v>
      </c>
      <c r="J76" s="76"/>
      <c r="K76" s="76" t="s">
        <v>118</v>
      </c>
      <c r="L76" s="76"/>
      <c r="M76" s="76" t="s">
        <v>118</v>
      </c>
      <c r="N76" s="76"/>
      <c r="O76" s="76" t="s">
        <v>118</v>
      </c>
      <c r="P76" s="76" t="s">
        <v>118</v>
      </c>
      <c r="Q76" s="76" t="s">
        <v>118</v>
      </c>
      <c r="R76" s="76" t="s">
        <v>118</v>
      </c>
      <c r="S76" s="76" t="s">
        <v>118</v>
      </c>
      <c r="T76" s="76" t="s">
        <v>118</v>
      </c>
      <c r="U76" s="76"/>
      <c r="V76" s="76">
        <f>IF(C76="Да, опубликованы по всем указанным видам доходов",2,IF(C76="Да, опубликованы по отдельным видам доходов",1,0))</f>
        <v>2</v>
      </c>
      <c r="W76" s="76"/>
      <c r="X76" s="76"/>
      <c r="Y76" s="74">
        <f t="shared" si="6"/>
        <v>2</v>
      </c>
      <c r="Z76" s="70" t="s">
        <v>348</v>
      </c>
    </row>
    <row r="77" spans="1:26" s="8" customFormat="1" ht="15.95" customHeight="1" x14ac:dyDescent="0.25">
      <c r="A77" s="68" t="s">
        <v>65</v>
      </c>
      <c r="B77" s="79" t="str">
        <f>'13.1 '!B74</f>
        <v>На 2016 год</v>
      </c>
      <c r="C77" s="92" t="s">
        <v>210</v>
      </c>
      <c r="D77" s="76" t="s">
        <v>118</v>
      </c>
      <c r="E77" s="76" t="s">
        <v>118</v>
      </c>
      <c r="F77" s="79" t="s">
        <v>329</v>
      </c>
      <c r="G77" s="76" t="s">
        <v>118</v>
      </c>
      <c r="H77" s="76" t="s">
        <v>118</v>
      </c>
      <c r="I77" s="76" t="s">
        <v>118</v>
      </c>
      <c r="J77" s="76" t="s">
        <v>118</v>
      </c>
      <c r="K77" s="76"/>
      <c r="L77" s="76"/>
      <c r="M77" s="76"/>
      <c r="N77" s="76"/>
      <c r="O77" s="76" t="s">
        <v>118</v>
      </c>
      <c r="P77" s="76" t="s">
        <v>118</v>
      </c>
      <c r="Q77" s="76" t="s">
        <v>118</v>
      </c>
      <c r="R77" s="76" t="s">
        <v>118</v>
      </c>
      <c r="S77" s="76" t="s">
        <v>118</v>
      </c>
      <c r="T77" s="76" t="s">
        <v>118</v>
      </c>
      <c r="U77" s="76"/>
      <c r="V77" s="76">
        <f>IF(C77="Да, опубликованы по всем указанным видам доходов",2,IF(C77="Да, опубликованы по отдельным видам доходов",1,0))</f>
        <v>2</v>
      </c>
      <c r="W77" s="76"/>
      <c r="X77" s="76"/>
      <c r="Y77" s="74">
        <f t="shared" si="6"/>
        <v>2</v>
      </c>
      <c r="Z77" s="70" t="s">
        <v>396</v>
      </c>
    </row>
    <row r="78" spans="1:26" s="8" customFormat="1" ht="15.95" customHeight="1" x14ac:dyDescent="0.25">
      <c r="A78" s="68" t="s">
        <v>66</v>
      </c>
      <c r="B78" s="79" t="str">
        <f>'13.1 '!B75</f>
        <v>На 2016 год</v>
      </c>
      <c r="C78" s="76" t="s">
        <v>128</v>
      </c>
      <c r="D78" s="76"/>
      <c r="E78" s="76"/>
      <c r="F78" s="79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>
        <f>IF(C78="Да, опубликованы по всем указанным видам доходов",2,IF(C78="Да, опубликованы по отдельным видам доходов",1,0))</f>
        <v>0</v>
      </c>
      <c r="W78" s="76"/>
      <c r="X78" s="76"/>
      <c r="Y78" s="74">
        <f t="shared" si="6"/>
        <v>0</v>
      </c>
      <c r="Z78" s="70" t="s">
        <v>409</v>
      </c>
    </row>
    <row r="79" spans="1:26" s="13" customFormat="1" ht="15.95" customHeight="1" x14ac:dyDescent="0.25">
      <c r="A79" s="67" t="s">
        <v>67</v>
      </c>
      <c r="B79" s="9"/>
      <c r="C79" s="77"/>
      <c r="D79" s="77"/>
      <c r="E79" s="77"/>
      <c r="F79" s="80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8"/>
      <c r="W79" s="78"/>
      <c r="X79" s="78"/>
      <c r="Y79" s="12"/>
      <c r="Z79" s="71"/>
    </row>
    <row r="80" spans="1:26" s="8" customFormat="1" ht="15.95" customHeight="1" x14ac:dyDescent="0.25">
      <c r="A80" s="68" t="s">
        <v>68</v>
      </c>
      <c r="B80" s="79" t="str">
        <f>'13.1 '!B77</f>
        <v>На 2016 год</v>
      </c>
      <c r="C80" s="76" t="s">
        <v>210</v>
      </c>
      <c r="D80" s="76" t="s">
        <v>118</v>
      </c>
      <c r="E80" s="76" t="s">
        <v>118</v>
      </c>
      <c r="F80" s="79" t="s">
        <v>329</v>
      </c>
      <c r="G80" s="76" t="s">
        <v>118</v>
      </c>
      <c r="H80" s="76" t="s">
        <v>118</v>
      </c>
      <c r="I80" s="76" t="s">
        <v>118</v>
      </c>
      <c r="J80" s="79" t="s">
        <v>575</v>
      </c>
      <c r="K80" s="76"/>
      <c r="L80" s="76"/>
      <c r="M80" s="76"/>
      <c r="N80" s="76"/>
      <c r="O80" s="76" t="s">
        <v>118</v>
      </c>
      <c r="P80" s="76" t="s">
        <v>118</v>
      </c>
      <c r="Q80" s="76" t="s">
        <v>118</v>
      </c>
      <c r="R80" s="76" t="s">
        <v>118</v>
      </c>
      <c r="S80" s="76" t="s">
        <v>118</v>
      </c>
      <c r="T80" s="76" t="s">
        <v>118</v>
      </c>
      <c r="U80" s="76"/>
      <c r="V80" s="76">
        <f t="shared" ref="V80:V91" si="7">IF(C80="Да, опубликованы по всем указанным видам доходов",2,IF(C80="Да, опубликованы по отдельным видам доходов",1,0))</f>
        <v>2</v>
      </c>
      <c r="W80" s="76"/>
      <c r="X80" s="76"/>
      <c r="Y80" s="74">
        <f t="shared" ref="Y80:Y91" si="8">V80*(1-W80)*(1-X80)</f>
        <v>2</v>
      </c>
      <c r="Z80" s="70" t="s">
        <v>571</v>
      </c>
    </row>
    <row r="81" spans="1:26" s="8" customFormat="1" ht="15.95" customHeight="1" x14ac:dyDescent="0.25">
      <c r="A81" s="68" t="s">
        <v>69</v>
      </c>
      <c r="B81" s="79" t="str">
        <f>'13.1 '!B78</f>
        <v>На 2016 год</v>
      </c>
      <c r="C81" s="76" t="s">
        <v>120</v>
      </c>
      <c r="D81" s="76" t="s">
        <v>119</v>
      </c>
      <c r="E81" s="76" t="s">
        <v>118</v>
      </c>
      <c r="F81" s="79" t="s">
        <v>329</v>
      </c>
      <c r="G81" s="76" t="s">
        <v>118</v>
      </c>
      <c r="H81" s="76" t="s">
        <v>118</v>
      </c>
      <c r="I81" s="76" t="s">
        <v>118</v>
      </c>
      <c r="J81" s="76"/>
      <c r="K81" s="76"/>
      <c r="L81" s="76"/>
      <c r="M81" s="76"/>
      <c r="N81" s="76"/>
      <c r="O81" s="76" t="s">
        <v>118</v>
      </c>
      <c r="P81" s="76" t="s">
        <v>118</v>
      </c>
      <c r="Q81" s="76" t="s">
        <v>118</v>
      </c>
      <c r="R81" s="76"/>
      <c r="S81" s="76"/>
      <c r="T81" s="76"/>
      <c r="U81" s="79" t="s">
        <v>482</v>
      </c>
      <c r="V81" s="76">
        <f t="shared" si="7"/>
        <v>0</v>
      </c>
      <c r="W81" s="76"/>
      <c r="X81" s="76">
        <v>0.5</v>
      </c>
      <c r="Y81" s="74">
        <f t="shared" si="8"/>
        <v>0</v>
      </c>
      <c r="Z81" s="125" t="s">
        <v>630</v>
      </c>
    </row>
    <row r="82" spans="1:26" s="8" customFormat="1" ht="15.95" customHeight="1" x14ac:dyDescent="0.25">
      <c r="A82" s="68" t="s">
        <v>70</v>
      </c>
      <c r="B82" s="79" t="str">
        <f>'13.1 '!B79</f>
        <v>На 2016 год</v>
      </c>
      <c r="C82" s="76" t="s">
        <v>128</v>
      </c>
      <c r="D82" s="76"/>
      <c r="E82" s="76"/>
      <c r="F82" s="79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>
        <f t="shared" si="7"/>
        <v>0</v>
      </c>
      <c r="W82" s="76"/>
      <c r="X82" s="76"/>
      <c r="Y82" s="74">
        <f t="shared" si="8"/>
        <v>0</v>
      </c>
      <c r="Z82" s="70" t="s">
        <v>384</v>
      </c>
    </row>
    <row r="83" spans="1:26" s="8" customFormat="1" ht="15.95" customHeight="1" x14ac:dyDescent="0.25">
      <c r="A83" s="68" t="s">
        <v>71</v>
      </c>
      <c r="B83" s="79" t="str">
        <f>'13.1 '!B80</f>
        <v>На 2016 год и плановый период</v>
      </c>
      <c r="C83" s="76" t="s">
        <v>128</v>
      </c>
      <c r="D83" s="76"/>
      <c r="E83" s="76"/>
      <c r="F83" s="79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>
        <f t="shared" si="7"/>
        <v>0</v>
      </c>
      <c r="W83" s="76"/>
      <c r="X83" s="76"/>
      <c r="Y83" s="74">
        <f t="shared" si="8"/>
        <v>0</v>
      </c>
      <c r="Z83" s="70" t="s">
        <v>350</v>
      </c>
    </row>
    <row r="84" spans="1:26" ht="15.95" customHeight="1" x14ac:dyDescent="0.25">
      <c r="A84" s="68" t="s">
        <v>72</v>
      </c>
      <c r="B84" s="79" t="str">
        <f>'13.1 '!B81</f>
        <v>На 2016 год</v>
      </c>
      <c r="C84" s="76" t="s">
        <v>210</v>
      </c>
      <c r="D84" s="76" t="s">
        <v>118</v>
      </c>
      <c r="E84" s="76" t="s">
        <v>118</v>
      </c>
      <c r="F84" s="79" t="s">
        <v>329</v>
      </c>
      <c r="G84" s="76" t="s">
        <v>118</v>
      </c>
      <c r="H84" s="76" t="s">
        <v>118</v>
      </c>
      <c r="I84" s="76" t="s">
        <v>118</v>
      </c>
      <c r="J84" s="76" t="s">
        <v>118</v>
      </c>
      <c r="K84" s="76" t="s">
        <v>118</v>
      </c>
      <c r="L84" s="76"/>
      <c r="M84" s="76"/>
      <c r="N84" s="76"/>
      <c r="O84" s="76" t="s">
        <v>118</v>
      </c>
      <c r="P84" s="76" t="s">
        <v>118</v>
      </c>
      <c r="Q84" s="76" t="s">
        <v>118</v>
      </c>
      <c r="R84" s="76" t="s">
        <v>118</v>
      </c>
      <c r="S84" s="76" t="s">
        <v>118</v>
      </c>
      <c r="T84" s="76" t="s">
        <v>118</v>
      </c>
      <c r="U84" s="81"/>
      <c r="V84" s="76">
        <f t="shared" si="7"/>
        <v>2</v>
      </c>
      <c r="W84" s="76"/>
      <c r="X84" s="76"/>
      <c r="Y84" s="74">
        <f t="shared" si="8"/>
        <v>2</v>
      </c>
      <c r="Z84" s="98" t="s">
        <v>537</v>
      </c>
    </row>
    <row r="85" spans="1:26" s="8" customFormat="1" ht="15.95" customHeight="1" x14ac:dyDescent="0.25">
      <c r="A85" s="68" t="s">
        <v>73</v>
      </c>
      <c r="B85" s="79" t="str">
        <f>'13.1 '!B82</f>
        <v>На 2016 год</v>
      </c>
      <c r="C85" s="76" t="s">
        <v>120</v>
      </c>
      <c r="D85" s="76" t="s">
        <v>119</v>
      </c>
      <c r="E85" s="76" t="s">
        <v>119</v>
      </c>
      <c r="F85" s="79" t="s">
        <v>329</v>
      </c>
      <c r="G85" s="76" t="s">
        <v>118</v>
      </c>
      <c r="H85" s="76" t="s">
        <v>118</v>
      </c>
      <c r="I85" s="76" t="s">
        <v>118</v>
      </c>
      <c r="J85" s="76" t="s">
        <v>118</v>
      </c>
      <c r="K85" s="76" t="s">
        <v>118</v>
      </c>
      <c r="L85" s="76"/>
      <c r="M85" s="76"/>
      <c r="N85" s="76"/>
      <c r="O85" s="76" t="s">
        <v>118</v>
      </c>
      <c r="P85" s="76" t="s">
        <v>118</v>
      </c>
      <c r="Q85" s="76" t="s">
        <v>118</v>
      </c>
      <c r="R85" s="76" t="s">
        <v>118</v>
      </c>
      <c r="S85" s="76" t="s">
        <v>118</v>
      </c>
      <c r="T85" s="76" t="s">
        <v>118</v>
      </c>
      <c r="U85" s="81"/>
      <c r="V85" s="76">
        <f t="shared" si="7"/>
        <v>0</v>
      </c>
      <c r="W85" s="76"/>
      <c r="X85" s="76"/>
      <c r="Y85" s="74">
        <f t="shared" si="8"/>
        <v>0</v>
      </c>
      <c r="Z85" s="70" t="s">
        <v>411</v>
      </c>
    </row>
    <row r="86" spans="1:26" ht="15.95" customHeight="1" x14ac:dyDescent="0.25">
      <c r="A86" s="68" t="s">
        <v>74</v>
      </c>
      <c r="B86" s="79" t="str">
        <f>'13.1 '!B83</f>
        <v>На 2016 год и плановый период</v>
      </c>
      <c r="C86" s="76" t="s">
        <v>210</v>
      </c>
      <c r="D86" s="76" t="s">
        <v>118</v>
      </c>
      <c r="E86" s="76" t="s">
        <v>118</v>
      </c>
      <c r="F86" s="79" t="s">
        <v>328</v>
      </c>
      <c r="G86" s="76" t="s">
        <v>118</v>
      </c>
      <c r="H86" s="76" t="s">
        <v>118</v>
      </c>
      <c r="I86" s="76" t="s">
        <v>118</v>
      </c>
      <c r="J86" s="76" t="s">
        <v>118</v>
      </c>
      <c r="K86" s="76"/>
      <c r="L86" s="76"/>
      <c r="M86" s="76" t="s">
        <v>118</v>
      </c>
      <c r="N86" s="76"/>
      <c r="O86" s="76" t="s">
        <v>118</v>
      </c>
      <c r="P86" s="76" t="s">
        <v>118</v>
      </c>
      <c r="Q86" s="76" t="s">
        <v>118</v>
      </c>
      <c r="R86" s="76" t="s">
        <v>118</v>
      </c>
      <c r="S86" s="76" t="s">
        <v>118</v>
      </c>
      <c r="T86" s="76" t="s">
        <v>118</v>
      </c>
      <c r="U86" s="76"/>
      <c r="V86" s="76">
        <f t="shared" si="7"/>
        <v>2</v>
      </c>
      <c r="W86" s="76"/>
      <c r="X86" s="76"/>
      <c r="Y86" s="74">
        <f t="shared" si="8"/>
        <v>2</v>
      </c>
      <c r="Z86" s="79" t="s">
        <v>518</v>
      </c>
    </row>
    <row r="87" spans="1:26" s="7" customFormat="1" ht="15.95" customHeight="1" x14ac:dyDescent="0.25">
      <c r="A87" s="68" t="s">
        <v>75</v>
      </c>
      <c r="B87" s="79" t="str">
        <f>'13.1 '!B84</f>
        <v>На 2016 год</v>
      </c>
      <c r="C87" s="76" t="s">
        <v>210</v>
      </c>
      <c r="D87" s="76" t="s">
        <v>118</v>
      </c>
      <c r="E87" s="76" t="s">
        <v>118</v>
      </c>
      <c r="F87" s="79" t="s">
        <v>329</v>
      </c>
      <c r="G87" s="76" t="s">
        <v>118</v>
      </c>
      <c r="H87" s="76" t="s">
        <v>118</v>
      </c>
      <c r="I87" s="76" t="s">
        <v>118</v>
      </c>
      <c r="J87" s="76" t="s">
        <v>118</v>
      </c>
      <c r="K87" s="76" t="s">
        <v>118</v>
      </c>
      <c r="L87" s="76"/>
      <c r="M87" s="76"/>
      <c r="N87" s="76"/>
      <c r="O87" s="76" t="s">
        <v>118</v>
      </c>
      <c r="P87" s="76" t="s">
        <v>118</v>
      </c>
      <c r="Q87" s="76" t="s">
        <v>118</v>
      </c>
      <c r="R87" s="76" t="s">
        <v>118</v>
      </c>
      <c r="S87" s="76" t="s">
        <v>118</v>
      </c>
      <c r="T87" s="76" t="s">
        <v>118</v>
      </c>
      <c r="U87" s="79"/>
      <c r="V87" s="76">
        <f t="shared" si="7"/>
        <v>2</v>
      </c>
      <c r="W87" s="76"/>
      <c r="X87" s="76"/>
      <c r="Y87" s="74">
        <f t="shared" si="8"/>
        <v>2</v>
      </c>
      <c r="Z87" s="70" t="s">
        <v>353</v>
      </c>
    </row>
    <row r="88" spans="1:26" s="8" customFormat="1" ht="15.95" customHeight="1" x14ac:dyDescent="0.25">
      <c r="A88" s="68" t="s">
        <v>76</v>
      </c>
      <c r="B88" s="79" t="str">
        <f>'13.1 '!B85</f>
        <v>На 2016 год</v>
      </c>
      <c r="C88" s="76" t="s">
        <v>128</v>
      </c>
      <c r="D88" s="76"/>
      <c r="E88" s="76"/>
      <c r="F88" s="79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>
        <f t="shared" si="7"/>
        <v>0</v>
      </c>
      <c r="W88" s="76"/>
      <c r="X88" s="76"/>
      <c r="Y88" s="74">
        <f t="shared" si="8"/>
        <v>0</v>
      </c>
      <c r="Z88" s="70" t="s">
        <v>412</v>
      </c>
    </row>
    <row r="89" spans="1:26" ht="15.95" customHeight="1" x14ac:dyDescent="0.25">
      <c r="A89" s="68" t="s">
        <v>77</v>
      </c>
      <c r="B89" s="79" t="str">
        <f>'13.1 '!B86</f>
        <v>На 2016 год и плановый период</v>
      </c>
      <c r="C89" s="76" t="s">
        <v>120</v>
      </c>
      <c r="D89" s="76" t="s">
        <v>119</v>
      </c>
      <c r="E89" s="76" t="s">
        <v>119</v>
      </c>
      <c r="F89" s="79" t="s">
        <v>328</v>
      </c>
      <c r="G89" s="76" t="s">
        <v>118</v>
      </c>
      <c r="H89" s="76" t="s">
        <v>118</v>
      </c>
      <c r="I89" s="76" t="s">
        <v>118</v>
      </c>
      <c r="J89" s="76" t="s">
        <v>118</v>
      </c>
      <c r="K89" s="76" t="s">
        <v>118</v>
      </c>
      <c r="L89" s="76"/>
      <c r="M89" s="76"/>
      <c r="N89" s="76"/>
      <c r="O89" s="76" t="s">
        <v>118</v>
      </c>
      <c r="P89" s="76" t="s">
        <v>118</v>
      </c>
      <c r="Q89" s="76" t="s">
        <v>118</v>
      </c>
      <c r="R89" s="76" t="s">
        <v>118</v>
      </c>
      <c r="S89" s="76" t="s">
        <v>118</v>
      </c>
      <c r="T89" s="76" t="s">
        <v>118</v>
      </c>
      <c r="U89" s="76"/>
      <c r="V89" s="76">
        <f t="shared" si="7"/>
        <v>0</v>
      </c>
      <c r="W89" s="76"/>
      <c r="X89" s="76"/>
      <c r="Y89" s="74">
        <f t="shared" si="8"/>
        <v>0</v>
      </c>
      <c r="Z89" s="98" t="s">
        <v>413</v>
      </c>
    </row>
    <row r="90" spans="1:26" s="8" customFormat="1" ht="15.95" customHeight="1" x14ac:dyDescent="0.25">
      <c r="A90" s="68" t="s">
        <v>78</v>
      </c>
      <c r="B90" s="79" t="str">
        <f>'13.1 '!B87</f>
        <v>На 2016 год</v>
      </c>
      <c r="C90" s="76" t="s">
        <v>210</v>
      </c>
      <c r="D90" s="76" t="s">
        <v>118</v>
      </c>
      <c r="E90" s="76" t="s">
        <v>118</v>
      </c>
      <c r="F90" s="79" t="s">
        <v>329</v>
      </c>
      <c r="G90" s="76" t="s">
        <v>118</v>
      </c>
      <c r="H90" s="76" t="s">
        <v>118</v>
      </c>
      <c r="I90" s="76" t="s">
        <v>118</v>
      </c>
      <c r="J90" s="76" t="s">
        <v>118</v>
      </c>
      <c r="K90" s="76" t="s">
        <v>118</v>
      </c>
      <c r="L90" s="76"/>
      <c r="M90" s="76" t="s">
        <v>118</v>
      </c>
      <c r="N90" s="76"/>
      <c r="O90" s="76" t="s">
        <v>118</v>
      </c>
      <c r="P90" s="76" t="s">
        <v>118</v>
      </c>
      <c r="Q90" s="76" t="s">
        <v>118</v>
      </c>
      <c r="R90" s="76" t="s">
        <v>118</v>
      </c>
      <c r="S90" s="76" t="s">
        <v>118</v>
      </c>
      <c r="T90" s="76" t="s">
        <v>118</v>
      </c>
      <c r="U90" s="79"/>
      <c r="V90" s="76">
        <f t="shared" si="7"/>
        <v>2</v>
      </c>
      <c r="W90" s="76"/>
      <c r="X90" s="76"/>
      <c r="Y90" s="74">
        <f t="shared" si="8"/>
        <v>2</v>
      </c>
      <c r="Z90" s="70" t="s">
        <v>516</v>
      </c>
    </row>
    <row r="91" spans="1:26" s="8" customFormat="1" ht="15.95" customHeight="1" x14ac:dyDescent="0.25">
      <c r="A91" s="68" t="s">
        <v>79</v>
      </c>
      <c r="B91" s="79" t="str">
        <f>'13.1 '!B88</f>
        <v>На 2016 год и плановый период</v>
      </c>
      <c r="C91" s="76" t="s">
        <v>120</v>
      </c>
      <c r="D91" s="76" t="s">
        <v>119</v>
      </c>
      <c r="E91" s="76" t="s">
        <v>119</v>
      </c>
      <c r="F91" s="79" t="s">
        <v>328</v>
      </c>
      <c r="G91" s="76" t="s">
        <v>118</v>
      </c>
      <c r="H91" s="76" t="s">
        <v>118</v>
      </c>
      <c r="I91" s="76" t="s">
        <v>118</v>
      </c>
      <c r="J91" s="76" t="s">
        <v>118</v>
      </c>
      <c r="K91" s="76" t="s">
        <v>118</v>
      </c>
      <c r="L91" s="76"/>
      <c r="M91" s="76"/>
      <c r="N91" s="76"/>
      <c r="O91" s="76" t="s">
        <v>118</v>
      </c>
      <c r="P91" s="76" t="s">
        <v>118</v>
      </c>
      <c r="Q91" s="76" t="s">
        <v>118</v>
      </c>
      <c r="R91" s="76" t="s">
        <v>118</v>
      </c>
      <c r="S91" s="76" t="s">
        <v>118</v>
      </c>
      <c r="T91" s="76" t="s">
        <v>118</v>
      </c>
      <c r="U91" s="81" t="s">
        <v>506</v>
      </c>
      <c r="V91" s="76">
        <f t="shared" si="7"/>
        <v>0</v>
      </c>
      <c r="W91" s="76"/>
      <c r="X91" s="76">
        <v>0.5</v>
      </c>
      <c r="Y91" s="74">
        <f t="shared" si="8"/>
        <v>0</v>
      </c>
      <c r="Z91" s="70" t="s">
        <v>399</v>
      </c>
    </row>
    <row r="92" spans="1:26" s="13" customFormat="1" ht="15.95" customHeight="1" x14ac:dyDescent="0.25">
      <c r="A92" s="67" t="s">
        <v>80</v>
      </c>
      <c r="B92" s="9"/>
      <c r="C92" s="77"/>
      <c r="D92" s="77"/>
      <c r="E92" s="77"/>
      <c r="F92" s="80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8"/>
      <c r="W92" s="78"/>
      <c r="X92" s="78"/>
      <c r="Y92" s="12"/>
      <c r="Z92" s="71"/>
    </row>
    <row r="93" spans="1:26" s="8" customFormat="1" ht="15.95" customHeight="1" x14ac:dyDescent="0.25">
      <c r="A93" s="68" t="s">
        <v>81</v>
      </c>
      <c r="B93" s="79" t="str">
        <f>'13.1 '!B90</f>
        <v>На 2016 год</v>
      </c>
      <c r="C93" s="76" t="s">
        <v>128</v>
      </c>
      <c r="D93" s="76"/>
      <c r="E93" s="76"/>
      <c r="F93" s="79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>
        <f t="shared" ref="V93:V101" si="9">IF(C93="Да, опубликованы по всем указанным видам доходов",2,IF(C93="Да, опубликованы по отдельным видам доходов",1,0))</f>
        <v>0</v>
      </c>
      <c r="W93" s="76"/>
      <c r="X93" s="76"/>
      <c r="Y93" s="74">
        <f t="shared" ref="Y93:Y101" si="10">V93*(1-W93)*(1-X93)</f>
        <v>0</v>
      </c>
      <c r="Z93" s="70" t="s">
        <v>579</v>
      </c>
    </row>
    <row r="94" spans="1:26" s="8" customFormat="1" ht="15.95" customHeight="1" x14ac:dyDescent="0.25">
      <c r="A94" s="68" t="s">
        <v>82</v>
      </c>
      <c r="B94" s="79" t="str">
        <f>'13.1 '!B91</f>
        <v>На 2016 год</v>
      </c>
      <c r="C94" s="76" t="s">
        <v>128</v>
      </c>
      <c r="D94" s="76"/>
      <c r="E94" s="76"/>
      <c r="F94" s="79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>
        <f t="shared" si="9"/>
        <v>0</v>
      </c>
      <c r="W94" s="76"/>
      <c r="X94" s="76"/>
      <c r="Y94" s="74">
        <f t="shared" si="10"/>
        <v>0</v>
      </c>
      <c r="Z94" s="70" t="s">
        <v>356</v>
      </c>
    </row>
    <row r="95" spans="1:26" ht="15.95" customHeight="1" x14ac:dyDescent="0.25">
      <c r="A95" s="68" t="s">
        <v>83</v>
      </c>
      <c r="B95" s="79" t="str">
        <f>'13.1 '!B92</f>
        <v>На 2016 год</v>
      </c>
      <c r="C95" s="76" t="s">
        <v>211</v>
      </c>
      <c r="D95" s="76" t="s">
        <v>118</v>
      </c>
      <c r="E95" s="76" t="s">
        <v>118</v>
      </c>
      <c r="F95" s="79" t="s">
        <v>567</v>
      </c>
      <c r="G95" s="76" t="s">
        <v>118</v>
      </c>
      <c r="H95" s="76" t="s">
        <v>118</v>
      </c>
      <c r="I95" s="76" t="s">
        <v>118</v>
      </c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>
        <f t="shared" si="9"/>
        <v>1</v>
      </c>
      <c r="W95" s="76"/>
      <c r="X95" s="76"/>
      <c r="Y95" s="74">
        <f t="shared" si="10"/>
        <v>1</v>
      </c>
      <c r="Z95" s="70" t="s">
        <v>611</v>
      </c>
    </row>
    <row r="96" spans="1:26" ht="15.95" customHeight="1" x14ac:dyDescent="0.25">
      <c r="A96" s="68" t="s">
        <v>84</v>
      </c>
      <c r="B96" s="79" t="str">
        <f>'13.1 '!B93</f>
        <v>На 2016 год</v>
      </c>
      <c r="C96" s="76" t="s">
        <v>211</v>
      </c>
      <c r="D96" s="76" t="s">
        <v>118</v>
      </c>
      <c r="E96" s="76" t="s">
        <v>118</v>
      </c>
      <c r="F96" s="79" t="s">
        <v>329</v>
      </c>
      <c r="G96" s="76" t="s">
        <v>118</v>
      </c>
      <c r="H96" s="76" t="s">
        <v>118</v>
      </c>
      <c r="I96" s="76" t="s">
        <v>118</v>
      </c>
      <c r="J96" s="76" t="s">
        <v>118</v>
      </c>
      <c r="K96" s="76" t="s">
        <v>118</v>
      </c>
      <c r="L96" s="76"/>
      <c r="M96" s="76" t="s">
        <v>118</v>
      </c>
      <c r="N96" s="76"/>
      <c r="O96" s="76" t="s">
        <v>118</v>
      </c>
      <c r="P96" s="76" t="s">
        <v>118</v>
      </c>
      <c r="Q96" s="76" t="s">
        <v>118</v>
      </c>
      <c r="R96" s="76"/>
      <c r="S96" s="76"/>
      <c r="T96" s="76"/>
      <c r="U96" s="76"/>
      <c r="V96" s="76">
        <f t="shared" si="9"/>
        <v>1</v>
      </c>
      <c r="W96" s="76"/>
      <c r="X96" s="76"/>
      <c r="Y96" s="74">
        <f t="shared" si="10"/>
        <v>1</v>
      </c>
      <c r="Z96" s="70" t="s">
        <v>357</v>
      </c>
    </row>
    <row r="97" spans="1:26" ht="15.95" customHeight="1" x14ac:dyDescent="0.25">
      <c r="A97" s="68" t="s">
        <v>85</v>
      </c>
      <c r="B97" s="79" t="str">
        <f>'13.1 '!B94</f>
        <v>На 2016 год</v>
      </c>
      <c r="C97" s="76" t="s">
        <v>128</v>
      </c>
      <c r="D97" s="76"/>
      <c r="E97" s="76"/>
      <c r="F97" s="79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9"/>
      <c r="V97" s="76">
        <f t="shared" si="9"/>
        <v>0</v>
      </c>
      <c r="W97" s="76"/>
      <c r="X97" s="76"/>
      <c r="Y97" s="74">
        <f t="shared" si="10"/>
        <v>0</v>
      </c>
      <c r="Z97" s="70" t="s">
        <v>392</v>
      </c>
    </row>
    <row r="98" spans="1:26" s="8" customFormat="1" ht="15.95" customHeight="1" x14ac:dyDescent="0.25">
      <c r="A98" s="68" t="s">
        <v>86</v>
      </c>
      <c r="B98" s="79" t="str">
        <f>'13.1 '!B95</f>
        <v>На 2016 год</v>
      </c>
      <c r="C98" s="76" t="s">
        <v>128</v>
      </c>
      <c r="D98" s="76"/>
      <c r="E98" s="76"/>
      <c r="F98" s="79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>
        <f t="shared" si="9"/>
        <v>0</v>
      </c>
      <c r="W98" s="76"/>
      <c r="X98" s="76"/>
      <c r="Y98" s="74">
        <f t="shared" si="10"/>
        <v>0</v>
      </c>
      <c r="Z98" s="70" t="s">
        <v>589</v>
      </c>
    </row>
    <row r="99" spans="1:26" s="8" customFormat="1" ht="15.95" customHeight="1" x14ac:dyDescent="0.25">
      <c r="A99" s="68" t="s">
        <v>87</v>
      </c>
      <c r="B99" s="79" t="str">
        <f>'13.1 '!B96</f>
        <v>На 2016 год</v>
      </c>
      <c r="C99" s="76" t="s">
        <v>128</v>
      </c>
      <c r="D99" s="76"/>
      <c r="E99" s="76"/>
      <c r="F99" s="79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>
        <f t="shared" si="9"/>
        <v>0</v>
      </c>
      <c r="W99" s="76"/>
      <c r="X99" s="76"/>
      <c r="Y99" s="74">
        <f t="shared" si="10"/>
        <v>0</v>
      </c>
      <c r="Z99" s="70" t="s">
        <v>400</v>
      </c>
    </row>
    <row r="100" spans="1:26" s="8" customFormat="1" ht="15.95" customHeight="1" x14ac:dyDescent="0.25">
      <c r="A100" s="68" t="s">
        <v>88</v>
      </c>
      <c r="B100" s="79" t="str">
        <f>'13.1 '!B97</f>
        <v>На 2016 год</v>
      </c>
      <c r="C100" s="76" t="s">
        <v>120</v>
      </c>
      <c r="D100" s="76" t="s">
        <v>119</v>
      </c>
      <c r="E100" s="76" t="s">
        <v>118</v>
      </c>
      <c r="F100" s="79" t="s">
        <v>329</v>
      </c>
      <c r="G100" s="76" t="s">
        <v>118</v>
      </c>
      <c r="H100" s="76" t="s">
        <v>118</v>
      </c>
      <c r="I100" s="76" t="s">
        <v>118</v>
      </c>
      <c r="J100" s="76"/>
      <c r="K100" s="76" t="s">
        <v>118</v>
      </c>
      <c r="L100" s="76"/>
      <c r="M100" s="76"/>
      <c r="N100" s="76"/>
      <c r="O100" s="76" t="s">
        <v>118</v>
      </c>
      <c r="P100" s="76" t="s">
        <v>118</v>
      </c>
      <c r="Q100" s="76" t="s">
        <v>118</v>
      </c>
      <c r="R100" s="76" t="s">
        <v>118</v>
      </c>
      <c r="S100" s="76" t="s">
        <v>118</v>
      </c>
      <c r="T100" s="76" t="s">
        <v>118</v>
      </c>
      <c r="U100" s="79" t="s">
        <v>507</v>
      </c>
      <c r="V100" s="76">
        <f t="shared" si="9"/>
        <v>0</v>
      </c>
      <c r="W100" s="76"/>
      <c r="X100" s="76">
        <v>0.5</v>
      </c>
      <c r="Y100" s="74">
        <f t="shared" si="10"/>
        <v>0</v>
      </c>
      <c r="Z100" s="11" t="s">
        <v>391</v>
      </c>
    </row>
    <row r="101" spans="1:26" s="8" customFormat="1" ht="15.95" customHeight="1" x14ac:dyDescent="0.25">
      <c r="A101" s="68" t="s">
        <v>89</v>
      </c>
      <c r="B101" s="79" t="str">
        <f>'13.1 '!B98</f>
        <v>На 2016 год</v>
      </c>
      <c r="C101" s="76" t="s">
        <v>128</v>
      </c>
      <c r="D101" s="76"/>
      <c r="E101" s="76"/>
      <c r="F101" s="79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>
        <f t="shared" si="9"/>
        <v>0</v>
      </c>
      <c r="W101" s="76"/>
      <c r="X101" s="76"/>
      <c r="Y101" s="74">
        <f t="shared" si="10"/>
        <v>0</v>
      </c>
      <c r="Z101" s="70" t="s">
        <v>403</v>
      </c>
    </row>
    <row r="102" spans="1:26" s="13" customFormat="1" ht="15.95" customHeight="1" x14ac:dyDescent="0.25">
      <c r="A102" s="67" t="s">
        <v>103</v>
      </c>
      <c r="B102" s="9"/>
      <c r="C102" s="100"/>
      <c r="D102" s="100"/>
      <c r="E102" s="100"/>
      <c r="F102" s="99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1"/>
      <c r="V102" s="78"/>
      <c r="W102" s="78"/>
      <c r="X102" s="101"/>
      <c r="Y102" s="12"/>
      <c r="Z102" s="101"/>
    </row>
    <row r="103" spans="1:26" ht="15.95" customHeight="1" x14ac:dyDescent="0.25">
      <c r="A103" s="68" t="s">
        <v>104</v>
      </c>
      <c r="B103" s="79" t="str">
        <f>'13.1 '!B100</f>
        <v>На 2016 год</v>
      </c>
      <c r="C103" s="103" t="s">
        <v>128</v>
      </c>
      <c r="D103" s="103"/>
      <c r="E103" s="103"/>
      <c r="F103" s="102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4"/>
      <c r="V103" s="76">
        <f>IF(C103="Да, опубликованы по всем указанным видам доходов",2,IF(C103="Да, опубликованы по отдельным видам доходов",1,0))</f>
        <v>0</v>
      </c>
      <c r="W103" s="76"/>
      <c r="X103" s="104"/>
      <c r="Y103" s="74">
        <f>V103*(1-W103)*(1-X103)</f>
        <v>0</v>
      </c>
      <c r="Z103" s="105" t="s">
        <v>385</v>
      </c>
    </row>
    <row r="104" spans="1:26" ht="15.95" customHeight="1" x14ac:dyDescent="0.25">
      <c r="A104" s="68" t="s">
        <v>105</v>
      </c>
      <c r="B104" s="79" t="str">
        <f>'13.1 '!B101</f>
        <v>На 2016 год</v>
      </c>
      <c r="C104" s="103" t="s">
        <v>128</v>
      </c>
      <c r="D104" s="103"/>
      <c r="E104" s="103"/>
      <c r="F104" s="102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4"/>
      <c r="V104" s="76">
        <f>IF(C104="Да, опубликованы по всем указанным видам доходов",2,IF(C104="Да, опубликованы по отдельным видам доходов",1,0))</f>
        <v>0</v>
      </c>
      <c r="W104" s="76"/>
      <c r="X104" s="104"/>
      <c r="Y104" s="74">
        <f>V104*(1-W104)*(1-X104)</f>
        <v>0</v>
      </c>
      <c r="Z104" s="105" t="s">
        <v>386</v>
      </c>
    </row>
    <row r="105" spans="1:26" x14ac:dyDescent="0.25">
      <c r="C105" s="3" t="s">
        <v>96</v>
      </c>
    </row>
    <row r="106" spans="1:26" x14ac:dyDescent="0.25">
      <c r="A106" s="4"/>
      <c r="B106" s="58"/>
      <c r="C106" s="4"/>
      <c r="D106" s="4"/>
      <c r="E106" s="4"/>
      <c r="F106" s="58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6"/>
    </row>
    <row r="113" spans="1:25" x14ac:dyDescent="0.25">
      <c r="A113" s="4"/>
      <c r="B113" s="58"/>
      <c r="C113" s="4"/>
      <c r="D113" s="4"/>
      <c r="E113" s="4"/>
      <c r="F113" s="58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6"/>
    </row>
    <row r="117" spans="1:25" s="2" customFormat="1" ht="11.25" x14ac:dyDescent="0.2">
      <c r="A117" s="4"/>
      <c r="B117" s="58"/>
      <c r="C117" s="4"/>
      <c r="D117" s="4"/>
      <c r="E117" s="4"/>
      <c r="F117" s="58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6"/>
    </row>
    <row r="120" spans="1:25" s="2" customFormat="1" ht="11.25" x14ac:dyDescent="0.2">
      <c r="A120" s="4"/>
      <c r="B120" s="58"/>
      <c r="C120" s="4"/>
      <c r="D120" s="4"/>
      <c r="E120" s="4"/>
      <c r="F120" s="58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6"/>
    </row>
    <row r="124" spans="1:25" s="2" customFormat="1" ht="11.25" x14ac:dyDescent="0.2">
      <c r="A124" s="4"/>
      <c r="B124" s="58"/>
      <c r="C124" s="4"/>
      <c r="D124" s="4"/>
      <c r="E124" s="4"/>
      <c r="F124" s="58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6"/>
    </row>
    <row r="127" spans="1:25" s="2" customFormat="1" ht="11.25" x14ac:dyDescent="0.2">
      <c r="A127" s="4"/>
      <c r="B127" s="58"/>
      <c r="C127" s="4"/>
      <c r="D127" s="4"/>
      <c r="E127" s="4"/>
      <c r="F127" s="58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6"/>
    </row>
    <row r="131" spans="1:25" s="2" customFormat="1" ht="11.25" x14ac:dyDescent="0.2">
      <c r="A131" s="4"/>
      <c r="B131" s="58"/>
      <c r="C131" s="4"/>
      <c r="D131" s="4"/>
      <c r="E131" s="4"/>
      <c r="F131" s="58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6"/>
    </row>
  </sheetData>
  <autoFilter ref="A11:Z11"/>
  <mergeCells count="34">
    <mergeCell ref="M9:M10"/>
    <mergeCell ref="Q7:Q10"/>
    <mergeCell ref="L9:L10"/>
    <mergeCell ref="R7:R10"/>
    <mergeCell ref="A3:Z3"/>
    <mergeCell ref="G6:T6"/>
    <mergeCell ref="J7:N7"/>
    <mergeCell ref="D6:D8"/>
    <mergeCell ref="B6:B10"/>
    <mergeCell ref="F6:F10"/>
    <mergeCell ref="T7:T10"/>
    <mergeCell ref="N9:N10"/>
    <mergeCell ref="O7:O10"/>
    <mergeCell ref="P7:P10"/>
    <mergeCell ref="S7:S10"/>
    <mergeCell ref="K9:K10"/>
    <mergeCell ref="E6:E8"/>
    <mergeCell ref="A5:Z5"/>
    <mergeCell ref="I7:I10"/>
    <mergeCell ref="J8:J10"/>
    <mergeCell ref="A1:Z1"/>
    <mergeCell ref="A2:Z2"/>
    <mergeCell ref="A4:Z4"/>
    <mergeCell ref="A6:A10"/>
    <mergeCell ref="U6:U10"/>
    <mergeCell ref="V6:Y6"/>
    <mergeCell ref="Z6:Z10"/>
    <mergeCell ref="V7:V10"/>
    <mergeCell ref="W7:W10"/>
    <mergeCell ref="X7:X10"/>
    <mergeCell ref="K8:N8"/>
    <mergeCell ref="Y7:Y10"/>
    <mergeCell ref="G7:G10"/>
    <mergeCell ref="H7:H10"/>
  </mergeCells>
  <dataValidations count="4">
    <dataValidation type="list" allowBlank="1" showInputMessage="1" showErrorMessage="1" sqref="D11:T11 C11:C104">
      <formula1>$C$7:$C$10</formula1>
    </dataValidation>
    <dataValidation type="list" allowBlank="1" showInputMessage="1" showErrorMessage="1" sqref="X11">
      <formula1>"0,5"</formula1>
    </dataValidation>
    <dataValidation type="list" allowBlank="1" showInputMessage="1" showErrorMessage="1" sqref="E89 E97 D46:D104 D12:D20 D22:D44">
      <formula1>$D$9:$D$10</formula1>
    </dataValidation>
    <dataValidation type="list" allowBlank="1" showInputMessage="1" showErrorMessage="1" sqref="E98:E104 E90:E96 E12:E20 E22:E88">
      <formula1>$E$9:$E$10</formula1>
    </dataValidation>
  </dataValidations>
  <hyperlinks>
    <hyperlink ref="Z33" r:id="rId1"/>
    <hyperlink ref="Z35" r:id="rId2"/>
    <hyperlink ref="Z43" r:id="rId3"/>
    <hyperlink ref="Z51" r:id="rId4"/>
    <hyperlink ref="Z54" r:id="rId5"/>
    <hyperlink ref="Z58" r:id="rId6"/>
    <hyperlink ref="Z59" r:id="rId7" display="http://mari-el.gov.ru/minfin/Pages/Budjprojekt.aspx"/>
    <hyperlink ref="Z60" r:id="rId8"/>
    <hyperlink ref="Z61" r:id="rId9"/>
    <hyperlink ref="Z63" r:id="rId10"/>
    <hyperlink ref="Z67" r:id="rId11" display="http://www.zaksob.ru/pages.aspx?id=208&amp;m=68"/>
    <hyperlink ref="Z68" r:id="rId12" display="http://www.zspo.ru/legislative/budget/27862/"/>
    <hyperlink ref="Z96" r:id="rId13"/>
    <hyperlink ref="Z94" r:id="rId14"/>
    <hyperlink ref="Z83" r:id="rId15"/>
    <hyperlink ref="Z73" r:id="rId16"/>
    <hyperlink ref="Z97" r:id="rId17"/>
    <hyperlink ref="Z78" r:id="rId18" display="http://www.yamalfin.ru/index.php?option=com_content&amp;view=category&amp;layout=blog&amp;id=37&amp;Itemid=45"/>
    <hyperlink ref="Z85" r:id="rId19" display="http://www.zaksobr-chita.ru/documents/byudjet/2015"/>
    <hyperlink ref="Z88" r:id="rId20" display="http://www.sndko.ru/proekty_zakonov_ko/"/>
    <hyperlink ref="Z89" r:id="rId21" display="http://zsnso.ru/579/"/>
    <hyperlink ref="Z103" r:id="rId22"/>
    <hyperlink ref="Z104" r:id="rId23"/>
    <hyperlink ref="Z21" r:id="rId24"/>
    <hyperlink ref="Z91" r:id="rId25"/>
    <hyperlink ref="Z84" r:id="rId26"/>
    <hyperlink ref="Z44" r:id="rId27"/>
  </hyperlinks>
  <pageMargins left="0.70866141732283472" right="0.70866141732283472" top="0.74803149606299213" bottom="0.74803149606299213" header="0.31496062992125984" footer="0.31496062992125984"/>
  <pageSetup paperSize="9" scale="55" fitToWidth="2" fitToHeight="2" orientation="landscape" r:id="rId28"/>
  <headerFooter>
    <oddFooter>&amp;C&amp;"Times New Roman,обычный"&amp;8&amp;P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0467C8CEFAC44593D3D344C2F48655" ma:contentTypeVersion="0" ma:contentTypeDescription="Создание документа." ma:contentTypeScope="" ma:versionID="cf81f99e34c18b20df9ff48604bc9af2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c31cf644ccdebe7c2c6fcf435b368b5c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1e5bdc4-b57e-4af5-8c56-e26e352185e0">TF6NQPKX43ZY-291-587</_dlc_DocId>
    <_dlc_DocIdUrl xmlns="b1e5bdc4-b57e-4af5-8c56-e26e352185e0">
      <Url>https://v11-sp.nifi.ru/nd/NIR_2015_02/_layouts/15/DocIdRedir.aspx?ID=TF6NQPKX43ZY-291-587</Url>
      <Description>TF6NQPKX43ZY-291-587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16B28D-4BE0-4BFA-875D-2569D3F54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C23373-14F2-4B7C-AFBE-B3A8ACE353A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6594379-8507-4731-9B15-1D86B0BE4053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b1e5bdc4-b57e-4af5-8c56-e26e352185e0"/>
  </ds:schemaRefs>
</ds:datastoreItem>
</file>

<file path=customXml/itemProps4.xml><?xml version="1.0" encoding="utf-8"?>
<ds:datastoreItem xmlns:ds="http://schemas.openxmlformats.org/officeDocument/2006/customXml" ds:itemID="{27E83352-2EC7-47E8-8159-170B246C82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30</vt:i4>
      </vt:variant>
    </vt:vector>
  </HeadingPairs>
  <TitlesOfParts>
    <vt:vector size="46" baseType="lpstr">
      <vt:lpstr>Рейтинг (раздел 13)</vt:lpstr>
      <vt:lpstr>Оценка (раздел 13)</vt:lpstr>
      <vt:lpstr>Методика (раздел 13)</vt:lpstr>
      <vt:lpstr>13.1 </vt:lpstr>
      <vt:lpstr>13.2  </vt:lpstr>
      <vt:lpstr>13.3 </vt:lpstr>
      <vt:lpstr>13.4 </vt:lpstr>
      <vt:lpstr>13.5 </vt:lpstr>
      <vt:lpstr>13.6 </vt:lpstr>
      <vt:lpstr>13.7 </vt:lpstr>
      <vt:lpstr>13.8</vt:lpstr>
      <vt:lpstr>13.9</vt:lpstr>
      <vt:lpstr>13.10</vt:lpstr>
      <vt:lpstr>13.11</vt:lpstr>
      <vt:lpstr>13.12</vt:lpstr>
      <vt:lpstr>13.13</vt:lpstr>
      <vt:lpstr>'13.1 '!Заголовки_для_печати</vt:lpstr>
      <vt:lpstr>'13.10'!Заголовки_для_печати</vt:lpstr>
      <vt:lpstr>'13.11'!Заголовки_для_печати</vt:lpstr>
      <vt:lpstr>'13.12'!Заголовки_для_печати</vt:lpstr>
      <vt:lpstr>'13.13'!Заголовки_для_печати</vt:lpstr>
      <vt:lpstr>'13.2  '!Заголовки_для_печати</vt:lpstr>
      <vt:lpstr>'13.3 '!Заголовки_для_печати</vt:lpstr>
      <vt:lpstr>'13.4 '!Заголовки_для_печати</vt:lpstr>
      <vt:lpstr>'13.5 '!Заголовки_для_печати</vt:lpstr>
      <vt:lpstr>'13.6 '!Заголовки_для_печати</vt:lpstr>
      <vt:lpstr>'13.7 '!Заголовки_для_печати</vt:lpstr>
      <vt:lpstr>'13.8'!Заголовки_для_печати</vt:lpstr>
      <vt:lpstr>'13.9'!Заголовки_для_печати</vt:lpstr>
      <vt:lpstr>'Оценка (раздел 13)'!Заголовки_для_печати</vt:lpstr>
      <vt:lpstr>'Рейтинг (раздел 13)'!Заголовки_для_печати</vt:lpstr>
      <vt:lpstr>'13.1 '!Область_печати</vt:lpstr>
      <vt:lpstr>'13.10'!Область_печати</vt:lpstr>
      <vt:lpstr>'13.11'!Область_печати</vt:lpstr>
      <vt:lpstr>'13.12'!Область_печати</vt:lpstr>
      <vt:lpstr>'13.13'!Область_печати</vt:lpstr>
      <vt:lpstr>'13.2  '!Область_печати</vt:lpstr>
      <vt:lpstr>'13.3 '!Область_печати</vt:lpstr>
      <vt:lpstr>'13.4 '!Область_печати</vt:lpstr>
      <vt:lpstr>'13.5 '!Область_печати</vt:lpstr>
      <vt:lpstr>'13.6 '!Область_печати</vt:lpstr>
      <vt:lpstr>'13.7 '!Область_печати</vt:lpstr>
      <vt:lpstr>'13.8'!Область_печати</vt:lpstr>
      <vt:lpstr>'13.9'!Область_печати</vt:lpstr>
      <vt:lpstr>'Оценка (раздел 13)'!Область_печати</vt:lpstr>
      <vt:lpstr>'Рейтинг (раздел 13)'!Область_печати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Тимофеева Ольга Ивановна</cp:lastModifiedBy>
  <cp:lastPrinted>2016-01-18T08:37:58Z</cp:lastPrinted>
  <dcterms:created xsi:type="dcterms:W3CDTF">2014-03-12T05:40:39Z</dcterms:created>
  <dcterms:modified xsi:type="dcterms:W3CDTF">2016-01-19T09:35:36Z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0x010100230467C8CEFAC44593D3D344C2F48655</vt:lpwstr>
  </property>
  <property fmtid="{D5CDD505-2E9C-101B-9397-08002B2CF9AE}" pid="3" name="_dlc_DocIdItemGuid">
    <vt:lpwstr>bc53df07-1156-4817-adf4-1e34ce8ae381</vt:lpwstr>
  </property>
</Properties>
</file>