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Asus\Documents\НИФИ\2020_Рейтинг\10_Рейтинг 2020\"/>
    </mc:Choice>
  </mc:AlternateContent>
  <xr:revisionPtr revIDLastSave="0" documentId="13_ncr:1_{DF905695-B6DE-4ECC-9FD9-C88024841529}" xr6:coauthVersionLast="46" xr6:coauthVersionMax="46" xr10:uidLastSave="{00000000-0000-0000-0000-000000000000}"/>
  <bookViews>
    <workbookView xWindow="-110" yWindow="-110" windowWidth="19420" windowHeight="10420" tabRatio="847" xr2:uid="{00000000-000D-0000-FFFF-FFFF00000000}"/>
  </bookViews>
  <sheets>
    <sheet name="Рейтинг (раздел 1)" sheetId="84" r:id="rId1"/>
    <sheet name="Оценка (раздел 1)" sheetId="12" r:id="rId2"/>
    <sheet name="Методика (раздел 1)" sheetId="31" r:id="rId3"/>
    <sheet name="1.1" sheetId="79" r:id="rId4"/>
    <sheet name="1.2" sheetId="60" r:id="rId5"/>
    <sheet name="1.3" sheetId="61" r:id="rId6"/>
    <sheet name="1.4" sheetId="78" r:id="rId7"/>
    <sheet name="1.5" sheetId="70" r:id="rId8"/>
  </sheets>
  <definedNames>
    <definedName name="_Toc262683" localSheetId="2">'Методика (раздел 1)'!$B$4</definedName>
    <definedName name="_Toc477267685" localSheetId="2">'Методика (раздел 1)'!#REF!</definedName>
    <definedName name="_Toc510692579" localSheetId="2">'Методика (раздел 1)'!$B$4</definedName>
    <definedName name="_xlnm._FilterDatabase" localSheetId="3" hidden="1">'1.1'!$A$6:$K$98</definedName>
    <definedName name="_xlnm._FilterDatabase" localSheetId="4" hidden="1">'1.2'!$A$6:$I$98</definedName>
    <definedName name="_xlnm._FilterDatabase" localSheetId="5" hidden="1">'1.3'!$A$6:$H$99</definedName>
    <definedName name="_xlnm._FilterDatabase" localSheetId="6" hidden="1">'1.4'!$A$6:$P$100</definedName>
    <definedName name="_xlnm._FilterDatabase" localSheetId="7" hidden="1">'1.5'!$A$7:$L$102</definedName>
    <definedName name="_xlnm._FilterDatabase" localSheetId="1" hidden="1">'Оценка (раздел 1)'!$A$6:$I$100</definedName>
    <definedName name="_xlnm._FilterDatabase" localSheetId="0" hidden="1">'Рейтинг (раздел 1)'!$A$7:$I$96</definedName>
    <definedName name="sub_184133" localSheetId="2">'Методика (раздел 1)'!#REF!</definedName>
    <definedName name="_xlnm.Print_Titles" localSheetId="3">'1.1'!$3:$5</definedName>
    <definedName name="_xlnm.Print_Titles" localSheetId="4">'1.2'!$3:$4</definedName>
    <definedName name="_xlnm.Print_Titles" localSheetId="5">'1.3'!$3:$5</definedName>
    <definedName name="_xlnm.Print_Titles" localSheetId="6">'1.4'!$3:$5</definedName>
    <definedName name="_xlnm.Print_Titles" localSheetId="7">'1.5'!$3:$6</definedName>
    <definedName name="_xlnm.Print_Titles" localSheetId="2">'Методика (раздел 1)'!$2:$3</definedName>
    <definedName name="_xlnm.Print_Titles" localSheetId="1">'Оценка (раздел 1)'!$A:$A,'Оценка (раздел 1)'!$3:$4</definedName>
    <definedName name="_xlnm.Print_Titles" localSheetId="0">'Рейтинг (раздел 1)'!$A:$A,'Рейтинг (раздел 1)'!$3:$4</definedName>
    <definedName name="_xlnm.Print_Area" localSheetId="3">'1.1'!$A$1:$K$98</definedName>
    <definedName name="_xlnm.Print_Area" localSheetId="4">'1.2'!$A$1:$I$98</definedName>
    <definedName name="_xlnm.Print_Area" localSheetId="5">'1.3'!$A$1:$I$98</definedName>
    <definedName name="_xlnm.Print_Area" localSheetId="6">'1.4'!$A$1:$O$100</definedName>
    <definedName name="_xlnm.Print_Area" localSheetId="7">'1.5'!$A$1:$L$102</definedName>
    <definedName name="_xlnm.Print_Area" localSheetId="2">'Методика (раздел 1)'!$A$1:$E$32</definedName>
    <definedName name="_xlnm.Print_Area" localSheetId="1">'Оценка (раздел 1)'!$A$1:$I$100</definedName>
    <definedName name="_xlnm.Print_Area" localSheetId="0">'Рейтинг (раздел 1)'!$A$1:$I$97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84" l="1"/>
  <c r="G50" i="84"/>
  <c r="F50" i="84"/>
  <c r="E50" i="84"/>
  <c r="I49" i="84"/>
  <c r="G49" i="84"/>
  <c r="F49" i="84"/>
  <c r="E49" i="84"/>
  <c r="I30" i="84"/>
  <c r="G30" i="84"/>
  <c r="F30" i="84"/>
  <c r="E30" i="84"/>
  <c r="I76" i="84"/>
  <c r="G76" i="84"/>
  <c r="F76" i="84"/>
  <c r="E76" i="84"/>
  <c r="I88" i="84"/>
  <c r="G88" i="84"/>
  <c r="F88" i="84"/>
  <c r="E88" i="84"/>
  <c r="I48" i="84"/>
  <c r="G48" i="84"/>
  <c r="F48" i="84"/>
  <c r="E48" i="84"/>
  <c r="I80" i="84"/>
  <c r="G80" i="84"/>
  <c r="F80" i="84"/>
  <c r="E80" i="84"/>
  <c r="I75" i="84"/>
  <c r="G75" i="84"/>
  <c r="F75" i="84"/>
  <c r="E75" i="84"/>
  <c r="I60" i="84"/>
  <c r="G60" i="84"/>
  <c r="F60" i="84"/>
  <c r="E60" i="84"/>
  <c r="I47" i="84"/>
  <c r="G47" i="84"/>
  <c r="F47" i="84"/>
  <c r="E47" i="84"/>
  <c r="I46" i="84"/>
  <c r="G46" i="84"/>
  <c r="F46" i="84"/>
  <c r="E46" i="84"/>
  <c r="I95" i="84"/>
  <c r="G95" i="84"/>
  <c r="F95" i="84"/>
  <c r="E95" i="84"/>
  <c r="I74" i="84"/>
  <c r="G74" i="84"/>
  <c r="F74" i="84"/>
  <c r="E74" i="84"/>
  <c r="I45" i="84"/>
  <c r="G45" i="84"/>
  <c r="F45" i="84"/>
  <c r="E45" i="84"/>
  <c r="I29" i="84"/>
  <c r="G29" i="84"/>
  <c r="F29" i="84"/>
  <c r="E29" i="84"/>
  <c r="I44" i="84"/>
  <c r="G44" i="84"/>
  <c r="F44" i="84"/>
  <c r="E44" i="84"/>
  <c r="I43" i="84"/>
  <c r="G43" i="84"/>
  <c r="F43" i="84"/>
  <c r="E43" i="84"/>
  <c r="I79" i="84"/>
  <c r="G79" i="84"/>
  <c r="F79" i="84"/>
  <c r="E79" i="84"/>
  <c r="I28" i="84"/>
  <c r="G28" i="84"/>
  <c r="F28" i="84"/>
  <c r="E28" i="84"/>
  <c r="I73" i="84"/>
  <c r="G73" i="84"/>
  <c r="F73" i="84"/>
  <c r="E73" i="84"/>
  <c r="I27" i="84"/>
  <c r="G27" i="84"/>
  <c r="F27" i="84"/>
  <c r="E27" i="84"/>
  <c r="I59" i="84"/>
  <c r="G59" i="84"/>
  <c r="F59" i="84"/>
  <c r="E59" i="84"/>
  <c r="I26" i="84"/>
  <c r="G26" i="84"/>
  <c r="F26" i="84"/>
  <c r="E26" i="84"/>
  <c r="I25" i="84"/>
  <c r="G25" i="84"/>
  <c r="F25" i="84"/>
  <c r="E25" i="84"/>
  <c r="I24" i="84"/>
  <c r="G24" i="84"/>
  <c r="F24" i="84"/>
  <c r="E24" i="84"/>
  <c r="I72" i="84"/>
  <c r="G72" i="84"/>
  <c r="F72" i="84"/>
  <c r="E72" i="84"/>
  <c r="I87" i="84"/>
  <c r="G87" i="84"/>
  <c r="F87" i="84"/>
  <c r="E87" i="84"/>
  <c r="I42" i="84"/>
  <c r="G42" i="84"/>
  <c r="F42" i="84"/>
  <c r="E42" i="84"/>
  <c r="I32" i="84"/>
  <c r="G32" i="84"/>
  <c r="F32" i="84"/>
  <c r="E32" i="84"/>
  <c r="I78" i="84"/>
  <c r="G78" i="84"/>
  <c r="F78" i="84"/>
  <c r="E78" i="84"/>
  <c r="I71" i="84"/>
  <c r="G71" i="84"/>
  <c r="F71" i="84"/>
  <c r="E71" i="84"/>
  <c r="I23" i="84"/>
  <c r="G23" i="84"/>
  <c r="F23" i="84"/>
  <c r="E23" i="84"/>
  <c r="I22" i="84"/>
  <c r="G22" i="84"/>
  <c r="F22" i="84"/>
  <c r="E22" i="84"/>
  <c r="I91" i="84"/>
  <c r="G91" i="84"/>
  <c r="F91" i="84"/>
  <c r="E91" i="84"/>
  <c r="I86" i="84"/>
  <c r="G86" i="84"/>
  <c r="F86" i="84"/>
  <c r="E86" i="84"/>
  <c r="I21" i="84"/>
  <c r="G21" i="84"/>
  <c r="F21" i="84"/>
  <c r="E21" i="84"/>
  <c r="I41" i="84"/>
  <c r="G41" i="84"/>
  <c r="F41" i="84"/>
  <c r="E41" i="84"/>
  <c r="I70" i="84"/>
  <c r="G70" i="84"/>
  <c r="F70" i="84"/>
  <c r="E70" i="84"/>
  <c r="I85" i="84"/>
  <c r="G85" i="84"/>
  <c r="F85" i="84"/>
  <c r="E85" i="84"/>
  <c r="I58" i="84"/>
  <c r="G58" i="84"/>
  <c r="F58" i="84"/>
  <c r="E58" i="84"/>
  <c r="I20" i="84"/>
  <c r="G20" i="84"/>
  <c r="F20" i="84"/>
  <c r="E20" i="84"/>
  <c r="I19" i="84"/>
  <c r="G19" i="84"/>
  <c r="F19" i="84"/>
  <c r="E19" i="84"/>
  <c r="I18" i="84"/>
  <c r="G18" i="84"/>
  <c r="F18" i="84"/>
  <c r="E18" i="84"/>
  <c r="I94" i="84"/>
  <c r="G94" i="84"/>
  <c r="F94" i="84"/>
  <c r="E94" i="84"/>
  <c r="I90" i="84"/>
  <c r="G90" i="84"/>
  <c r="F90" i="84"/>
  <c r="E90" i="84"/>
  <c r="I69" i="84"/>
  <c r="G69" i="84"/>
  <c r="F69" i="84"/>
  <c r="E69" i="84"/>
  <c r="I68" i="84"/>
  <c r="G68" i="84"/>
  <c r="F68" i="84"/>
  <c r="E68" i="84"/>
  <c r="I81" i="84"/>
  <c r="G81" i="84"/>
  <c r="F81" i="84"/>
  <c r="E81" i="84"/>
  <c r="I57" i="84"/>
  <c r="H57" i="84"/>
  <c r="G57" i="84"/>
  <c r="F57" i="84"/>
  <c r="E57" i="84"/>
  <c r="I17" i="84"/>
  <c r="G17" i="84"/>
  <c r="F17" i="84"/>
  <c r="E17" i="84"/>
  <c r="I56" i="84"/>
  <c r="G56" i="84"/>
  <c r="F56" i="84"/>
  <c r="E56" i="84"/>
  <c r="I84" i="84"/>
  <c r="G84" i="84"/>
  <c r="F84" i="84"/>
  <c r="E84" i="84"/>
  <c r="I16" i="84"/>
  <c r="G16" i="84"/>
  <c r="F16" i="84"/>
  <c r="E16" i="84"/>
  <c r="I15" i="84"/>
  <c r="G15" i="84"/>
  <c r="F15" i="84"/>
  <c r="E15" i="84"/>
  <c r="I14" i="84"/>
  <c r="G14" i="84"/>
  <c r="F14" i="84"/>
  <c r="E14" i="84"/>
  <c r="I40" i="84"/>
  <c r="G40" i="84"/>
  <c r="F40" i="84"/>
  <c r="E40" i="84"/>
  <c r="I13" i="84"/>
  <c r="G13" i="84"/>
  <c r="F13" i="84"/>
  <c r="E13" i="84"/>
  <c r="I55" i="84"/>
  <c r="H55" i="84"/>
  <c r="G55" i="84"/>
  <c r="F55" i="84"/>
  <c r="E55" i="84"/>
  <c r="I67" i="84"/>
  <c r="G67" i="84"/>
  <c r="F67" i="84"/>
  <c r="E67" i="84"/>
  <c r="I66" i="84"/>
  <c r="G66" i="84"/>
  <c r="F66" i="84"/>
  <c r="E66" i="84"/>
  <c r="I12" i="84"/>
  <c r="G12" i="84"/>
  <c r="F12" i="84"/>
  <c r="E12" i="84"/>
  <c r="I39" i="84"/>
  <c r="G39" i="84"/>
  <c r="F39" i="84"/>
  <c r="E39" i="84"/>
  <c r="I83" i="84"/>
  <c r="G83" i="84"/>
  <c r="F83" i="84"/>
  <c r="E83" i="84"/>
  <c r="I11" i="84"/>
  <c r="G11" i="84"/>
  <c r="F11" i="84"/>
  <c r="E11" i="84"/>
  <c r="I54" i="84"/>
  <c r="G54" i="84"/>
  <c r="F54" i="84"/>
  <c r="E54" i="84"/>
  <c r="I65" i="84"/>
  <c r="G65" i="84"/>
  <c r="F65" i="84"/>
  <c r="E65" i="84"/>
  <c r="I10" i="84"/>
  <c r="G10" i="84"/>
  <c r="F10" i="84"/>
  <c r="E10" i="84"/>
  <c r="I82" i="84"/>
  <c r="H82" i="84"/>
  <c r="G82" i="84"/>
  <c r="F82" i="84"/>
  <c r="E82" i="84"/>
  <c r="I64" i="84"/>
  <c r="G64" i="84"/>
  <c r="F64" i="84"/>
  <c r="E64" i="84"/>
  <c r="I33" i="84"/>
  <c r="G33" i="84"/>
  <c r="F33" i="84"/>
  <c r="E33" i="84"/>
  <c r="I63" i="84"/>
  <c r="G63" i="84"/>
  <c r="F63" i="84"/>
  <c r="E63" i="84"/>
  <c r="I53" i="84"/>
  <c r="G53" i="84"/>
  <c r="F53" i="84"/>
  <c r="E53" i="84"/>
  <c r="I38" i="84"/>
  <c r="G38" i="84"/>
  <c r="F38" i="84"/>
  <c r="E38" i="84"/>
  <c r="I37" i="84"/>
  <c r="G37" i="84"/>
  <c r="F37" i="84"/>
  <c r="E37" i="84"/>
  <c r="I92" i="84"/>
  <c r="G92" i="84"/>
  <c r="F92" i="84"/>
  <c r="E92" i="84"/>
  <c r="I9" i="84"/>
  <c r="G9" i="84"/>
  <c r="F9" i="84"/>
  <c r="E9" i="84"/>
  <c r="I62" i="84"/>
  <c r="G62" i="84"/>
  <c r="F62" i="84"/>
  <c r="E62" i="84"/>
  <c r="I36" i="84"/>
  <c r="G36" i="84"/>
  <c r="F36" i="84"/>
  <c r="E36" i="84"/>
  <c r="I8" i="84"/>
  <c r="G8" i="84"/>
  <c r="F8" i="84"/>
  <c r="E8" i="84"/>
  <c r="I7" i="84"/>
  <c r="G7" i="84"/>
  <c r="F7" i="84"/>
  <c r="E7" i="84"/>
  <c r="I35" i="84"/>
  <c r="G35" i="84"/>
  <c r="F35" i="84"/>
  <c r="E35" i="84"/>
  <c r="I34" i="84"/>
  <c r="G34" i="84"/>
  <c r="F34" i="84"/>
  <c r="E34" i="84"/>
  <c r="I61" i="84"/>
  <c r="G61" i="84"/>
  <c r="F61" i="84"/>
  <c r="E61" i="84"/>
  <c r="I52" i="84"/>
  <c r="G52" i="84"/>
  <c r="F52" i="84"/>
  <c r="E52" i="84"/>
  <c r="I31" i="84"/>
  <c r="G31" i="84"/>
  <c r="F31" i="84"/>
  <c r="E31" i="84"/>
  <c r="D5" i="84"/>
  <c r="C56" i="84" s="1"/>
  <c r="C31" i="84" l="1"/>
  <c r="C40" i="84"/>
  <c r="C25" i="84"/>
  <c r="C7" i="84"/>
  <c r="D57" i="84"/>
  <c r="C81" i="84"/>
  <c r="C44" i="84"/>
  <c r="C53" i="84"/>
  <c r="C58" i="84"/>
  <c r="C75" i="84"/>
  <c r="C11" i="84"/>
  <c r="C23" i="84"/>
  <c r="C34" i="84"/>
  <c r="C37" i="84"/>
  <c r="C65" i="84"/>
  <c r="C55" i="84"/>
  <c r="C17" i="84"/>
  <c r="C19" i="84"/>
  <c r="C91" i="84"/>
  <c r="C72" i="84"/>
  <c r="C79" i="84"/>
  <c r="C47" i="84"/>
  <c r="C49" i="84"/>
  <c r="C52" i="84"/>
  <c r="C9" i="84"/>
  <c r="C82" i="84"/>
  <c r="C66" i="84"/>
  <c r="C84" i="84"/>
  <c r="C94" i="84"/>
  <c r="C21" i="84"/>
  <c r="C42" i="84"/>
  <c r="C73" i="84"/>
  <c r="C95" i="84"/>
  <c r="C76" i="84"/>
  <c r="C36" i="84"/>
  <c r="C33" i="84"/>
  <c r="D82" i="84"/>
  <c r="C39" i="84"/>
  <c r="C15" i="84"/>
  <c r="C69" i="84"/>
  <c r="C70" i="84"/>
  <c r="C78" i="84"/>
  <c r="C59" i="84"/>
  <c r="C45" i="84"/>
  <c r="C48" i="84"/>
  <c r="D55" i="84"/>
  <c r="C35" i="84"/>
  <c r="C62" i="84"/>
  <c r="C38" i="84"/>
  <c r="C64" i="84"/>
  <c r="C54" i="84"/>
  <c r="C12" i="84"/>
  <c r="C13" i="84"/>
  <c r="C16" i="84"/>
  <c r="C57" i="84"/>
  <c r="C68" i="84"/>
  <c r="C90" i="84"/>
  <c r="C18" i="84"/>
  <c r="C20" i="84"/>
  <c r="C85" i="84"/>
  <c r="C41" i="84"/>
  <c r="C86" i="84"/>
  <c r="C22" i="84"/>
  <c r="C71" i="84"/>
  <c r="C32" i="84"/>
  <c r="C87" i="84"/>
  <c r="C24" i="84"/>
  <c r="C26" i="84"/>
  <c r="C27" i="84"/>
  <c r="C28" i="84"/>
  <c r="C43" i="84"/>
  <c r="C29" i="84"/>
  <c r="C74" i="84"/>
  <c r="C46" i="84"/>
  <c r="C60" i="84"/>
  <c r="C80" i="84"/>
  <c r="C88" i="84"/>
  <c r="C30" i="84"/>
  <c r="C50" i="84"/>
  <c r="C61" i="84"/>
  <c r="C8" i="84"/>
  <c r="C92" i="84"/>
  <c r="C63" i="84"/>
  <c r="C10" i="84"/>
  <c r="C83" i="84"/>
  <c r="C67" i="84"/>
  <c r="C14" i="84"/>
  <c r="J59" i="70"/>
  <c r="B57" i="84" l="1"/>
  <c r="B82" i="84"/>
  <c r="B55" i="84"/>
  <c r="K44" i="70"/>
  <c r="J91" i="70" l="1"/>
  <c r="J92" i="70" l="1"/>
  <c r="K73" i="70" l="1"/>
  <c r="J67" i="70" l="1"/>
  <c r="K67" i="70" s="1"/>
  <c r="K33" i="70" l="1"/>
  <c r="C24" i="70" l="1"/>
  <c r="C27" i="70"/>
  <c r="C28" i="70"/>
  <c r="C29" i="70"/>
  <c r="C30" i="70"/>
  <c r="C31" i="70"/>
  <c r="C32" i="70"/>
  <c r="C33" i="70"/>
  <c r="C34" i="70"/>
  <c r="C35" i="70"/>
  <c r="C37" i="70"/>
  <c r="C39" i="70"/>
  <c r="C40" i="70"/>
  <c r="C41" i="70"/>
  <c r="C42" i="70"/>
  <c r="C43" i="70"/>
  <c r="C44" i="70"/>
  <c r="C45" i="70"/>
  <c r="C48" i="70"/>
  <c r="C49" i="70"/>
  <c r="C50" i="70"/>
  <c r="C51" i="70"/>
  <c r="C52" i="70"/>
  <c r="C53" i="70"/>
  <c r="C54" i="70"/>
  <c r="C56" i="70"/>
  <c r="C57" i="70"/>
  <c r="C58" i="70"/>
  <c r="C59" i="70"/>
  <c r="C60" i="70"/>
  <c r="C61" i="70"/>
  <c r="C62" i="70"/>
  <c r="C63" i="70"/>
  <c r="C64" i="70"/>
  <c r="C65" i="70"/>
  <c r="C66" i="70"/>
  <c r="C67" i="70"/>
  <c r="C68" i="70"/>
  <c r="C69" i="70"/>
  <c r="C71" i="70"/>
  <c r="C72" i="70"/>
  <c r="C73" i="70"/>
  <c r="C74" i="70"/>
  <c r="C75" i="70"/>
  <c r="C76" i="70"/>
  <c r="C78" i="70"/>
  <c r="C79" i="70"/>
  <c r="C80" i="70"/>
  <c r="C81" i="70"/>
  <c r="C82" i="70"/>
  <c r="C83" i="70"/>
  <c r="C84" i="70"/>
  <c r="C85" i="70"/>
  <c r="C86" i="70"/>
  <c r="C87" i="70"/>
  <c r="C89" i="70"/>
  <c r="C90" i="70"/>
  <c r="C91" i="70"/>
  <c r="C92" i="70"/>
  <c r="C93" i="70"/>
  <c r="C94" i="70"/>
  <c r="C95" i="70"/>
  <c r="C96" i="70"/>
  <c r="C97" i="70"/>
  <c r="C98" i="70"/>
  <c r="C99" i="70"/>
  <c r="C8" i="70"/>
  <c r="C9" i="70"/>
  <c r="C10" i="70"/>
  <c r="C11" i="70"/>
  <c r="C12" i="70"/>
  <c r="C13" i="70"/>
  <c r="C14" i="70"/>
  <c r="C15" i="70"/>
  <c r="C16" i="70"/>
  <c r="C17" i="70"/>
  <c r="C18" i="70"/>
  <c r="C19" i="70"/>
  <c r="C20" i="70"/>
  <c r="C21" i="70"/>
  <c r="C22" i="70"/>
  <c r="C23" i="70"/>
  <c r="K14" i="70" l="1"/>
  <c r="K18" i="70"/>
  <c r="K20" i="70"/>
  <c r="K22" i="70"/>
  <c r="K31" i="70"/>
  <c r="K39" i="70"/>
  <c r="K52" i="70"/>
  <c r="K53" i="70"/>
  <c r="K81" i="70"/>
  <c r="K8" i="70"/>
  <c r="K99" i="70"/>
  <c r="K98" i="70"/>
  <c r="K97" i="70"/>
  <c r="K96" i="70"/>
  <c r="K95" i="70"/>
  <c r="K94" i="70"/>
  <c r="K91" i="70"/>
  <c r="K90" i="70"/>
  <c r="K89" i="70"/>
  <c r="K87" i="70"/>
  <c r="I86" i="70"/>
  <c r="K86" i="70" s="1"/>
  <c r="K85" i="70"/>
  <c r="K84" i="70"/>
  <c r="K83" i="70"/>
  <c r="K82" i="70"/>
  <c r="K80" i="70"/>
  <c r="K79" i="70"/>
  <c r="K78" i="70"/>
  <c r="K75" i="70"/>
  <c r="K74" i="70"/>
  <c r="K72" i="70"/>
  <c r="K71" i="70"/>
  <c r="K69" i="70"/>
  <c r="K68" i="70"/>
  <c r="K66" i="70"/>
  <c r="K65" i="70"/>
  <c r="K64" i="70"/>
  <c r="K62" i="70"/>
  <c r="K61" i="70"/>
  <c r="K60" i="70"/>
  <c r="K58" i="70"/>
  <c r="K57" i="70"/>
  <c r="K56" i="70"/>
  <c r="K54" i="70"/>
  <c r="K50" i="70"/>
  <c r="K48" i="70"/>
  <c r="K45" i="70"/>
  <c r="K42" i="70"/>
  <c r="I41" i="70"/>
  <c r="K40" i="70"/>
  <c r="J37" i="70"/>
  <c r="K37" i="70" s="1"/>
  <c r="K35" i="70"/>
  <c r="K34" i="70"/>
  <c r="K32" i="70"/>
  <c r="K30" i="70"/>
  <c r="K29" i="70"/>
  <c r="K28" i="70"/>
  <c r="K27" i="70"/>
  <c r="I24" i="70"/>
  <c r="K24" i="70" s="1"/>
  <c r="K23" i="70"/>
  <c r="K21" i="70"/>
  <c r="I19" i="70"/>
  <c r="K19" i="70" s="1"/>
  <c r="K17" i="70"/>
  <c r="I16" i="70"/>
  <c r="K16" i="70" s="1"/>
  <c r="I15" i="70"/>
  <c r="K15" i="70" s="1"/>
  <c r="K13" i="70"/>
  <c r="I12" i="70"/>
  <c r="K12" i="70" s="1"/>
  <c r="K11" i="70"/>
  <c r="I9" i="70"/>
  <c r="K9" i="70" s="1"/>
  <c r="K93" i="70" l="1"/>
  <c r="K76" i="70"/>
  <c r="K41" i="70"/>
  <c r="G98" i="78"/>
  <c r="G97" i="78"/>
  <c r="G96" i="78"/>
  <c r="G95" i="78"/>
  <c r="G94" i="78"/>
  <c r="G93" i="78"/>
  <c r="G92" i="78"/>
  <c r="G91" i="78"/>
  <c r="G90" i="78"/>
  <c r="G89" i="78"/>
  <c r="G88" i="78"/>
  <c r="G86" i="78"/>
  <c r="G85" i="78"/>
  <c r="G84" i="78"/>
  <c r="G83" i="78"/>
  <c r="G82" i="78"/>
  <c r="G81" i="78"/>
  <c r="G80" i="78"/>
  <c r="G79" i="78"/>
  <c r="G78" i="78"/>
  <c r="G77" i="78"/>
  <c r="G75" i="78"/>
  <c r="G74" i="78"/>
  <c r="G73" i="78"/>
  <c r="G72" i="78"/>
  <c r="G71" i="78"/>
  <c r="G70" i="78"/>
  <c r="G68" i="78"/>
  <c r="G67" i="78"/>
  <c r="G66" i="78"/>
  <c r="G65" i="78"/>
  <c r="G64" i="78"/>
  <c r="G63" i="78"/>
  <c r="G62" i="78"/>
  <c r="G61" i="78"/>
  <c r="G60" i="78"/>
  <c r="G59" i="78"/>
  <c r="G58" i="78"/>
  <c r="G57" i="78"/>
  <c r="G56" i="78"/>
  <c r="G55" i="78"/>
  <c r="G53" i="78"/>
  <c r="G52" i="78"/>
  <c r="G51" i="78"/>
  <c r="G50" i="78"/>
  <c r="G49" i="78"/>
  <c r="G48" i="78"/>
  <c r="G47" i="78"/>
  <c r="G44" i="78"/>
  <c r="G43" i="78"/>
  <c r="G42" i="78"/>
  <c r="G41" i="78"/>
  <c r="G40" i="78"/>
  <c r="G39" i="78"/>
  <c r="G38" i="78"/>
  <c r="G36" i="78"/>
  <c r="G34" i="78"/>
  <c r="G33" i="78"/>
  <c r="G32" i="78"/>
  <c r="G31" i="78"/>
  <c r="G30" i="78"/>
  <c r="G29" i="78"/>
  <c r="G28" i="78"/>
  <c r="G27" i="78"/>
  <c r="G26" i="78"/>
  <c r="G23" i="78"/>
  <c r="G22" i="78"/>
  <c r="G21" i="78"/>
  <c r="G20" i="78"/>
  <c r="G19" i="78"/>
  <c r="G18" i="78"/>
  <c r="G17" i="78"/>
  <c r="G16" i="78"/>
  <c r="G15" i="78"/>
  <c r="G14" i="78"/>
  <c r="G13" i="78"/>
  <c r="G12" i="78"/>
  <c r="G11" i="78"/>
  <c r="G10" i="78"/>
  <c r="G9" i="78"/>
  <c r="G8" i="78"/>
  <c r="G7" i="78"/>
  <c r="B5" i="70" l="1"/>
  <c r="H35" i="12" l="1"/>
  <c r="H45" i="12"/>
  <c r="I45" i="12"/>
  <c r="G95" i="60" l="1"/>
  <c r="G49" i="60"/>
  <c r="G98" i="60"/>
  <c r="G56" i="60" l="1"/>
  <c r="F26" i="61" l="1"/>
  <c r="F98" i="61" l="1"/>
  <c r="F97" i="61"/>
  <c r="F96" i="61"/>
  <c r="F95" i="61"/>
  <c r="F94" i="61"/>
  <c r="F93" i="61"/>
  <c r="F92" i="61"/>
  <c r="F91" i="61"/>
  <c r="F90" i="61"/>
  <c r="F89" i="61"/>
  <c r="F88" i="61"/>
  <c r="F86" i="61"/>
  <c r="F85" i="61"/>
  <c r="F84" i="61"/>
  <c r="F83" i="61"/>
  <c r="F82" i="61"/>
  <c r="F81" i="61"/>
  <c r="F80" i="61"/>
  <c r="F79" i="61"/>
  <c r="F78" i="61"/>
  <c r="F77" i="61"/>
  <c r="F75" i="61"/>
  <c r="F74" i="61"/>
  <c r="F73" i="61"/>
  <c r="F72" i="61"/>
  <c r="F71" i="61"/>
  <c r="F70" i="61"/>
  <c r="F68" i="61"/>
  <c r="F67" i="61"/>
  <c r="F66" i="61"/>
  <c r="F65" i="61"/>
  <c r="F64" i="61"/>
  <c r="F63" i="61"/>
  <c r="F62" i="61"/>
  <c r="F61" i="61"/>
  <c r="F60" i="61"/>
  <c r="F59" i="61"/>
  <c r="F58" i="61"/>
  <c r="F57" i="61"/>
  <c r="F56" i="61"/>
  <c r="F55" i="61"/>
  <c r="F53" i="61"/>
  <c r="F52" i="61"/>
  <c r="F51" i="61"/>
  <c r="F50" i="61"/>
  <c r="F49" i="61"/>
  <c r="F48" i="61"/>
  <c r="F47" i="61"/>
  <c r="F45" i="61"/>
  <c r="F44" i="61"/>
  <c r="F43" i="61"/>
  <c r="F42" i="61"/>
  <c r="F41" i="61"/>
  <c r="F40" i="61"/>
  <c r="F39" i="61"/>
  <c r="F38" i="61"/>
  <c r="F36" i="61"/>
  <c r="F35" i="61"/>
  <c r="F34" i="61"/>
  <c r="F33" i="61"/>
  <c r="F32" i="61"/>
  <c r="F31" i="61"/>
  <c r="F30" i="61"/>
  <c r="F29" i="61"/>
  <c r="F28" i="61"/>
  <c r="F27" i="61"/>
  <c r="F24" i="61"/>
  <c r="F23" i="61"/>
  <c r="F22" i="61"/>
  <c r="F21" i="61"/>
  <c r="F20" i="61"/>
  <c r="F19" i="61"/>
  <c r="F18" i="61"/>
  <c r="F17" i="61"/>
  <c r="F16" i="61"/>
  <c r="F15" i="61"/>
  <c r="F14" i="61"/>
  <c r="F13" i="61"/>
  <c r="F12" i="61"/>
  <c r="F11" i="61"/>
  <c r="F10" i="61"/>
  <c r="F9" i="61"/>
  <c r="F8" i="61"/>
  <c r="F7" i="61"/>
  <c r="G98" i="61"/>
  <c r="G97" i="61"/>
  <c r="G96" i="61"/>
  <c r="G95" i="61"/>
  <c r="G94" i="61"/>
  <c r="G93" i="61"/>
  <c r="G92" i="61"/>
  <c r="G91" i="61"/>
  <c r="G90" i="61"/>
  <c r="G89" i="61"/>
  <c r="G88" i="61"/>
  <c r="G86" i="61"/>
  <c r="G85" i="61"/>
  <c r="G84" i="61"/>
  <c r="G83" i="61"/>
  <c r="G82" i="61"/>
  <c r="G81" i="61"/>
  <c r="G80" i="61"/>
  <c r="G79" i="61"/>
  <c r="G78" i="61"/>
  <c r="G77" i="61"/>
  <c r="G75" i="61"/>
  <c r="G74" i="61"/>
  <c r="G73" i="61"/>
  <c r="G72" i="61"/>
  <c r="G71" i="61"/>
  <c r="G70" i="61"/>
  <c r="G68" i="61"/>
  <c r="G67" i="61"/>
  <c r="G66" i="61"/>
  <c r="G65" i="61"/>
  <c r="G64" i="61"/>
  <c r="G63" i="61"/>
  <c r="G62" i="61"/>
  <c r="G61" i="61"/>
  <c r="G60" i="61"/>
  <c r="G59" i="61"/>
  <c r="G58" i="61"/>
  <c r="G57" i="61"/>
  <c r="G56" i="61"/>
  <c r="G55" i="61"/>
  <c r="G53" i="61"/>
  <c r="G52" i="61"/>
  <c r="G51" i="61"/>
  <c r="G50" i="61"/>
  <c r="G49" i="61"/>
  <c r="G48" i="61"/>
  <c r="G47" i="61"/>
  <c r="G45" i="61"/>
  <c r="G44" i="61"/>
  <c r="G43" i="61"/>
  <c r="G42" i="61"/>
  <c r="G41" i="61"/>
  <c r="G40" i="61"/>
  <c r="G39" i="61"/>
  <c r="G38" i="61"/>
  <c r="G36" i="61"/>
  <c r="G35" i="61"/>
  <c r="G34" i="61"/>
  <c r="G33" i="61"/>
  <c r="G32" i="61"/>
  <c r="G31" i="61"/>
  <c r="G30" i="61"/>
  <c r="G29" i="61"/>
  <c r="G28" i="61"/>
  <c r="G27" i="61"/>
  <c r="G26" i="61"/>
  <c r="G24" i="61"/>
  <c r="G23" i="61"/>
  <c r="G22" i="61"/>
  <c r="G21" i="61"/>
  <c r="G20" i="61"/>
  <c r="G19" i="61"/>
  <c r="G18" i="61"/>
  <c r="G17" i="61"/>
  <c r="G16" i="61"/>
  <c r="G15" i="61"/>
  <c r="G14" i="61"/>
  <c r="G13" i="61"/>
  <c r="G12" i="61"/>
  <c r="G11" i="61"/>
  <c r="G10" i="61"/>
  <c r="G9" i="61"/>
  <c r="G8" i="61"/>
  <c r="G7" i="61"/>
  <c r="C98" i="79" l="1"/>
  <c r="F98" i="79" s="1"/>
  <c r="C97" i="79"/>
  <c r="F97" i="79" s="1"/>
  <c r="C96" i="79"/>
  <c r="F96" i="79" s="1"/>
  <c r="C95" i="79"/>
  <c r="F95" i="79" s="1"/>
  <c r="C94" i="79"/>
  <c r="F94" i="79" s="1"/>
  <c r="C93" i="79"/>
  <c r="F93" i="79" s="1"/>
  <c r="C92" i="79"/>
  <c r="F92" i="79" s="1"/>
  <c r="C91" i="79"/>
  <c r="F91" i="79" s="1"/>
  <c r="C90" i="79"/>
  <c r="F90" i="79" s="1"/>
  <c r="C89" i="79"/>
  <c r="F89" i="79" s="1"/>
  <c r="C88" i="79"/>
  <c r="F88" i="79" s="1"/>
  <c r="C86" i="79"/>
  <c r="F86" i="79" s="1"/>
  <c r="C85" i="79"/>
  <c r="F85" i="79" s="1"/>
  <c r="C84" i="79"/>
  <c r="F84" i="79" s="1"/>
  <c r="C83" i="79"/>
  <c r="F83" i="79" s="1"/>
  <c r="C82" i="79"/>
  <c r="F82" i="79" s="1"/>
  <c r="C81" i="79"/>
  <c r="F81" i="79" s="1"/>
  <c r="C80" i="79"/>
  <c r="F80" i="79" s="1"/>
  <c r="C79" i="79"/>
  <c r="F79" i="79" s="1"/>
  <c r="C78" i="79"/>
  <c r="F78" i="79" s="1"/>
  <c r="C77" i="79"/>
  <c r="F77" i="79" s="1"/>
  <c r="C75" i="79"/>
  <c r="F75" i="79" s="1"/>
  <c r="C74" i="79"/>
  <c r="F74" i="79" s="1"/>
  <c r="C73" i="79"/>
  <c r="F73" i="79" s="1"/>
  <c r="C72" i="79"/>
  <c r="F72" i="79" s="1"/>
  <c r="C71" i="79"/>
  <c r="F71" i="79" s="1"/>
  <c r="C70" i="79"/>
  <c r="F70" i="79" s="1"/>
  <c r="C68" i="79"/>
  <c r="F68" i="79" s="1"/>
  <c r="C67" i="79"/>
  <c r="F67" i="79" s="1"/>
  <c r="C66" i="79"/>
  <c r="F66" i="79" s="1"/>
  <c r="C65" i="79"/>
  <c r="F65" i="79" s="1"/>
  <c r="C64" i="79"/>
  <c r="F64" i="79" s="1"/>
  <c r="C63" i="79"/>
  <c r="F63" i="79" s="1"/>
  <c r="C62" i="79"/>
  <c r="F62" i="79" s="1"/>
  <c r="C61" i="79"/>
  <c r="F61" i="79" s="1"/>
  <c r="C60" i="79"/>
  <c r="F60" i="79" s="1"/>
  <c r="C59" i="79"/>
  <c r="F59" i="79" s="1"/>
  <c r="C58" i="79"/>
  <c r="F58" i="79" s="1"/>
  <c r="C57" i="79"/>
  <c r="F57" i="79" s="1"/>
  <c r="C56" i="79"/>
  <c r="F56" i="79" s="1"/>
  <c r="C55" i="79"/>
  <c r="F55" i="79" s="1"/>
  <c r="C53" i="79"/>
  <c r="F53" i="79" s="1"/>
  <c r="C52" i="79"/>
  <c r="F52" i="79" s="1"/>
  <c r="C51" i="79"/>
  <c r="F51" i="79" s="1"/>
  <c r="C50" i="79"/>
  <c r="F50" i="79" s="1"/>
  <c r="C49" i="79"/>
  <c r="F49" i="79" s="1"/>
  <c r="C48" i="79"/>
  <c r="F48" i="79" s="1"/>
  <c r="C47" i="79"/>
  <c r="F47" i="79" s="1"/>
  <c r="C45" i="79"/>
  <c r="F45" i="79" s="1"/>
  <c r="C44" i="79"/>
  <c r="F44" i="79" s="1"/>
  <c r="C43" i="79"/>
  <c r="F43" i="79" s="1"/>
  <c r="C42" i="79"/>
  <c r="F42" i="79" s="1"/>
  <c r="C41" i="79"/>
  <c r="F41" i="79" s="1"/>
  <c r="C40" i="79"/>
  <c r="F40" i="79" s="1"/>
  <c r="C39" i="79"/>
  <c r="F39" i="79" s="1"/>
  <c r="C38" i="79"/>
  <c r="F38" i="79" s="1"/>
  <c r="C36" i="79"/>
  <c r="F36" i="79" s="1"/>
  <c r="C35" i="79"/>
  <c r="F35" i="79" s="1"/>
  <c r="C34" i="79"/>
  <c r="F34" i="79" s="1"/>
  <c r="C33" i="79"/>
  <c r="F33" i="79" s="1"/>
  <c r="C32" i="79"/>
  <c r="F32" i="79" s="1"/>
  <c r="C31" i="79"/>
  <c r="F31" i="79" s="1"/>
  <c r="C30" i="79"/>
  <c r="F30" i="79" s="1"/>
  <c r="C29" i="79"/>
  <c r="F29" i="79" s="1"/>
  <c r="C28" i="79"/>
  <c r="F28" i="79" s="1"/>
  <c r="C27" i="79"/>
  <c r="F27" i="79" s="1"/>
  <c r="C26" i="79"/>
  <c r="F26" i="79" s="1"/>
  <c r="C24" i="79"/>
  <c r="F24" i="79" s="1"/>
  <c r="C23" i="79"/>
  <c r="F23" i="79" s="1"/>
  <c r="C22" i="79"/>
  <c r="F22" i="79" s="1"/>
  <c r="C21" i="79"/>
  <c r="F21" i="79" s="1"/>
  <c r="C20" i="79"/>
  <c r="F20" i="79" s="1"/>
  <c r="C19" i="79"/>
  <c r="F19" i="79" s="1"/>
  <c r="C18" i="79"/>
  <c r="F18" i="79" s="1"/>
  <c r="C17" i="79"/>
  <c r="F17" i="79" s="1"/>
  <c r="C16" i="79"/>
  <c r="F16" i="79" s="1"/>
  <c r="C15" i="79"/>
  <c r="F15" i="79" s="1"/>
  <c r="C14" i="79"/>
  <c r="F14" i="79" s="1"/>
  <c r="C13" i="79"/>
  <c r="F13" i="79" s="1"/>
  <c r="C12" i="79"/>
  <c r="F12" i="79" s="1"/>
  <c r="C11" i="79"/>
  <c r="F11" i="79" s="1"/>
  <c r="C10" i="79"/>
  <c r="F10" i="79" s="1"/>
  <c r="C9" i="79"/>
  <c r="F9" i="79" s="1"/>
  <c r="C8" i="79"/>
  <c r="F8" i="79" s="1"/>
  <c r="C7" i="79"/>
  <c r="F7" i="79" s="1"/>
  <c r="B3" i="79" l="1"/>
  <c r="B3" i="78" l="1"/>
  <c r="H24" i="12"/>
  <c r="C7" i="61"/>
  <c r="G15" i="60"/>
  <c r="G16" i="60"/>
  <c r="G17" i="60"/>
  <c r="G24" i="60"/>
  <c r="G26" i="60"/>
  <c r="G27" i="60"/>
  <c r="G33" i="60"/>
  <c r="G51" i="60"/>
  <c r="G52" i="60"/>
  <c r="G57" i="60"/>
  <c r="G59" i="60"/>
  <c r="G61" i="60"/>
  <c r="G62" i="60"/>
  <c r="G66" i="60"/>
  <c r="G68" i="60"/>
  <c r="G70" i="60"/>
  <c r="G78" i="60"/>
  <c r="G80" i="60"/>
  <c r="G90" i="60"/>
  <c r="G83" i="60"/>
  <c r="G84" i="60"/>
  <c r="G86" i="60"/>
  <c r="G89" i="60"/>
  <c r="G92" i="60"/>
  <c r="G97" i="60"/>
  <c r="G91" i="60"/>
  <c r="G93" i="60"/>
  <c r="G94" i="60"/>
  <c r="G96" i="60"/>
  <c r="G85" i="60"/>
  <c r="G82" i="60"/>
  <c r="G81" i="60"/>
  <c r="G79" i="60"/>
  <c r="G88" i="60"/>
  <c r="G77" i="60"/>
  <c r="G75" i="60"/>
  <c r="G74" i="60"/>
  <c r="G73" i="60"/>
  <c r="G72" i="60"/>
  <c r="G71" i="60"/>
  <c r="G67" i="60"/>
  <c r="G65" i="60"/>
  <c r="G64" i="60"/>
  <c r="G63" i="60"/>
  <c r="G60" i="60"/>
  <c r="G58" i="60"/>
  <c r="G55" i="60"/>
  <c r="G53" i="60"/>
  <c r="G50" i="60"/>
  <c r="G48" i="60"/>
  <c r="G47" i="60"/>
  <c r="G45" i="60"/>
  <c r="G44" i="60"/>
  <c r="G43" i="60"/>
  <c r="G42" i="60"/>
  <c r="G41" i="60"/>
  <c r="G40" i="60"/>
  <c r="G39" i="60"/>
  <c r="G38" i="60"/>
  <c r="G36" i="60"/>
  <c r="G35" i="60"/>
  <c r="G34" i="60"/>
  <c r="G32" i="60"/>
  <c r="G31" i="60"/>
  <c r="G30" i="60"/>
  <c r="G29" i="60"/>
  <c r="G28" i="60"/>
  <c r="G23" i="60"/>
  <c r="G22" i="60"/>
  <c r="G21" i="60"/>
  <c r="G20" i="60"/>
  <c r="G19" i="60"/>
  <c r="G18" i="60"/>
  <c r="G14" i="60"/>
  <c r="G13" i="60"/>
  <c r="G12" i="60"/>
  <c r="G11" i="60"/>
  <c r="G10" i="60"/>
  <c r="G9" i="60"/>
  <c r="G8" i="60"/>
  <c r="G7" i="60"/>
  <c r="E82" i="12"/>
  <c r="E73" i="12"/>
  <c r="E58" i="12"/>
  <c r="E64" i="12"/>
  <c r="E53" i="12"/>
  <c r="B3" i="70"/>
  <c r="B3" i="61"/>
  <c r="B3" i="60"/>
  <c r="B6" i="70"/>
  <c r="B4" i="70"/>
  <c r="B5" i="78"/>
  <c r="B4" i="78"/>
  <c r="B5" i="61"/>
  <c r="B4" i="61"/>
  <c r="B5" i="60"/>
  <c r="B4" i="60"/>
  <c r="B5" i="79"/>
  <c r="B4" i="79"/>
  <c r="E76" i="70"/>
  <c r="E31" i="70"/>
  <c r="C8" i="60"/>
  <c r="C9" i="60"/>
  <c r="C10" i="60"/>
  <c r="C11" i="60"/>
  <c r="C12" i="60"/>
  <c r="C13" i="60"/>
  <c r="C14" i="60"/>
  <c r="C15" i="60"/>
  <c r="C16" i="60"/>
  <c r="C17" i="60"/>
  <c r="C18" i="60"/>
  <c r="C19" i="60"/>
  <c r="C20" i="60"/>
  <c r="C21" i="60"/>
  <c r="C22" i="60"/>
  <c r="C23" i="60"/>
  <c r="C24" i="60"/>
  <c r="C26" i="60"/>
  <c r="C27" i="60"/>
  <c r="C28" i="60"/>
  <c r="C29" i="60"/>
  <c r="C30" i="60"/>
  <c r="C31" i="60"/>
  <c r="C32" i="60"/>
  <c r="C33" i="60"/>
  <c r="C34" i="60"/>
  <c r="C35" i="60"/>
  <c r="C36" i="60"/>
  <c r="C38" i="60"/>
  <c r="C39" i="60"/>
  <c r="C40" i="60"/>
  <c r="C41" i="60"/>
  <c r="C42" i="60"/>
  <c r="C43" i="60"/>
  <c r="C44" i="60"/>
  <c r="C45" i="60"/>
  <c r="C47" i="60"/>
  <c r="C48" i="60"/>
  <c r="C49" i="60"/>
  <c r="C50" i="60"/>
  <c r="C51" i="60"/>
  <c r="C52" i="60"/>
  <c r="C53" i="60"/>
  <c r="C55" i="60"/>
  <c r="C56" i="60"/>
  <c r="C57" i="60"/>
  <c r="C58" i="60"/>
  <c r="C59" i="60"/>
  <c r="C60" i="60"/>
  <c r="C61" i="60"/>
  <c r="C62" i="60"/>
  <c r="C63" i="60"/>
  <c r="C64" i="60"/>
  <c r="C65" i="60"/>
  <c r="C66" i="60"/>
  <c r="C67" i="60"/>
  <c r="C68" i="60"/>
  <c r="C70" i="60"/>
  <c r="C71" i="60"/>
  <c r="C72" i="60"/>
  <c r="C73" i="60"/>
  <c r="C74" i="60"/>
  <c r="C75" i="60"/>
  <c r="C77" i="60"/>
  <c r="C88" i="60"/>
  <c r="C78" i="60"/>
  <c r="C79" i="60"/>
  <c r="C80" i="60"/>
  <c r="C90" i="60"/>
  <c r="C81" i="60"/>
  <c r="C82" i="60"/>
  <c r="C83" i="60"/>
  <c r="C84" i="60"/>
  <c r="C85" i="60"/>
  <c r="C86" i="60"/>
  <c r="C89" i="60"/>
  <c r="C91" i="60"/>
  <c r="C92" i="60"/>
  <c r="C93" i="60"/>
  <c r="C94" i="60"/>
  <c r="C95" i="60"/>
  <c r="C96" i="60"/>
  <c r="C97" i="60"/>
  <c r="C98" i="60"/>
  <c r="E8" i="70"/>
  <c r="E27" i="70"/>
  <c r="E28" i="70"/>
  <c r="E29" i="70"/>
  <c r="E30" i="70"/>
  <c r="E32" i="70"/>
  <c r="E33" i="70"/>
  <c r="E34" i="70"/>
  <c r="E35" i="70"/>
  <c r="I35" i="12"/>
  <c r="E37" i="70"/>
  <c r="E39" i="70"/>
  <c r="E40" i="70"/>
  <c r="E41" i="70"/>
  <c r="E42" i="70"/>
  <c r="E43" i="70"/>
  <c r="E44" i="70"/>
  <c r="E45" i="70"/>
  <c r="E48" i="70"/>
  <c r="E49" i="70"/>
  <c r="E50" i="70"/>
  <c r="E51" i="70"/>
  <c r="E52" i="70"/>
  <c r="E53" i="70"/>
  <c r="E54" i="70"/>
  <c r="E56" i="70"/>
  <c r="E57" i="70"/>
  <c r="E58" i="70"/>
  <c r="E59" i="70"/>
  <c r="E60" i="70"/>
  <c r="E61" i="70"/>
  <c r="E62" i="70"/>
  <c r="E63" i="70"/>
  <c r="E64" i="70"/>
  <c r="E65" i="70"/>
  <c r="E66" i="70"/>
  <c r="E67" i="70"/>
  <c r="E68" i="70"/>
  <c r="E69" i="70"/>
  <c r="E71" i="70"/>
  <c r="E72" i="70"/>
  <c r="E73" i="70"/>
  <c r="E74" i="70"/>
  <c r="E75" i="70"/>
  <c r="E78" i="70"/>
  <c r="E89" i="70"/>
  <c r="E79" i="70"/>
  <c r="E80" i="70"/>
  <c r="E81" i="70"/>
  <c r="E91" i="70"/>
  <c r="E82" i="70"/>
  <c r="E83" i="70"/>
  <c r="E84" i="70"/>
  <c r="E85" i="70"/>
  <c r="E87" i="70"/>
  <c r="E93" i="70"/>
  <c r="E94" i="70"/>
  <c r="E95" i="70"/>
  <c r="E96" i="70"/>
  <c r="E97" i="70"/>
  <c r="E98" i="70"/>
  <c r="E99" i="70"/>
  <c r="E9" i="70"/>
  <c r="E10" i="70"/>
  <c r="E11" i="70"/>
  <c r="E12" i="70"/>
  <c r="E13" i="70"/>
  <c r="E14" i="70"/>
  <c r="E15" i="70"/>
  <c r="E16" i="70"/>
  <c r="E17" i="70"/>
  <c r="E18" i="70"/>
  <c r="E19" i="70"/>
  <c r="E20" i="70"/>
  <c r="E21" i="70"/>
  <c r="E22" i="70"/>
  <c r="E23" i="70"/>
  <c r="E24" i="70"/>
  <c r="E86" i="70"/>
  <c r="E90" i="70"/>
  <c r="E92" i="70"/>
  <c r="C8" i="61"/>
  <c r="C9" i="61"/>
  <c r="C10" i="61"/>
  <c r="C11" i="61"/>
  <c r="C12" i="61"/>
  <c r="C13" i="61"/>
  <c r="C14" i="61"/>
  <c r="C15" i="61"/>
  <c r="C16" i="61"/>
  <c r="C17" i="61"/>
  <c r="C18" i="61"/>
  <c r="C19" i="61"/>
  <c r="C20" i="61"/>
  <c r="C21" i="61"/>
  <c r="C22" i="61"/>
  <c r="C23" i="61"/>
  <c r="C24" i="61"/>
  <c r="C26" i="61"/>
  <c r="C27" i="61"/>
  <c r="C28" i="61"/>
  <c r="C29" i="61"/>
  <c r="C30" i="61"/>
  <c r="C31" i="61"/>
  <c r="C32" i="61"/>
  <c r="C33" i="61"/>
  <c r="C34" i="61"/>
  <c r="G34" i="12"/>
  <c r="C35" i="61"/>
  <c r="C36" i="61"/>
  <c r="C38" i="61"/>
  <c r="C39" i="61"/>
  <c r="C40" i="61"/>
  <c r="C41" i="61"/>
  <c r="C42" i="61"/>
  <c r="C43" i="61"/>
  <c r="C44" i="61"/>
  <c r="C45" i="61"/>
  <c r="C47" i="61"/>
  <c r="C48" i="61"/>
  <c r="C49" i="61"/>
  <c r="C50" i="61"/>
  <c r="C51" i="61"/>
  <c r="C52" i="61"/>
  <c r="C53" i="61"/>
  <c r="C55" i="61"/>
  <c r="C56" i="61"/>
  <c r="C57" i="61"/>
  <c r="C58" i="61"/>
  <c r="C59" i="61"/>
  <c r="C60" i="61"/>
  <c r="C61" i="61"/>
  <c r="C62" i="61"/>
  <c r="C63" i="61"/>
  <c r="C64" i="61"/>
  <c r="C65" i="61"/>
  <c r="C66" i="61"/>
  <c r="C67" i="61"/>
  <c r="C68" i="61"/>
  <c r="C70" i="61"/>
  <c r="C71" i="61"/>
  <c r="C72" i="61"/>
  <c r="C73" i="61"/>
  <c r="C74" i="61"/>
  <c r="C75" i="61"/>
  <c r="C77" i="61"/>
  <c r="C88" i="61"/>
  <c r="C78" i="61"/>
  <c r="C79" i="61"/>
  <c r="C80" i="61"/>
  <c r="C90" i="61"/>
  <c r="C81" i="61"/>
  <c r="C82" i="61"/>
  <c r="C83" i="61"/>
  <c r="C84" i="61"/>
  <c r="C85" i="61"/>
  <c r="C86" i="61"/>
  <c r="G86" i="12"/>
  <c r="C89" i="61"/>
  <c r="C91" i="61"/>
  <c r="C92" i="61"/>
  <c r="G92" i="12"/>
  <c r="C93" i="61"/>
  <c r="C94" i="61"/>
  <c r="C95" i="61"/>
  <c r="C96" i="61"/>
  <c r="C97" i="61"/>
  <c r="C98" i="61"/>
  <c r="C7" i="60"/>
  <c r="D5" i="12"/>
  <c r="F52" i="12"/>
  <c r="F12" i="12"/>
  <c r="F31" i="12"/>
  <c r="F35" i="12"/>
  <c r="F82" i="12"/>
  <c r="G94" i="12"/>
  <c r="G91" i="12"/>
  <c r="G78" i="12"/>
  <c r="G81" i="12"/>
  <c r="G27" i="12"/>
  <c r="G51" i="12"/>
  <c r="G16" i="12"/>
  <c r="G38" i="12"/>
  <c r="F22" i="12"/>
  <c r="F70" i="12"/>
  <c r="F27" i="12"/>
  <c r="F79" i="12"/>
  <c r="F9" i="12"/>
  <c r="F85" i="12"/>
  <c r="F10" i="12"/>
  <c r="F71" i="12"/>
  <c r="F18" i="12"/>
  <c r="F81" i="12"/>
  <c r="F75" i="12"/>
  <c r="E68" i="12"/>
  <c r="E24" i="12"/>
  <c r="E38" i="12"/>
  <c r="E52" i="12"/>
  <c r="E30" i="12"/>
  <c r="E57" i="12"/>
  <c r="E74" i="12"/>
  <c r="E96" i="12"/>
  <c r="E9" i="12"/>
  <c r="E10" i="12"/>
  <c r="E32" i="12"/>
  <c r="E94" i="12"/>
  <c r="E40" i="12"/>
  <c r="E56" i="12"/>
  <c r="E34" i="12"/>
  <c r="E50" i="12"/>
  <c r="E86" i="12"/>
  <c r="E89" i="12"/>
  <c r="E39" i="12"/>
  <c r="E70" i="12"/>
  <c r="E78" i="12"/>
  <c r="E91" i="12"/>
  <c r="E63" i="12"/>
  <c r="E93" i="12"/>
  <c r="E49" i="12"/>
  <c r="E29" i="12"/>
  <c r="E47" i="12"/>
  <c r="E71" i="12"/>
  <c r="E80" i="12"/>
  <c r="E19" i="12"/>
  <c r="E26" i="12"/>
  <c r="E60" i="12"/>
  <c r="E98" i="12"/>
  <c r="E95" i="12"/>
  <c r="E51" i="12"/>
  <c r="E31" i="12"/>
  <c r="E45" i="12"/>
  <c r="E84" i="12"/>
  <c r="E88" i="12"/>
  <c r="E97" i="12"/>
  <c r="E15" i="12"/>
  <c r="E33" i="12"/>
  <c r="E23" i="12"/>
  <c r="E20" i="12"/>
  <c r="E17" i="12"/>
  <c r="E28" i="12"/>
  <c r="E48" i="12"/>
  <c r="E62" i="12"/>
  <c r="E59" i="12"/>
  <c r="E75" i="12"/>
  <c r="E81" i="12"/>
  <c r="E44" i="12"/>
  <c r="E36" i="12"/>
  <c r="E67" i="12"/>
  <c r="E92" i="12"/>
  <c r="E7" i="12"/>
  <c r="E11" i="12"/>
  <c r="E8" i="12"/>
  <c r="E13" i="12"/>
  <c r="E35" i="12"/>
  <c r="E43" i="12"/>
  <c r="E55" i="12"/>
  <c r="E79" i="12"/>
  <c r="E72" i="12"/>
  <c r="E22" i="12"/>
  <c r="E12" i="12"/>
  <c r="E42" i="12"/>
  <c r="E90" i="12"/>
  <c r="E14" i="12"/>
  <c r="E61" i="12"/>
  <c r="E41" i="12"/>
  <c r="E65" i="12"/>
  <c r="E77" i="12"/>
  <c r="C35" i="12" l="1"/>
  <c r="C24" i="12"/>
  <c r="C9" i="12"/>
  <c r="C10" i="12"/>
  <c r="C14" i="12"/>
  <c r="C18" i="12"/>
  <c r="C22" i="12"/>
  <c r="C28" i="12"/>
  <c r="C32" i="12"/>
  <c r="C38" i="12"/>
  <c r="C42" i="12"/>
  <c r="C48" i="12"/>
  <c r="C52" i="12"/>
  <c r="C57" i="12"/>
  <c r="C61" i="12"/>
  <c r="C65" i="12"/>
  <c r="C70" i="12"/>
  <c r="C74" i="12"/>
  <c r="C79" i="12"/>
  <c r="C83" i="12"/>
  <c r="C88" i="12"/>
  <c r="C92" i="12"/>
  <c r="C96" i="12"/>
  <c r="C7" i="12"/>
  <c r="C89" i="12"/>
  <c r="C97" i="12"/>
  <c r="C73" i="12"/>
  <c r="C91" i="12"/>
  <c r="C11" i="12"/>
  <c r="C15" i="12"/>
  <c r="C19" i="12"/>
  <c r="C23" i="12"/>
  <c r="C29" i="12"/>
  <c r="C33" i="12"/>
  <c r="C39" i="12"/>
  <c r="C43" i="12"/>
  <c r="C49" i="12"/>
  <c r="C53" i="12"/>
  <c r="C58" i="12"/>
  <c r="C62" i="12"/>
  <c r="C66" i="12"/>
  <c r="C71" i="12"/>
  <c r="C75" i="12"/>
  <c r="C80" i="12"/>
  <c r="C84" i="12"/>
  <c r="C93" i="12"/>
  <c r="C82" i="12"/>
  <c r="C8" i="12"/>
  <c r="C12" i="12"/>
  <c r="C16" i="12"/>
  <c r="C20" i="12"/>
  <c r="C26" i="12"/>
  <c r="C30" i="12"/>
  <c r="C34" i="12"/>
  <c r="C40" i="12"/>
  <c r="C44" i="12"/>
  <c r="C50" i="12"/>
  <c r="C55" i="12"/>
  <c r="C59" i="12"/>
  <c r="C63" i="12"/>
  <c r="C67" i="12"/>
  <c r="C72" i="12"/>
  <c r="C77" i="12"/>
  <c r="C81" i="12"/>
  <c r="C85" i="12"/>
  <c r="C90" i="12"/>
  <c r="C94" i="12"/>
  <c r="C98" i="12"/>
  <c r="C56" i="12"/>
  <c r="C78" i="12"/>
  <c r="C95" i="12"/>
  <c r="C45" i="12"/>
  <c r="C13" i="12"/>
  <c r="C17" i="12"/>
  <c r="C21" i="12"/>
  <c r="C27" i="12"/>
  <c r="C31" i="12"/>
  <c r="C36" i="12"/>
  <c r="C41" i="12"/>
  <c r="C47" i="12"/>
  <c r="C51" i="12"/>
  <c r="C60" i="12"/>
  <c r="C64" i="12"/>
  <c r="C68" i="12"/>
  <c r="C86" i="12"/>
  <c r="G48" i="12"/>
  <c r="G57" i="12"/>
  <c r="G52" i="12"/>
  <c r="G49" i="12"/>
  <c r="G29" i="12"/>
  <c r="I89" i="12"/>
  <c r="I96" i="12"/>
  <c r="I79" i="12"/>
  <c r="I48" i="12"/>
  <c r="I28" i="12"/>
  <c r="F59" i="12"/>
  <c r="F45" i="12"/>
  <c r="I20" i="12"/>
  <c r="I86" i="12"/>
  <c r="I51" i="12"/>
  <c r="I75" i="12"/>
  <c r="F61" i="12"/>
  <c r="I84" i="12"/>
  <c r="G31" i="12"/>
  <c r="G43" i="12"/>
  <c r="F7" i="12"/>
  <c r="I97" i="12"/>
  <c r="I93" i="12"/>
  <c r="I58" i="12"/>
  <c r="I53" i="12"/>
  <c r="I39" i="12"/>
  <c r="F95" i="12"/>
  <c r="I71" i="12"/>
  <c r="I83" i="12"/>
  <c r="G68" i="12"/>
  <c r="G36" i="12"/>
  <c r="G89" i="12"/>
  <c r="G35" i="12"/>
  <c r="D35" i="12" s="1"/>
  <c r="B35" i="12" s="1"/>
  <c r="F98" i="12"/>
  <c r="F96" i="12"/>
  <c r="F86" i="12"/>
  <c r="F41" i="12"/>
  <c r="F16" i="12"/>
  <c r="F13" i="12"/>
  <c r="G98" i="12"/>
  <c r="G55" i="12"/>
  <c r="G41" i="12"/>
  <c r="G22" i="12"/>
  <c r="G11" i="12"/>
  <c r="C98" i="78"/>
  <c r="E98" i="78" s="1"/>
  <c r="H50" i="84" s="1"/>
  <c r="D50" i="84" s="1"/>
  <c r="B50" i="84" s="1"/>
  <c r="C94" i="78"/>
  <c r="E94" i="78" s="1"/>
  <c r="H88" i="84" s="1"/>
  <c r="D88" i="84" s="1"/>
  <c r="B88" i="84" s="1"/>
  <c r="C90" i="78"/>
  <c r="E90" i="78" s="1"/>
  <c r="H60" i="84" s="1"/>
  <c r="D60" i="84" s="1"/>
  <c r="B60" i="84" s="1"/>
  <c r="C85" i="78"/>
  <c r="E85" i="78" s="1"/>
  <c r="H74" i="84" s="1"/>
  <c r="D74" i="84" s="1"/>
  <c r="B74" i="84" s="1"/>
  <c r="C81" i="78"/>
  <c r="E81" i="78" s="1"/>
  <c r="H43" i="84" s="1"/>
  <c r="D43" i="84" s="1"/>
  <c r="B43" i="84" s="1"/>
  <c r="C77" i="78"/>
  <c r="E77" i="78" s="1"/>
  <c r="H27" i="84" s="1"/>
  <c r="D27" i="84" s="1"/>
  <c r="B27" i="84" s="1"/>
  <c r="C72" i="78"/>
  <c r="E72" i="78" s="1"/>
  <c r="H24" i="84" s="1"/>
  <c r="D24" i="84" s="1"/>
  <c r="B24" i="84" s="1"/>
  <c r="C67" i="78"/>
  <c r="E67" i="78" s="1"/>
  <c r="H32" i="84" s="1"/>
  <c r="D32" i="84" s="1"/>
  <c r="B32" i="84" s="1"/>
  <c r="C63" i="78"/>
  <c r="E63" i="78" s="1"/>
  <c r="H22" i="84" s="1"/>
  <c r="D22" i="84" s="1"/>
  <c r="B22" i="84" s="1"/>
  <c r="C59" i="78"/>
  <c r="E59" i="78" s="1"/>
  <c r="H41" i="84" s="1"/>
  <c r="D41" i="84" s="1"/>
  <c r="B41" i="84" s="1"/>
  <c r="C55" i="78"/>
  <c r="E55" i="78" s="1"/>
  <c r="H20" i="84" s="1"/>
  <c r="D20" i="84" s="1"/>
  <c r="B20" i="84" s="1"/>
  <c r="C50" i="78"/>
  <c r="E50" i="78" s="1"/>
  <c r="H90" i="84" s="1"/>
  <c r="D90" i="84" s="1"/>
  <c r="B90" i="84" s="1"/>
  <c r="C44" i="78"/>
  <c r="E44" i="78" s="1"/>
  <c r="H17" i="84" s="1"/>
  <c r="D17" i="84" s="1"/>
  <c r="B17" i="84" s="1"/>
  <c r="C40" i="78"/>
  <c r="E40" i="78" s="1"/>
  <c r="H15" i="84" s="1"/>
  <c r="D15" i="84" s="1"/>
  <c r="B15" i="84" s="1"/>
  <c r="C34" i="78"/>
  <c r="E34" i="78" s="1"/>
  <c r="H67" i="84" s="1"/>
  <c r="D67" i="84" s="1"/>
  <c r="B67" i="84" s="1"/>
  <c r="C30" i="78"/>
  <c r="E30" i="78" s="1"/>
  <c r="H83" i="84" s="1"/>
  <c r="D83" i="84" s="1"/>
  <c r="B83" i="84" s="1"/>
  <c r="C26" i="78"/>
  <c r="E26" i="78" s="1"/>
  <c r="H10" i="84" s="1"/>
  <c r="D10" i="84" s="1"/>
  <c r="B10" i="84" s="1"/>
  <c r="C20" i="78"/>
  <c r="E20" i="78" s="1"/>
  <c r="H53" i="84" s="1"/>
  <c r="D53" i="84" s="1"/>
  <c r="B53" i="84" s="1"/>
  <c r="C16" i="78"/>
  <c r="E16" i="78" s="1"/>
  <c r="H9" i="84" s="1"/>
  <c r="D9" i="84" s="1"/>
  <c r="B9" i="84" s="1"/>
  <c r="C12" i="78"/>
  <c r="E12" i="78" s="1"/>
  <c r="H7" i="84" s="1"/>
  <c r="D7" i="84" s="1"/>
  <c r="B7" i="84" s="1"/>
  <c r="C9" i="78"/>
  <c r="E9" i="78" s="1"/>
  <c r="H61" i="84" s="1"/>
  <c r="D61" i="84" s="1"/>
  <c r="B61" i="84" s="1"/>
  <c r="C97" i="78"/>
  <c r="E97" i="78" s="1"/>
  <c r="H49" i="84" s="1"/>
  <c r="D49" i="84" s="1"/>
  <c r="B49" i="84" s="1"/>
  <c r="C93" i="78"/>
  <c r="E93" i="78" s="1"/>
  <c r="H48" i="84" s="1"/>
  <c r="D48" i="84" s="1"/>
  <c r="B48" i="84" s="1"/>
  <c r="C89" i="78"/>
  <c r="E89" i="78" s="1"/>
  <c r="H47" i="84" s="1"/>
  <c r="D47" i="84" s="1"/>
  <c r="B47" i="84" s="1"/>
  <c r="C84" i="78"/>
  <c r="E84" i="78" s="1"/>
  <c r="H45" i="84" s="1"/>
  <c r="D45" i="84" s="1"/>
  <c r="B45" i="84" s="1"/>
  <c r="C80" i="78"/>
  <c r="E80" i="78" s="1"/>
  <c r="H79" i="84" s="1"/>
  <c r="D79" i="84" s="1"/>
  <c r="B79" i="84" s="1"/>
  <c r="C75" i="78"/>
  <c r="E75" i="78" s="1"/>
  <c r="H59" i="84" s="1"/>
  <c r="D59" i="84" s="1"/>
  <c r="B59" i="84" s="1"/>
  <c r="C71" i="78"/>
  <c r="E71" i="78" s="1"/>
  <c r="H72" i="84" s="1"/>
  <c r="D72" i="84" s="1"/>
  <c r="B72" i="84" s="1"/>
  <c r="C66" i="78"/>
  <c r="E66" i="78" s="1"/>
  <c r="H78" i="84" s="1"/>
  <c r="D78" i="84" s="1"/>
  <c r="B78" i="84" s="1"/>
  <c r="C62" i="78"/>
  <c r="E62" i="78" s="1"/>
  <c r="H91" i="84" s="1"/>
  <c r="D91" i="84" s="1"/>
  <c r="B91" i="84" s="1"/>
  <c r="C58" i="78"/>
  <c r="E58" i="78" s="1"/>
  <c r="H70" i="84" s="1"/>
  <c r="D70" i="84" s="1"/>
  <c r="B70" i="84" s="1"/>
  <c r="C53" i="78"/>
  <c r="E53" i="78" s="1"/>
  <c r="H19" i="84" s="1"/>
  <c r="D19" i="84" s="1"/>
  <c r="B19" i="84" s="1"/>
  <c r="C49" i="78"/>
  <c r="E49" i="78" s="1"/>
  <c r="H69" i="84" s="1"/>
  <c r="D69" i="84" s="1"/>
  <c r="B69" i="84" s="1"/>
  <c r="C43" i="78"/>
  <c r="E43" i="78" s="1"/>
  <c r="H56" i="84" s="1"/>
  <c r="D56" i="84" s="1"/>
  <c r="B56" i="84" s="1"/>
  <c r="C39" i="78"/>
  <c r="E39" i="78" s="1"/>
  <c r="H14" i="84" s="1"/>
  <c r="D14" i="84" s="1"/>
  <c r="B14" i="84" s="1"/>
  <c r="C33" i="78"/>
  <c r="E33" i="78" s="1"/>
  <c r="H66" i="84" s="1"/>
  <c r="D66" i="84" s="1"/>
  <c r="B66" i="84" s="1"/>
  <c r="C29" i="78"/>
  <c r="E29" i="78" s="1"/>
  <c r="H11" i="84" s="1"/>
  <c r="D11" i="84" s="1"/>
  <c r="B11" i="84" s="1"/>
  <c r="C23" i="78"/>
  <c r="E23" i="78" s="1"/>
  <c r="H64" i="84" s="1"/>
  <c r="D64" i="84" s="1"/>
  <c r="B64" i="84" s="1"/>
  <c r="C19" i="78"/>
  <c r="E19" i="78" s="1"/>
  <c r="H38" i="84" s="1"/>
  <c r="D38" i="84" s="1"/>
  <c r="B38" i="84" s="1"/>
  <c r="C15" i="78"/>
  <c r="E15" i="78" s="1"/>
  <c r="H62" i="84" s="1"/>
  <c r="D62" i="84" s="1"/>
  <c r="B62" i="84" s="1"/>
  <c r="C11" i="78"/>
  <c r="E11" i="78" s="1"/>
  <c r="H35" i="84" s="1"/>
  <c r="D35" i="84" s="1"/>
  <c r="B35" i="84" s="1"/>
  <c r="C7" i="78"/>
  <c r="E7" i="78" s="1"/>
  <c r="H31" i="84" s="1"/>
  <c r="D31" i="84" s="1"/>
  <c r="B31" i="84" s="1"/>
  <c r="C96" i="78"/>
  <c r="E96" i="78" s="1"/>
  <c r="H30" i="84" s="1"/>
  <c r="D30" i="84" s="1"/>
  <c r="B30" i="84" s="1"/>
  <c r="C92" i="78"/>
  <c r="E92" i="78" s="1"/>
  <c r="H80" i="84" s="1"/>
  <c r="D80" i="84" s="1"/>
  <c r="B80" i="84" s="1"/>
  <c r="C88" i="78"/>
  <c r="E88" i="78" s="1"/>
  <c r="H46" i="84" s="1"/>
  <c r="D46" i="84" s="1"/>
  <c r="B46" i="84" s="1"/>
  <c r="C83" i="78"/>
  <c r="E83" i="78" s="1"/>
  <c r="H29" i="84" s="1"/>
  <c r="D29" i="84" s="1"/>
  <c r="B29" i="84" s="1"/>
  <c r="C79" i="78"/>
  <c r="E79" i="78" s="1"/>
  <c r="H28" i="84" s="1"/>
  <c r="D28" i="84" s="1"/>
  <c r="B28" i="84" s="1"/>
  <c r="C74" i="78"/>
  <c r="E74" i="78" s="1"/>
  <c r="H26" i="84" s="1"/>
  <c r="D26" i="84" s="1"/>
  <c r="B26" i="84" s="1"/>
  <c r="C70" i="78"/>
  <c r="E70" i="78" s="1"/>
  <c r="H87" i="84" s="1"/>
  <c r="D87" i="84" s="1"/>
  <c r="B87" i="84" s="1"/>
  <c r="C65" i="78"/>
  <c r="E65" i="78" s="1"/>
  <c r="H71" i="84" s="1"/>
  <c r="D71" i="84" s="1"/>
  <c r="B71" i="84" s="1"/>
  <c r="C61" i="78"/>
  <c r="E61" i="78" s="1"/>
  <c r="H86" i="84" s="1"/>
  <c r="D86" i="84" s="1"/>
  <c r="B86" i="84" s="1"/>
  <c r="C57" i="78"/>
  <c r="E57" i="78" s="1"/>
  <c r="H85" i="84" s="1"/>
  <c r="D85" i="84" s="1"/>
  <c r="B85" i="84" s="1"/>
  <c r="C52" i="78"/>
  <c r="E52" i="78" s="1"/>
  <c r="H18" i="84" s="1"/>
  <c r="D18" i="84" s="1"/>
  <c r="B18" i="84" s="1"/>
  <c r="C48" i="78"/>
  <c r="E48" i="78" s="1"/>
  <c r="H68" i="84" s="1"/>
  <c r="D68" i="84" s="1"/>
  <c r="B68" i="84" s="1"/>
  <c r="C42" i="78"/>
  <c r="E42" i="78" s="1"/>
  <c r="H84" i="84" s="1"/>
  <c r="D84" i="84" s="1"/>
  <c r="B84" i="84" s="1"/>
  <c r="C38" i="78"/>
  <c r="E38" i="78" s="1"/>
  <c r="H40" i="84" s="1"/>
  <c r="D40" i="84" s="1"/>
  <c r="B40" i="84" s="1"/>
  <c r="C32" i="78"/>
  <c r="E32" i="78" s="1"/>
  <c r="H12" i="84" s="1"/>
  <c r="D12" i="84" s="1"/>
  <c r="B12" i="84" s="1"/>
  <c r="C28" i="78"/>
  <c r="E28" i="78" s="1"/>
  <c r="H54" i="84" s="1"/>
  <c r="D54" i="84" s="1"/>
  <c r="B54" i="84" s="1"/>
  <c r="C22" i="78"/>
  <c r="E22" i="78" s="1"/>
  <c r="H33" i="84" s="1"/>
  <c r="D33" i="84" s="1"/>
  <c r="B33" i="84" s="1"/>
  <c r="C18" i="78"/>
  <c r="E18" i="78" s="1"/>
  <c r="H37" i="84" s="1"/>
  <c r="D37" i="84" s="1"/>
  <c r="B37" i="84" s="1"/>
  <c r="C14" i="78"/>
  <c r="E14" i="78" s="1"/>
  <c r="H36" i="84" s="1"/>
  <c r="D36" i="84" s="1"/>
  <c r="B36" i="84" s="1"/>
  <c r="C10" i="78"/>
  <c r="E10" i="78" s="1"/>
  <c r="H34" i="84" s="1"/>
  <c r="D34" i="84" s="1"/>
  <c r="B34" i="84" s="1"/>
  <c r="C95" i="78"/>
  <c r="E95" i="78" s="1"/>
  <c r="H76" i="84" s="1"/>
  <c r="D76" i="84" s="1"/>
  <c r="B76" i="84" s="1"/>
  <c r="C91" i="78"/>
  <c r="E91" i="78" s="1"/>
  <c r="H75" i="84" s="1"/>
  <c r="D75" i="84" s="1"/>
  <c r="B75" i="84" s="1"/>
  <c r="C86" i="78"/>
  <c r="E86" i="78" s="1"/>
  <c r="H95" i="84" s="1"/>
  <c r="D95" i="84" s="1"/>
  <c r="B95" i="84" s="1"/>
  <c r="C82" i="78"/>
  <c r="E82" i="78" s="1"/>
  <c r="H44" i="84" s="1"/>
  <c r="D44" i="84" s="1"/>
  <c r="B44" i="84" s="1"/>
  <c r="C78" i="78"/>
  <c r="E78" i="78" s="1"/>
  <c r="H73" i="84" s="1"/>
  <c r="D73" i="84" s="1"/>
  <c r="B73" i="84" s="1"/>
  <c r="C73" i="78"/>
  <c r="E73" i="78" s="1"/>
  <c r="H25" i="84" s="1"/>
  <c r="D25" i="84" s="1"/>
  <c r="B25" i="84" s="1"/>
  <c r="C68" i="78"/>
  <c r="E68" i="78" s="1"/>
  <c r="H42" i="84" s="1"/>
  <c r="D42" i="84" s="1"/>
  <c r="B42" i="84" s="1"/>
  <c r="C64" i="78"/>
  <c r="E64" i="78" s="1"/>
  <c r="H23" i="84" s="1"/>
  <c r="D23" i="84" s="1"/>
  <c r="B23" i="84" s="1"/>
  <c r="C60" i="78"/>
  <c r="E60" i="78" s="1"/>
  <c r="H21" i="84" s="1"/>
  <c r="D21" i="84" s="1"/>
  <c r="B21" i="84" s="1"/>
  <c r="C56" i="78"/>
  <c r="E56" i="78" s="1"/>
  <c r="H58" i="84" s="1"/>
  <c r="D58" i="84" s="1"/>
  <c r="B58" i="84" s="1"/>
  <c r="C51" i="78"/>
  <c r="E51" i="78" s="1"/>
  <c r="H94" i="84" s="1"/>
  <c r="D94" i="84" s="1"/>
  <c r="B94" i="84" s="1"/>
  <c r="C47" i="78"/>
  <c r="E47" i="78" s="1"/>
  <c r="H81" i="84" s="1"/>
  <c r="D81" i="84" s="1"/>
  <c r="B81" i="84" s="1"/>
  <c r="C41" i="78"/>
  <c r="E41" i="78" s="1"/>
  <c r="H16" i="84" s="1"/>
  <c r="D16" i="84" s="1"/>
  <c r="B16" i="84" s="1"/>
  <c r="C36" i="78"/>
  <c r="E36" i="78" s="1"/>
  <c r="H13" i="84" s="1"/>
  <c r="D13" i="84" s="1"/>
  <c r="B13" i="84" s="1"/>
  <c r="C31" i="78"/>
  <c r="E31" i="78" s="1"/>
  <c r="H39" i="84" s="1"/>
  <c r="D39" i="84" s="1"/>
  <c r="B39" i="84" s="1"/>
  <c r="C27" i="78"/>
  <c r="E27" i="78" s="1"/>
  <c r="H65" i="84" s="1"/>
  <c r="D65" i="84" s="1"/>
  <c r="B65" i="84" s="1"/>
  <c r="C21" i="78"/>
  <c r="E21" i="78" s="1"/>
  <c r="H63" i="84" s="1"/>
  <c r="D63" i="84" s="1"/>
  <c r="B63" i="84" s="1"/>
  <c r="C17" i="78"/>
  <c r="E17" i="78" s="1"/>
  <c r="H92" i="84" s="1"/>
  <c r="D92" i="84" s="1"/>
  <c r="B92" i="84" s="1"/>
  <c r="C13" i="78"/>
  <c r="E13" i="78" s="1"/>
  <c r="H8" i="84" s="1"/>
  <c r="D8" i="84" s="1"/>
  <c r="B8" i="84" s="1"/>
  <c r="C8" i="78"/>
  <c r="E8" i="78" s="1"/>
  <c r="H52" i="84" s="1"/>
  <c r="D52" i="84" s="1"/>
  <c r="B52" i="84" s="1"/>
  <c r="F63" i="12"/>
  <c r="G28" i="12"/>
  <c r="G42" i="12"/>
  <c r="G32" i="12"/>
  <c r="F11" i="12"/>
  <c r="F8" i="12"/>
  <c r="H81" i="12"/>
  <c r="I90" i="12"/>
  <c r="I26" i="12"/>
  <c r="I88" i="12"/>
  <c r="I44" i="12"/>
  <c r="I85" i="12"/>
  <c r="I64" i="12"/>
  <c r="I65" i="12"/>
  <c r="I82" i="12"/>
  <c r="H59" i="12"/>
  <c r="I98" i="12"/>
  <c r="I77" i="12"/>
  <c r="I61" i="12"/>
  <c r="I59" i="12"/>
  <c r="I24" i="12"/>
  <c r="I30" i="12"/>
  <c r="I27" i="12"/>
  <c r="I22" i="12"/>
  <c r="I19" i="12"/>
  <c r="I13" i="12"/>
  <c r="I12" i="12"/>
  <c r="G13" i="12"/>
  <c r="G40" i="12"/>
  <c r="G45" i="12"/>
  <c r="G59" i="12"/>
  <c r="G79" i="12"/>
  <c r="G70" i="12"/>
  <c r="G66" i="12"/>
  <c r="G63" i="12"/>
  <c r="G60" i="12"/>
  <c r="G23" i="12"/>
  <c r="G18" i="12"/>
  <c r="G17" i="12"/>
  <c r="G56" i="12"/>
  <c r="G62" i="12"/>
  <c r="G53" i="12"/>
  <c r="G26" i="12"/>
  <c r="G20" i="12"/>
  <c r="G90" i="12"/>
  <c r="G15" i="12"/>
  <c r="G14" i="12"/>
  <c r="G67" i="12"/>
  <c r="G75" i="12"/>
  <c r="G72" i="12"/>
  <c r="G24" i="12"/>
  <c r="G88" i="12"/>
  <c r="G74" i="12"/>
  <c r="G71" i="12"/>
  <c r="G95" i="12"/>
  <c r="G83" i="12"/>
  <c r="G84" i="12"/>
  <c r="G47" i="12"/>
  <c r="G33" i="12"/>
  <c r="G9" i="12"/>
  <c r="G7" i="12"/>
  <c r="F30" i="12"/>
  <c r="F60" i="12"/>
  <c r="F50" i="12"/>
  <c r="F93" i="12"/>
  <c r="F21" i="12"/>
  <c r="F42" i="12"/>
  <c r="F51" i="12"/>
  <c r="F72" i="12"/>
  <c r="F17" i="12"/>
  <c r="F53" i="12"/>
  <c r="F77" i="12"/>
  <c r="F49" i="12"/>
  <c r="F38" i="12"/>
  <c r="F73" i="12"/>
  <c r="F91" i="12"/>
  <c r="F47" i="12"/>
  <c r="F15" i="12"/>
  <c r="F90" i="12"/>
  <c r="F14" i="12"/>
  <c r="F67" i="12"/>
  <c r="F44" i="12"/>
  <c r="F48" i="12"/>
  <c r="F65" i="12"/>
  <c r="F62" i="12"/>
  <c r="F97" i="12"/>
  <c r="F23" i="12"/>
  <c r="F29" i="12"/>
  <c r="F28" i="12"/>
  <c r="F55" i="12"/>
  <c r="F88" i="12"/>
  <c r="F80" i="12"/>
  <c r="F43" i="12"/>
  <c r="F39" i="12"/>
  <c r="F58" i="12"/>
  <c r="F40" i="12"/>
  <c r="F32" i="12"/>
  <c r="F84" i="12"/>
  <c r="F19" i="12"/>
  <c r="F68" i="12"/>
  <c r="F92" i="12"/>
  <c r="F89" i="12"/>
  <c r="F78" i="12"/>
  <c r="F56" i="12"/>
  <c r="F36" i="12"/>
  <c r="F33" i="12"/>
  <c r="F26" i="12"/>
  <c r="I15" i="12"/>
  <c r="I94" i="12"/>
  <c r="I17" i="12"/>
  <c r="I81" i="12"/>
  <c r="I34" i="12"/>
  <c r="I80" i="12"/>
  <c r="I9" i="12"/>
  <c r="I72" i="12"/>
  <c r="I63" i="12"/>
  <c r="I52" i="12"/>
  <c r="I50" i="12"/>
  <c r="I40" i="12"/>
  <c r="I11" i="12"/>
  <c r="I73" i="12"/>
  <c r="I67" i="12"/>
  <c r="I60" i="12"/>
  <c r="I70" i="12"/>
  <c r="I41" i="12"/>
  <c r="I14" i="12"/>
  <c r="I57" i="12"/>
  <c r="I21" i="12"/>
  <c r="I92" i="12"/>
  <c r="I78" i="12"/>
  <c r="I55" i="12"/>
  <c r="I49" i="12"/>
  <c r="I42" i="12"/>
  <c r="D45" i="12"/>
  <c r="B45" i="12" s="1"/>
  <c r="I68" i="12"/>
  <c r="G80" i="12"/>
  <c r="G8" i="12"/>
  <c r="I36" i="12"/>
  <c r="F64" i="12"/>
  <c r="F57" i="12"/>
  <c r="E16" i="12"/>
  <c r="E83" i="12"/>
  <c r="E21" i="12"/>
  <c r="E85" i="12"/>
  <c r="G85" i="12"/>
  <c r="G82" i="12"/>
  <c r="G44" i="12"/>
  <c r="G10" i="12"/>
  <c r="I18" i="12"/>
  <c r="I95" i="12"/>
  <c r="I74" i="12"/>
  <c r="F66" i="12"/>
  <c r="E18" i="12"/>
  <c r="G77" i="12"/>
  <c r="G39" i="12"/>
  <c r="I66" i="12"/>
  <c r="F34" i="12"/>
  <c r="E27" i="12"/>
  <c r="E66" i="12"/>
  <c r="I62" i="12"/>
  <c r="I91" i="12"/>
  <c r="I8" i="12"/>
  <c r="I32" i="12"/>
  <c r="G93" i="12"/>
  <c r="G50" i="12"/>
  <c r="G19" i="12"/>
  <c r="G12" i="12"/>
  <c r="I16" i="12"/>
  <c r="I38" i="12"/>
  <c r="I31" i="12"/>
  <c r="F74" i="12"/>
  <c r="G73" i="12"/>
  <c r="I43" i="12"/>
  <c r="G96" i="12"/>
  <c r="G64" i="12"/>
  <c r="G61" i="12"/>
  <c r="G58" i="12"/>
  <c r="G30" i="12"/>
  <c r="G21" i="12"/>
  <c r="I23" i="12"/>
  <c r="I10" i="12"/>
  <c r="I56" i="12"/>
  <c r="I47" i="12"/>
  <c r="I33" i="12"/>
  <c r="I29" i="12"/>
  <c r="I7" i="12"/>
  <c r="F94" i="12"/>
  <c r="F83" i="12"/>
  <c r="F24" i="12"/>
  <c r="F20" i="12"/>
  <c r="G97" i="12"/>
  <c r="G65" i="12"/>
  <c r="H20" i="12" l="1"/>
  <c r="H73" i="12"/>
  <c r="H15" i="12"/>
  <c r="D15" i="12" s="1"/>
  <c r="B15" i="12" s="1"/>
  <c r="H21" i="12"/>
  <c r="D21" i="12" s="1"/>
  <c r="B21" i="12" s="1"/>
  <c r="H62" i="12"/>
  <c r="D62" i="12" s="1"/>
  <c r="B62" i="12" s="1"/>
  <c r="H26" i="12"/>
  <c r="D26" i="12" s="1"/>
  <c r="B26" i="12" s="1"/>
  <c r="H98" i="12"/>
  <c r="D98" i="12" s="1"/>
  <c r="B98" i="12" s="1"/>
  <c r="H68" i="12"/>
  <c r="D68" i="12" s="1"/>
  <c r="B68" i="12" s="1"/>
  <c r="H13" i="12"/>
  <c r="D13" i="12" s="1"/>
  <c r="B13" i="12" s="1"/>
  <c r="H86" i="12"/>
  <c r="D86" i="12" s="1"/>
  <c r="B86" i="12" s="1"/>
  <c r="H85" i="12"/>
  <c r="D85" i="12" s="1"/>
  <c r="B85" i="12" s="1"/>
  <c r="H41" i="12"/>
  <c r="D41" i="12" s="1"/>
  <c r="B41" i="12" s="1"/>
  <c r="H33" i="12"/>
  <c r="D33" i="12" s="1"/>
  <c r="B33" i="12" s="1"/>
  <c r="H12" i="12"/>
  <c r="D12" i="12" s="1"/>
  <c r="B12" i="12" s="1"/>
  <c r="H30" i="12"/>
  <c r="D30" i="12" s="1"/>
  <c r="B30" i="12" s="1"/>
  <c r="H53" i="12"/>
  <c r="D53" i="12" s="1"/>
  <c r="B53" i="12" s="1"/>
  <c r="H71" i="12"/>
  <c r="D71" i="12" s="1"/>
  <c r="B71" i="12" s="1"/>
  <c r="D81" i="12"/>
  <c r="B81" i="12" s="1"/>
  <c r="H29" i="12"/>
  <c r="D29" i="12" s="1"/>
  <c r="B29" i="12" s="1"/>
  <c r="H32" i="12"/>
  <c r="D32" i="12" s="1"/>
  <c r="B32" i="12" s="1"/>
  <c r="H60" i="12"/>
  <c r="D60" i="12" s="1"/>
  <c r="B60" i="12" s="1"/>
  <c r="H48" i="12"/>
  <c r="D48" i="12" s="1"/>
  <c r="B48" i="12" s="1"/>
  <c r="H97" i="12"/>
  <c r="D97" i="12" s="1"/>
  <c r="B97" i="12" s="1"/>
  <c r="H94" i="12"/>
  <c r="D94" i="12" s="1"/>
  <c r="B94" i="12" s="1"/>
  <c r="H65" i="12"/>
  <c r="D65" i="12" s="1"/>
  <c r="B65" i="12" s="1"/>
  <c r="H28" i="12"/>
  <c r="D28" i="12" s="1"/>
  <c r="B28" i="12" s="1"/>
  <c r="H17" i="12"/>
  <c r="D17" i="12" s="1"/>
  <c r="B17" i="12" s="1"/>
  <c r="H78" i="12"/>
  <c r="D78" i="12" s="1"/>
  <c r="B78" i="12" s="1"/>
  <c r="H22" i="12"/>
  <c r="D22" i="12" s="1"/>
  <c r="B22" i="12" s="1"/>
  <c r="H61" i="12"/>
  <c r="D61" i="12" s="1"/>
  <c r="B61" i="12" s="1"/>
  <c r="H19" i="12"/>
  <c r="D19" i="12" s="1"/>
  <c r="B19" i="12" s="1"/>
  <c r="H58" i="12"/>
  <c r="D58" i="12" s="1"/>
  <c r="B58" i="12" s="1"/>
  <c r="H93" i="12"/>
  <c r="D93" i="12" s="1"/>
  <c r="B93" i="12" s="1"/>
  <c r="H55" i="12"/>
  <c r="D55" i="12" s="1"/>
  <c r="B55" i="12" s="1"/>
  <c r="H90" i="12"/>
  <c r="D90" i="12" s="1"/>
  <c r="B90" i="12" s="1"/>
  <c r="H39" i="12"/>
  <c r="D39" i="12" s="1"/>
  <c r="B39" i="12" s="1"/>
  <c r="H42" i="12"/>
  <c r="D42" i="12" s="1"/>
  <c r="B42" i="12" s="1"/>
  <c r="H8" i="12"/>
  <c r="D8" i="12" s="1"/>
  <c r="B8" i="12" s="1"/>
  <c r="H27" i="12"/>
  <c r="D27" i="12" s="1"/>
  <c r="B27" i="12" s="1"/>
  <c r="H47" i="12"/>
  <c r="D47" i="12" s="1"/>
  <c r="B47" i="12" s="1"/>
  <c r="H64" i="12"/>
  <c r="D64" i="12" s="1"/>
  <c r="B64" i="12" s="1"/>
  <c r="H82" i="12"/>
  <c r="D82" i="12" s="1"/>
  <c r="B82" i="12" s="1"/>
  <c r="H10" i="12"/>
  <c r="D10" i="12" s="1"/>
  <c r="B10" i="12" s="1"/>
  <c r="H83" i="12"/>
  <c r="D83" i="12" s="1"/>
  <c r="B83" i="12" s="1"/>
  <c r="H7" i="12"/>
  <c r="D7" i="12" s="1"/>
  <c r="B7" i="12" s="1"/>
  <c r="H23" i="12"/>
  <c r="D23" i="12" s="1"/>
  <c r="B23" i="12" s="1"/>
  <c r="H43" i="12"/>
  <c r="D43" i="12" s="1"/>
  <c r="B43" i="12" s="1"/>
  <c r="H80" i="12"/>
  <c r="D80" i="12" s="1"/>
  <c r="B80" i="12" s="1"/>
  <c r="H40" i="12"/>
  <c r="D40" i="12" s="1"/>
  <c r="B40" i="12" s="1"/>
  <c r="H77" i="12"/>
  <c r="D77" i="12" s="1"/>
  <c r="B77" i="12" s="1"/>
  <c r="H95" i="12"/>
  <c r="D95" i="12" s="1"/>
  <c r="B95" i="12" s="1"/>
  <c r="H79" i="12"/>
  <c r="D79" i="12" s="1"/>
  <c r="B79" i="12" s="1"/>
  <c r="H96" i="12"/>
  <c r="D96" i="12" s="1"/>
  <c r="B96" i="12" s="1"/>
  <c r="H75" i="12"/>
  <c r="D75" i="12" s="1"/>
  <c r="B75" i="12" s="1"/>
  <c r="H16" i="12"/>
  <c r="D16" i="12" s="1"/>
  <c r="B16" i="12" s="1"/>
  <c r="H34" i="12"/>
  <c r="D34" i="12" s="1"/>
  <c r="B34" i="12" s="1"/>
  <c r="H72" i="12"/>
  <c r="D72" i="12" s="1"/>
  <c r="B72" i="12" s="1"/>
  <c r="D20" i="12"/>
  <c r="B20" i="12" s="1"/>
  <c r="H36" i="12"/>
  <c r="D36" i="12" s="1"/>
  <c r="B36" i="12" s="1"/>
  <c r="H31" i="12"/>
  <c r="D31" i="12" s="1"/>
  <c r="B31" i="12" s="1"/>
  <c r="H51" i="12"/>
  <c r="D51" i="12" s="1"/>
  <c r="B51" i="12" s="1"/>
  <c r="H14" i="12"/>
  <c r="D14" i="12" s="1"/>
  <c r="B14" i="12" s="1"/>
  <c r="H52" i="12"/>
  <c r="D52" i="12" s="1"/>
  <c r="B52" i="12" s="1"/>
  <c r="H70" i="12"/>
  <c r="D70" i="12" s="1"/>
  <c r="B70" i="12" s="1"/>
  <c r="H88" i="12"/>
  <c r="D88" i="12" s="1"/>
  <c r="B88" i="12" s="1"/>
  <c r="H11" i="12"/>
  <c r="D11" i="12" s="1"/>
  <c r="B11" i="12" s="1"/>
  <c r="H49" i="12"/>
  <c r="D49" i="12" s="1"/>
  <c r="B49" i="12" s="1"/>
  <c r="H66" i="12"/>
  <c r="D66" i="12" s="1"/>
  <c r="B66" i="12" s="1"/>
  <c r="H84" i="12"/>
  <c r="D84" i="12" s="1"/>
  <c r="B84" i="12" s="1"/>
  <c r="H9" i="12"/>
  <c r="D9" i="12" s="1"/>
  <c r="B9" i="12" s="1"/>
  <c r="H44" i="12"/>
  <c r="D44" i="12" s="1"/>
  <c r="B44" i="12" s="1"/>
  <c r="H63" i="12"/>
  <c r="D63" i="12" s="1"/>
  <c r="B63" i="12" s="1"/>
  <c r="H56" i="12"/>
  <c r="D56" i="12" s="1"/>
  <c r="B56" i="12" s="1"/>
  <c r="H91" i="12"/>
  <c r="D91" i="12" s="1"/>
  <c r="B91" i="12" s="1"/>
  <c r="H18" i="12"/>
  <c r="D18" i="12" s="1"/>
  <c r="B18" i="12" s="1"/>
  <c r="H38" i="12"/>
  <c r="D38" i="12" s="1"/>
  <c r="B38" i="12" s="1"/>
  <c r="H57" i="12"/>
  <c r="D57" i="12" s="1"/>
  <c r="B57" i="12" s="1"/>
  <c r="H74" i="12"/>
  <c r="D74" i="12" s="1"/>
  <c r="B74" i="12" s="1"/>
  <c r="H92" i="12"/>
  <c r="D92" i="12" s="1"/>
  <c r="B92" i="12" s="1"/>
  <c r="H89" i="12"/>
  <c r="D89" i="12" s="1"/>
  <c r="B89" i="12" s="1"/>
  <c r="H50" i="12"/>
  <c r="D50" i="12" s="1"/>
  <c r="B50" i="12" s="1"/>
  <c r="H67" i="12"/>
  <c r="D67" i="12" s="1"/>
  <c r="B67" i="12" s="1"/>
  <c r="D59" i="12"/>
  <c r="B59" i="12" s="1"/>
  <c r="D24" i="12"/>
  <c r="B24" i="12" s="1"/>
  <c r="D73" i="12"/>
  <c r="B73" i="12" s="1"/>
</calcChain>
</file>

<file path=xl/sharedStrings.xml><?xml version="1.0" encoding="utf-8"?>
<sst xmlns="http://schemas.openxmlformats.org/spreadsheetml/2006/main" count="3136" uniqueCount="693">
  <si>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</si>
  <si>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</si>
  <si>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</si>
  <si>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</si>
  <si>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</si>
  <si>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</si>
  <si>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</si>
  <si>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</si>
  <si>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</si>
  <si>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</si>
  <si>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</si>
  <si>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</si>
  <si>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</si>
  <si>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</si>
  <si>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</si>
  <si>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</si>
  <si>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</si>
  <si>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</si>
  <si>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</si>
  <si>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</si>
  <si>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</si>
  <si>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</si>
  <si>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</si>
  <si>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</si>
  <si>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</si>
  <si>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</si>
  <si>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</si>
  <si>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</si>
  <si>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</si>
  <si>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</si>
  <si>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</si>
  <si>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</si>
  <si>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</si>
  <si>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</si>
  <si>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</si>
  <si>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</si>
  <si>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</si>
  <si>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</si>
  <si>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</si>
  <si>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</si>
  <si>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</si>
  <si>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</si>
  <si>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</si>
  <si>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</si>
  <si>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</si>
  <si>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</si>
  <si>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</si>
  <si>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</si>
  <si>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</si>
  <si>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</si>
  <si>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</si>
  <si>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</si>
  <si>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</si>
  <si>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</si>
  <si>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</si>
  <si>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</si>
  <si>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</si>
  <si>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</si>
  <si>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</si>
  <si>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</si>
  <si>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</si>
  <si>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</si>
  <si>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</si>
  <si>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</si>
  <si>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</si>
  <si>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</si>
  <si>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</si>
  <si>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</si>
  <si>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</si>
  <si>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</si>
  <si>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</si>
  <si>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</si>
  <si>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</si>
  <si>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</si>
  <si>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</si>
  <si>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</si>
  <si>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</si>
  <si>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</si>
  <si>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</si>
  <si>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</si>
  <si>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</si>
  <si>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</si>
  <si>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</si>
  <si>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</si>
  <si>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</si>
  <si>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</si>
  <si>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</si>
  <si>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</si>
  <si>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</si>
  <si>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</si>
  <si>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</si>
  <si>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</si>
  <si>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</si>
  <si>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</si>
  <si>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</si>
  <si>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</si>
  <si>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</si>
  <si>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Наименование субъекта                                               Российской Федерации</t>
  </si>
  <si>
    <t>К1</t>
  </si>
  <si>
    <t>Нет, не содержится или не отвечает требованиям</t>
  </si>
  <si>
    <t>Да, содержится</t>
  </si>
  <si>
    <t>75% и более</t>
  </si>
  <si>
    <t>1.1</t>
  </si>
  <si>
    <t>1.2</t>
  </si>
  <si>
    <t>1.3</t>
  </si>
  <si>
    <t>1.4</t>
  </si>
  <si>
    <t>1.5</t>
  </si>
  <si>
    <t>Оценка показателя 1.2</t>
  </si>
  <si>
    <t>Оценка показателя 1.3</t>
  </si>
  <si>
    <t>Оценка показателя 1.4</t>
  </si>
  <si>
    <t xml:space="preserve">Нет, не содержится </t>
  </si>
  <si>
    <t>Итого по разделу 1</t>
  </si>
  <si>
    <t>Максимальное количество баллов</t>
  </si>
  <si>
    <t>%</t>
  </si>
  <si>
    <t>% от максимального количества баллов по разделу 1</t>
  </si>
  <si>
    <t xml:space="preserve">№ п/п </t>
  </si>
  <si>
    <t>К2</t>
  </si>
  <si>
    <t xml:space="preserve">Да, размещен </t>
  </si>
  <si>
    <t>Нет, в установленные сроки не размещен</t>
  </si>
  <si>
    <t>Номер закона</t>
  </si>
  <si>
    <t>-</t>
  </si>
  <si>
    <t>Оценка показателя 1.1</t>
  </si>
  <si>
    <t>Дата подписания закона</t>
  </si>
  <si>
    <t>Дополнительный комментарий к оценке показателя и применению понижающих коэффициентов</t>
  </si>
  <si>
    <t>Ссылка на источник данных</t>
  </si>
  <si>
    <t>Сайт финоргана или страница, где публикуются бюджетные данные, на сайте исполнительных органов власти</t>
  </si>
  <si>
    <t>Специализированный портал для публикации бюджетных данных</t>
  </si>
  <si>
    <t>Детализация по безвозмездным поступлениям</t>
  </si>
  <si>
    <t>Оценка показателя 1.5</t>
  </si>
  <si>
    <t>нет данных</t>
  </si>
  <si>
    <t>Да</t>
  </si>
  <si>
    <t>Нет</t>
  </si>
  <si>
    <t>http://dtf.avo.ru/zakony-vladimirskoj-oblasti</t>
  </si>
  <si>
    <t>http://www.gfu.vrn.ru/regulatory/normativnye-pravovye-akty/zakony-voronezhskoy-oblasti-/zakony-voronezhskoy-oblasti-ob-oblastnom-byudzhete.php</t>
  </si>
  <si>
    <t>http://budget.mosreg.ru/byudzhet-dlya-grazhdan/zakon-o-byudzhete-mo/</t>
  </si>
  <si>
    <t>http://dfei.adm-nao.ru/zakony-o-byudzhete/</t>
  </si>
  <si>
    <t>http://minfin.kalmregion.ru/deyatelnost/byudzhet-respubliki-kalmykiya/</t>
  </si>
  <si>
    <t>http://budget.rk.ifinmon.ru/dokumenty/zakon-o-byudzhete</t>
  </si>
  <si>
    <t>https://minfin.astrobl.ru/site-page/zakony-o-byudzhete-ao</t>
  </si>
  <si>
    <t>http://mf.nnov.ru/index.php?option=com_k2&amp;view=item&amp;id=1509:zakony-ob-oblastnom-byudzhete-na-ocherednoj-finansovyj-god-i-na-planovyj-period&amp;Itemid=553</t>
  </si>
  <si>
    <t>http://finance.pnzreg.ru/docs/bpo/osnzakon.php</t>
  </si>
  <si>
    <t>http://www.minfin74.ru/mBudget/law/</t>
  </si>
  <si>
    <t>http://gfu.ru/budget/obl/section.php?IBLOCK_ID=125&amp;SECTION_ID=1176</t>
  </si>
  <si>
    <t>http://openbudget.gfu.ru/budget/law/</t>
  </si>
  <si>
    <t>http://www.eao.ru/isp-vlast/finansovoe-upravlenie-pravitelstva/byudzhet/?sphrase_id=21692</t>
  </si>
  <si>
    <t>http://budget.govrb.ru/ebudget/Show/Category/15?ItemId=233&amp;headingId=</t>
  </si>
  <si>
    <t xml:space="preserve">Дата подписания закона </t>
  </si>
  <si>
    <t>Комментарий</t>
  </si>
  <si>
    <t>для общего объема субсидий</t>
  </si>
  <si>
    <t>для распределенных субсидий</t>
  </si>
  <si>
    <t xml:space="preserve">Республика Ингушетия </t>
  </si>
  <si>
    <t>Детализация по налоговым и неналоговым доходам</t>
  </si>
  <si>
    <t>Номер приложения</t>
  </si>
  <si>
    <t xml:space="preserve">Комментарий </t>
  </si>
  <si>
    <t>Номер статьи</t>
  </si>
  <si>
    <t>В случае размещения закона о бюджете в неструктурированном виде применяется понижающий коэффициент (что не исключает других случаев применения понижающих коэффициентов).</t>
  </si>
  <si>
    <t>Проведение расчетов с использованием видов расходов классификации расходов бюджетов в целях оценки показателя не осуществляется.</t>
  </si>
  <si>
    <t>Да, содержатся</t>
  </si>
  <si>
    <t>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 В случае если указанное требование не выполняется, оценка показателя принимает значение 0 баллов.</t>
  </si>
  <si>
    <t>РАЗДЕЛ 1.    ПЕРВОНАЧАЛЬНО УТВЕРЖДЕННЫЙ БЮДЖЕТ</t>
  </si>
  <si>
    <t>http://df.ivanovoobl.ru/regionalnye-finansy/zakon-ob-oblastnom-byudzhete/</t>
  </si>
  <si>
    <t>https://dvinaland.ru/budget/zakon/</t>
  </si>
  <si>
    <t>https://minfin39.ru/budget/process/current/</t>
  </si>
  <si>
    <t>http://budget.lenobl.ru/documents/?page=0&amp;sortOrder=&amp;type=&amp;sortName=&amp;sortDate=</t>
  </si>
  <si>
    <t>http://minfin.krskstate.ru/openbudget/law</t>
  </si>
  <si>
    <t>1, 2</t>
  </si>
  <si>
    <t>3, 4</t>
  </si>
  <si>
    <t>5, 6</t>
  </si>
  <si>
    <t>6, 7</t>
  </si>
  <si>
    <t>1-4</t>
  </si>
  <si>
    <t>4, 5</t>
  </si>
  <si>
    <t>1, 3</t>
  </si>
  <si>
    <t>99-РЗ</t>
  </si>
  <si>
    <t>13, 14</t>
  </si>
  <si>
    <t>10, 11</t>
  </si>
  <si>
    <t>9, 10</t>
  </si>
  <si>
    <t>8, 9</t>
  </si>
  <si>
    <t>10-13</t>
  </si>
  <si>
    <t>http://ebudget.primorsky.ru/Menu/Page/346</t>
  </si>
  <si>
    <t>7, 8</t>
  </si>
  <si>
    <t>12, 13</t>
  </si>
  <si>
    <t>Детализация бюджетных ассигнований</t>
  </si>
  <si>
    <t>Раздел</t>
  </si>
  <si>
    <t>Подраздел</t>
  </si>
  <si>
    <t>19, 20</t>
  </si>
  <si>
    <t>6 (таблицы 1.1, 1.2)</t>
  </si>
  <si>
    <t>11, 12</t>
  </si>
  <si>
    <t>14, 15</t>
  </si>
  <si>
    <t>18, 20</t>
  </si>
  <si>
    <t>7</t>
  </si>
  <si>
    <t>8</t>
  </si>
  <si>
    <t>18-19</t>
  </si>
  <si>
    <t>12-15</t>
  </si>
  <si>
    <t>указано в законе</t>
  </si>
  <si>
    <t>расчет по ВР 520</t>
  </si>
  <si>
    <t>нет</t>
  </si>
  <si>
    <t>http://minfinrd.ru/svedeniya_ob_ispolzovanii_vydelyaemykh_byudzhetnykh_sredstv</t>
  </si>
  <si>
    <t>5, 5.1</t>
  </si>
  <si>
    <t>9, 9.1, 9.2</t>
  </si>
  <si>
    <t xml:space="preserve">Дата размещения закона </t>
  </si>
  <si>
    <t>http://chaogov.ru/otkrytyy-byudzhet/zakon-o-byudzhete.php</t>
  </si>
  <si>
    <t>Нет детализации налоговых и неналоговых доходов</t>
  </si>
  <si>
    <t>24-29</t>
  </si>
  <si>
    <t xml:space="preserve">Примечания: </t>
  </si>
  <si>
    <t>1, 1а</t>
  </si>
  <si>
    <t>1, 1.1</t>
  </si>
  <si>
    <t>4, 4(1)</t>
  </si>
  <si>
    <t>9, 9а</t>
  </si>
  <si>
    <t>6, 6(1)</t>
  </si>
  <si>
    <t>7, 7.1</t>
  </si>
  <si>
    <t xml:space="preserve">К1   </t>
  </si>
  <si>
    <t>Исходные данные и оценка показателя "1.1 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t>
  </si>
  <si>
    <t>1.1 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t>
  </si>
  <si>
    <t>http://beldepfin.ru/dokumenty/vse-dokumenty/zakon-belgorodskoj-oblastiot-13-dekabrya-2019-god/</t>
  </si>
  <si>
    <t>поиск не проводился</t>
  </si>
  <si>
    <t xml:space="preserve">http://bryanskoblfin.ru/Show/Category/10?ItemId=4 </t>
  </si>
  <si>
    <t>http://admoblkaluga.ru/main/work/finances/budget/2020-2022(obl).php</t>
  </si>
  <si>
    <t>http://depfin.adm44.ru/Budget/Zakon/Zakon20/</t>
  </si>
  <si>
    <t>http://adm.rkursk.ru/index.php?id=693&amp;mat_id=101314&amp;page=1</t>
  </si>
  <si>
    <t>http://ufin48.ru/Show/Tag/Бюджет</t>
  </si>
  <si>
    <t xml:space="preserve">не обнаружено: http://mef.mosreg.ru </t>
  </si>
  <si>
    <t>портал не работает</t>
  </si>
  <si>
    <t>не обнаружено: https://orel-region.ru/index.php?head=20&amp;part=25&amp;in=131</t>
  </si>
  <si>
    <t>не обнаружено: http://depfin.orel-region.ru:8096/ebudget/Menu/Page/36</t>
  </si>
  <si>
    <t>---</t>
  </si>
  <si>
    <t xml:space="preserve">https://minfin.ryazangov.ru/documents/ </t>
  </si>
  <si>
    <t>http://www.finsmol.ru/zbudget/a0oAgf8SSXRf</t>
  </si>
  <si>
    <t>https://fin.tmbreg.ru/6347/2010/9577.html</t>
  </si>
  <si>
    <t>http://portal.tverfin.ru/portal/Menu/Page/637</t>
  </si>
  <si>
    <t xml:space="preserve">не обнаружено: http://www.tverfin.ru/np-baza/regionalnye-normativnye-pravovye-akty/ </t>
  </si>
  <si>
    <t>https://minfin.tularegion.ru/documents/?SECTION=1579</t>
  </si>
  <si>
    <t>https://dfto.ru/razdel/zakon-o-budgete/zakon-o-byudjete</t>
  </si>
  <si>
    <t>https://www.yarregion.ru/depts/depfin/tmpPages/docs.aspx</t>
  </si>
  <si>
    <t xml:space="preserve">не обнаружено: https://www.mos.ru/findep/ </t>
  </si>
  <si>
    <t>https://budget.mos.ru/BudgetAttachements_2020_2022</t>
  </si>
  <si>
    <t>http://minfin.karelia.ru/2020-2022-gody/</t>
  </si>
  <si>
    <t>не обнаружено: http://budget.karelia.ru/byudzhet/dokumenty/2020-god</t>
  </si>
  <si>
    <t>https://minfin.rkomi.ru/deyatelnost/byudjet/zakony-respubliki-komi-proekty-zakonov-o-respublikanskom-byudjete-respubliki-komi-i-vnesenii-izmeneniy-v-nego/byudjet-na-2020-2022-gody</t>
  </si>
  <si>
    <t>https://df.gov35.ru/otkrytyy-byudzhet/zakony-ob-oblastnom-byudzhete/2020/</t>
  </si>
  <si>
    <t>http://finance.lenobl.ru/pravovaya-baza/oblastnoe-zakondatelstvo/byudzhet-lo/ob2020/</t>
  </si>
  <si>
    <t>https://minfin.gov-murman.ru/open-budget/regional_budget/law_of_budget/</t>
  </si>
  <si>
    <t>не обнаружено: https://b4u.gov-murman.ru/</t>
  </si>
  <si>
    <t>https://minfin.novreg.ru/documents/336.html#applications</t>
  </si>
  <si>
    <t>не обнаружено: http://portal.novkfo.ru/Menu/Page/79</t>
  </si>
  <si>
    <t>не обнаружено: http://finance.pskov.ru/doc/documents</t>
  </si>
  <si>
    <t>не обнаружено: http://bks.pskov.ru/ebudget/Show/Category/10?ItemId=257</t>
  </si>
  <si>
    <t>http://minfin01-maykop.ru/Show/Category/7?ItemId=55</t>
  </si>
  <si>
    <t>https://minfin.rk.gov.ru/ru/structure/2019_10_30_16_47_biudzhet_na_2020_god_i_na_planovyi_period_2021_2022_godov</t>
  </si>
  <si>
    <t>https://minfinkubani.ru/budget_execution/budget_law/index.php</t>
  </si>
  <si>
    <t>https://openbudget23region.ru/o-byudzhete/dokumenty/ministerstvo-finansov-krasnodarskogo-kraya</t>
  </si>
  <si>
    <t>http://volgafin.volgograd.ru/norms/acts/16723/</t>
  </si>
  <si>
    <t>http://portal-ob.volgafin.ru/dokumenty/zakon_o_byudzhete/2020</t>
  </si>
  <si>
    <t>http://www.minfin.donland.ru/docs/s/274</t>
  </si>
  <si>
    <t>не обнаружено: http://minfin.donland.ru:8088/</t>
  </si>
  <si>
    <t>https://ob.sev.gov.ru/dokumenty/zakon-o-byudzhete/2020-i-planovyj-period-2021-2022-gg</t>
  </si>
  <si>
    <t>не обнаружено: http://portal.minfinrd.ru/Menu/Page/115</t>
  </si>
  <si>
    <t>https://mfri.ru/index.php/open-budget/pervonachalno-utverzhdennyj-byudzhet</t>
  </si>
  <si>
    <t>https://pravitelstvo.kbr.ru/oigv/minfin/npi/zakonodatelstva_i_podzakonnye_normativnye_akty.php</t>
  </si>
  <si>
    <t>не обнаружено: http://minfin09.ru/</t>
  </si>
  <si>
    <t>не обнаружено: http://minfin.alania.gov.ru/</t>
  </si>
  <si>
    <t>http://www.minfinchr.ru/respublikanskij-byudzhet/zakon-chechenskoj-respubliki-o-respublikanskom-byudzhete-s-prilozheniyami-v-aktualnoj-redaktsii</t>
  </si>
  <si>
    <t>http://forcitizens.ru/ob/dokumenty/zakon-o-byudzhete/2020-god</t>
  </si>
  <si>
    <t>http://www.mfsk.ru/law/z_sk</t>
  </si>
  <si>
    <t>http://openbudsk.ru/zakon-o-byudzhete-na-2020-god/</t>
  </si>
  <si>
    <t>https://minfin.bashkortostan.ru/documents/active/262658/</t>
  </si>
  <si>
    <t>не обнаружено: http://openbudget.bashkortostan.ru/approved/original-law</t>
  </si>
  <si>
    <t>http://mari-el.gov.ru/minfin/DocLib20/2020%20%D0%B3%D0%BE%D0%B4/zakonobudgete2020-2022.aspx</t>
  </si>
  <si>
    <t>https://www.minfinrm.ru/norm-akty-new/zakony/norm-prav-akty/budget-2020/</t>
  </si>
  <si>
    <t>http://minfin.tatarstan.ru/rus/byudzhet-2020.htm</t>
  </si>
  <si>
    <t>http://www.mfur.ru/budjet/formirovanie/2020-god/zakon/index.php</t>
  </si>
  <si>
    <t>http://www.minfin.cap.ru/action/activity/byudzhet/respublikanskij-byudzhet-chuvashskoj-respubliki/2020-god</t>
  </si>
  <si>
    <t>https://budget.cap.ru/Show/Category/269?ItemId=821</t>
  </si>
  <si>
    <t>https://mfin.permkrai.ru/execution/docbud/2019/</t>
  </si>
  <si>
    <t>не обнаружено: http://budget.permkrai.ru/</t>
  </si>
  <si>
    <t>http://www.minfin.kirov.ru/otkrytyy-byudzhet/dlya-spetsialistov/oblastnoy-byudzhet/byudzhet-2020-2022-normativnye-dokumenty/</t>
  </si>
  <si>
    <t>не обнаружено: http://mf.nnov.ru:8025/index.php</t>
  </si>
  <si>
    <t>http://minfin.orb.ru/закон-об-областном-бюджете/</t>
  </si>
  <si>
    <t>не обнаружено: http://budget.orb.ru/</t>
  </si>
  <si>
    <t>http://minfin-samara.ru/2020-2022/</t>
  </si>
  <si>
    <t>не обнаружено: http://budget.minfin-samara.ru/</t>
  </si>
  <si>
    <t>https://minfin.saratov.gov.ru/budget/zakon-o-byudzhete/zakon-ob-oblastnom-byudzhete/zakon-ob-oblastnom-byudzhete-2020-2022-g</t>
  </si>
  <si>
    <t>переадресация на СП: https://minfin.saratov.gov.ru/deyatelnost/byudzhet-i-otchetnost/byudzhetnyj-prognoz-i-byudzhetnaya-politika</t>
  </si>
  <si>
    <t>переадресация на СП: http://ufo.ulntc.ru/index.php?mgf=budget/open_budget&amp;slep=net</t>
  </si>
  <si>
    <t>http://ufo.ulntc.ru:8080/dokumenty/utverzhdennyj-zakon-o-byudzhete/2020-god</t>
  </si>
  <si>
    <t>http://www.finupr.kurganobl.ru/index.php?test=bud20</t>
  </si>
  <si>
    <t>https://minfin.midural.ru/document/category/20%20-%20document_list#document_list</t>
  </si>
  <si>
    <t>https://admtyumen.ru/ogv_ru/finance/finance/bugjet/more.htm?id=11813210@cmsArticle</t>
  </si>
  <si>
    <t>не обнаружено: http://open.minfin74.ru/</t>
  </si>
  <si>
    <t>https://depfin.admhmao.ru/otkrytyy-byudzhet/planirovanie-byudzheta/zakony-o-byudzhete-avtonomnogo-okruga/na-2020-god-i-na-planovyy-period-2021-i-2022-godov/3492950/zakon-khanty-mansiyskogo-avtonomnogo-okruga-yugry-ot-21-11-2019-goda-75-oz-o-byudzhete-khanty-mansiy</t>
  </si>
  <si>
    <t>https://www.yamalfin.ru/index.php?option=com_content&amp;view=article&amp;id=3357:2019-11-22-10-11-07&amp;catid=166:2019-11-01-09-07-44&amp;Itemid=127</t>
  </si>
  <si>
    <t xml:space="preserve">не обнаружено: http://feaweb.yamalfin.ru </t>
  </si>
  <si>
    <t>https://www.minfin-altai.ru/deyatelnost/proekt-byudzheta-zakony-o-byudzhete-zakony-ob-ispolnenii-byudzheta/2020-2022/the-law-of-the-altai-republic-from-december-20-2019-no-64-rz-about-the-republican-budget-of-the-alta.php</t>
  </si>
  <si>
    <t>не обнаружено: http://www.open.minfin-altai.ru/</t>
  </si>
  <si>
    <t>https://minfin.rtyva.ru/node/9321/</t>
  </si>
  <si>
    <t>https://r-19.ru/authorities/ministry-of-finance-of-the-republic-of-khakassia/docs/7205/95776.html</t>
  </si>
  <si>
    <t>http://fin22.ru/bud/z2020/</t>
  </si>
  <si>
    <t>https://www.ofukem.ru/budget/laws2020-2022/13569/</t>
  </si>
  <si>
    <t>http://mfnso.nso.ru/page/3777</t>
  </si>
  <si>
    <t>https://openbudget.mfnso.ru/formirovanie-budgeta/zakon-o-byudzhete-i-proekt-zakona-o-byudzhete/2020-zakonbudget/zakon-ob-oblastnom-byudzhete-2020-god</t>
  </si>
  <si>
    <t>http://mf.omskportal.ru/oiv/mf/otrasl/otkrbudg/obl-budget</t>
  </si>
  <si>
    <t>переадресация на сайт ФО: http://budget.omsk.ifinmon.ru/napravleniya/formirovanie-byudzheta/zakon-ob-oblasnom-budgete</t>
  </si>
  <si>
    <t>https://egov-buryatia.ru/minfin/activities/documents/zakony/</t>
  </si>
  <si>
    <t>не обнаружено: http://budget.sakha.gov.ru/</t>
  </si>
  <si>
    <t>https://minfin.sakha.gov.ru/bjudzhet/zakony-o-bjudzhete/2020-2022-gg/pervonachalno-utverzhdennyj-zakon</t>
  </si>
  <si>
    <t>https://minfin.75.ru/byudzhet/konsolidirovannyy-kraevoy-byudzhet/zakony-o-byudzhete</t>
  </si>
  <si>
    <t>http://открытыйбюджет.забайкальскийкрай.рф/portal/Page/BudgLaw?ItemId=14&amp;show_title=on</t>
  </si>
  <si>
    <t>https://www.kamgov.ru/minfin/budzet-2020</t>
  </si>
  <si>
    <t>не обнаружено: http://openbudget.kamgov.ru/</t>
  </si>
  <si>
    <t>https://primorsky.ru/authorities/executive-agencies/departments/finance/laws.php</t>
  </si>
  <si>
    <t>https://minfin.khabkrai.ru/portal/Show/Category/34?ItemId=227</t>
  </si>
  <si>
    <t>переадресация на СП: https://www.fin.amurobl.ru/pages/normativno-pravovye-akty/regionalnyy-uroven/zakony-ao/</t>
  </si>
  <si>
    <t>http://ob.fin.amurobl.ru/dokumenty/zakon/pervon_redakcia/2020</t>
  </si>
  <si>
    <t>не обнаружено: https://minfin.49gov.ru/documents/</t>
  </si>
  <si>
    <t>переадресация на СП: http://sakhminfin.ru/</t>
  </si>
  <si>
    <t>https://openbudget.sakhminfin.ru/Menu/Page/565</t>
  </si>
  <si>
    <t xml:space="preserve">Отсутствует структура для сложных документов, в составе которых содержится более пяти приложений (К2). </t>
  </si>
  <si>
    <t>переадресация на СП: http://чукотка.рф/vlast/organy-vlasti/depfin/</t>
  </si>
  <si>
    <t>Исходные данные и оценка показателя "1.2 Содержится ли в составе закона о бюджете приложение о прогнозируемых объемах поступлений по видам доходов на 2020 год и на плановый период 2021 и 2022 годов?"</t>
  </si>
  <si>
    <t>1.2 Содержится ли в составе закона о бюджете приложение о прогнозируемых объемах поступлений по видам доходов на 2020 год и на плановый период 2021 и 2022 годов?</t>
  </si>
  <si>
    <t>Источник данных: Закон субъекта РФ о бюджете на 2020 год и на плановый период 2021 и 2022 годов</t>
  </si>
  <si>
    <t>Исходные данные и оценка показателя "1.3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t>
  </si>
  <si>
    <t>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t>
  </si>
  <si>
    <t>113-З</t>
  </si>
  <si>
    <t>136-ОЗ</t>
  </si>
  <si>
    <t>154-ОЗ</t>
  </si>
  <si>
    <t>75-ОЗ</t>
  </si>
  <si>
    <t>535-ОЗ</t>
  </si>
  <si>
    <t>632-6-ЗКО</t>
  </si>
  <si>
    <t>113-ЗКО </t>
  </si>
  <si>
    <t>318-ОЗ</t>
  </si>
  <si>
    <t>261/2019-ОЗ</t>
  </si>
  <si>
    <t>2421-ОЗ</t>
  </si>
  <si>
    <t>69-ОЗ</t>
  </si>
  <si>
    <t>130-з</t>
  </si>
  <si>
    <t>436-З</t>
  </si>
  <si>
    <t xml:space="preserve">102-зо </t>
  </si>
  <si>
    <t>135-ЗТО</t>
  </si>
  <si>
    <t>80-з</t>
  </si>
  <si>
    <t>614-132</t>
  </si>
  <si>
    <t>33</t>
  </si>
  <si>
    <t>2440-ЗРК</t>
  </si>
  <si>
    <t>188-13-ОЗ</t>
  </si>
  <si>
    <t>4625-ОЗ</t>
  </si>
  <si>
    <t>347</t>
  </si>
  <si>
    <t>6-9</t>
  </si>
  <si>
    <t>94-оз</t>
  </si>
  <si>
    <t>2439-01-ЗМО</t>
  </si>
  <si>
    <t>510-ОЗ</t>
  </si>
  <si>
    <t>2040-ОЗ</t>
  </si>
  <si>
    <t>147-оз</t>
  </si>
  <si>
    <t>299</t>
  </si>
  <si>
    <t>77-VI-З</t>
  </si>
  <si>
    <t>19-ЗРК/2019</t>
  </si>
  <si>
    <t>4200-КЗ </t>
  </si>
  <si>
    <t>78/2019-ОЗ</t>
  </si>
  <si>
    <t>97-ОД</t>
  </si>
  <si>
    <t>256-ЗС</t>
  </si>
  <si>
    <t>555-ЗС</t>
  </si>
  <si>
    <t>118</t>
  </si>
  <si>
    <t>59-РЗ</t>
  </si>
  <si>
    <t>45-РЗ</t>
  </si>
  <si>
    <t>70-РЗ</t>
  </si>
  <si>
    <t>86-РЗ</t>
  </si>
  <si>
    <t>61-РЗ</t>
  </si>
  <si>
    <t>95-кз</t>
  </si>
  <si>
    <t>181-з</t>
  </si>
  <si>
    <t>49-З</t>
  </si>
  <si>
    <t>92-З</t>
  </si>
  <si>
    <t>92-ЗРТ</t>
  </si>
  <si>
    <t>73-РЗ</t>
  </si>
  <si>
    <t>476-ПК</t>
  </si>
  <si>
    <t>325-ЗО</t>
  </si>
  <si>
    <t>165-З</t>
  </si>
  <si>
    <t>2010/527-VI-ОЗ</t>
  </si>
  <si>
    <t>3435-ЗПО</t>
  </si>
  <si>
    <t>125-ГД</t>
  </si>
  <si>
    <t>130-ЗСО</t>
  </si>
  <si>
    <t>124-ЗО</t>
  </si>
  <si>
    <t>169</t>
  </si>
  <si>
    <t>120-ОЗ</t>
  </si>
  <si>
    <t>85</t>
  </si>
  <si>
    <t>63-ЗО</t>
  </si>
  <si>
    <t>81-ЗАО</t>
  </si>
  <si>
    <t>64-РЗ</t>
  </si>
  <si>
    <t>555-ЗРТ</t>
  </si>
  <si>
    <t>106-ЗРХ</t>
  </si>
  <si>
    <t>102-ЗС</t>
  </si>
  <si>
    <t>8-3414</t>
  </si>
  <si>
    <t>130-ОЗ</t>
  </si>
  <si>
    <t>137-ОЗ</t>
  </si>
  <si>
    <t>454-ОЗ</t>
  </si>
  <si>
    <t>2219-ОЗ</t>
  </si>
  <si>
    <t>164-ОЗ</t>
  </si>
  <si>
    <t>776-VI</t>
  </si>
  <si>
    <t>2199-З N 309-VI</t>
  </si>
  <si>
    <t>1778-ЗЗК</t>
  </si>
  <si>
    <t>396</t>
  </si>
  <si>
    <t>664-КЗ</t>
  </si>
  <si>
    <t>32</t>
  </si>
  <si>
    <t>449-ОЗ</t>
  </si>
  <si>
    <t>2452-ОЗ</t>
  </si>
  <si>
    <t>498-ОЗ</t>
  </si>
  <si>
    <t>100-ОЗ</t>
  </si>
  <si>
    <t>https://fincom.gov.spb.ru/budget/info/acts/1</t>
  </si>
  <si>
    <t>Для оценки показателей раздела используется первоначально принятый закон субъекта Российской Федерации о бюджете на 2020 год и на плановый период 2021 и 2022 годов. Иные документы и материалы в целях оценки показателей раздела не учитываются.</t>
  </si>
  <si>
    <t>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t>
  </si>
  <si>
    <t xml:space="preserve">В целях оценки показателя учитывается размещение закона о бюджете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оценка показателя принимает значение 0 баллов. Допускается размещение текстовой части закона в графическом формате. </t>
  </si>
  <si>
    <t>Содержится ли в составе закона о бюджете приложение о прогнозируемых объемах поступлений по видам доходов на 2020 год и на плановый период 2021 и 2022 годов?</t>
  </si>
  <si>
    <t>Для оценки показателя, как минимум, должны быть представлены сведения с детализацией по статьям доходов для 1, 3, 5, 6 и 7 подгрупп 1 группы и для 2 подгруппы 2 группы классификации доходов бюджетов. Если указанные требования не выполняются, оценка показателя принимает значение 0 баллов.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налоговых и неналоговых доходов бюджета.</t>
  </si>
  <si>
    <t>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t>
  </si>
  <si>
    <t>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t>
  </si>
  <si>
    <t>В целях оценки показателя учитываются сведения, содержащиеся в текстовой части закона о бюджете и (или) в приложении (приложениях) к закону о бюджете, которые непосредственно указывают общий объем межбюджетных трансфертов, в том числе дотаций, субсидий, субвенций и иных межбюджетных трансфертов, предусмотренных местным бюджетам на 2020 год и на плановый период 2021 и 2022 годов. Используемые формулировки должны однозначно указывать, что речь идет об общем объеме межбюджетных трансфертов, предусмотренных местным бюджетам, а не об объеме только распределенных по муниципальным образованиям межбюджетных трансфертов. При использовании неоднозначных формулировок или выявлении недостоверных данных оценка показателя принимает значение 0 баллов.</t>
  </si>
  <si>
    <t>Если сведения о распределении межбюджетных трансфертов по муниципальным образованиям в законе о бюджете содержатся только в составе ведомственной или программной структуры расходов, применяется понижающий коэффициент, используемый в связи с затрудненным поиском бюджетных данных.</t>
  </si>
  <si>
    <t>Для городов федерального значения оценка показателя не осуществляется, производится корректировка максимального количества баллов.</t>
  </si>
  <si>
    <t xml:space="preserve">Нет, не содержатся или не дают однозначного понимания, что это общий объем предусмотренных местным бюджетам межбюджетных трансфертов, или сведения недостоверны </t>
  </si>
  <si>
    <t>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t>
  </si>
  <si>
    <t xml:space="preserve">В целях оценки показателя учитываются субсидии, распределение которых по муниципальным образованиям утверждено законом о бюджете. Сводные данные о распределении субсидий по муниципальным образованиям без детализации по их конкретным видам (в том числе консолидированные субсидии) в целях оценки показателя не учитываются. </t>
  </si>
  <si>
    <t xml:space="preserve">В целях оценки показателя используются сведения об общем объеме субсидий местным бюджетам на 2020 год, непосредственно содержащиеся в текстовой части закона о бюджете и (или) приложении к нему, или осуществляется расчет по ведомственной структуре расходов с использованием вида расходов 520 или 521 и 522. В случае осуществления расчета для определения общего объема субсидий применяется понижающий коэффициент, используемый в связи с затрудненным поиском бюджетных данных. В случае если определить общий объем субсидий местным бюджетам на 2020 год указанными способами не представляется возможным, оценка показателя принимает значение 0 баллов. </t>
  </si>
  <si>
    <t>В случае если законом о бюджете субъекта Российской Федерации (за исключением городов федерального значения) субсидии местным бюджетам на 2020 год не предусмотрены, для соответствующего субъекта Российской Федерации оценка показателя принимает значение 0 баллов. Для городов федерального значения оценка показателя не осуществляется, производится корректировка максимального количества баллов.</t>
  </si>
  <si>
    <t>Менее 50% или расчет показателя затруднен</t>
  </si>
  <si>
    <t>1.4 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t>
  </si>
  <si>
    <t>Исходные данные и оценка показателя "1.4 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t>
  </si>
  <si>
    <t>1.5 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t>
  </si>
  <si>
    <t>Исходные данные и оценка показателя "1.5  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t>
  </si>
  <si>
    <t>ст.12, прил.20</t>
  </si>
  <si>
    <t>прил.9</t>
  </si>
  <si>
    <t>прил.15 (табл.16-53, 55-57)</t>
  </si>
  <si>
    <t>прил.18</t>
  </si>
  <si>
    <t>прил.20 (табл.3-61, 94-105)</t>
  </si>
  <si>
    <t>ст.12, прил.21 (табл.58-77, 82-84)</t>
  </si>
  <si>
    <t>прил.20</t>
  </si>
  <si>
    <t>ст.10</t>
  </si>
  <si>
    <t>прил.15 (табл.4-27, 43)</t>
  </si>
  <si>
    <t>прил.20 (табл.2-63)</t>
  </si>
  <si>
    <t>ст.14</t>
  </si>
  <si>
    <t>прил.20 (табл.8, 20-25)</t>
  </si>
  <si>
    <t>прил.23</t>
  </si>
  <si>
    <t>прил.24</t>
  </si>
  <si>
    <t>ст.34</t>
  </si>
  <si>
    <t>прил.21</t>
  </si>
  <si>
    <t>прил.11</t>
  </si>
  <si>
    <t>ст.7</t>
  </si>
  <si>
    <t>прил.18,20</t>
  </si>
  <si>
    <t>ст.22</t>
  </si>
  <si>
    <t>прил.34</t>
  </si>
  <si>
    <t>ст.18</t>
  </si>
  <si>
    <t>1, 20, 22-24</t>
  </si>
  <si>
    <t xml:space="preserve">14-15, 17-18, 20-21 </t>
  </si>
  <si>
    <t>прил.25-41</t>
  </si>
  <si>
    <t>прил.20 (табл.3-13, 36-56, 58-60)</t>
  </si>
  <si>
    <t>12-22</t>
  </si>
  <si>
    <t>прил.16</t>
  </si>
  <si>
    <t>16-21</t>
  </si>
  <si>
    <t>ст.8</t>
  </si>
  <si>
    <t>прил.15</t>
  </si>
  <si>
    <t>прил.13</t>
  </si>
  <si>
    <t>3, 21</t>
  </si>
  <si>
    <t>ст.3</t>
  </si>
  <si>
    <t>прил.13 (табл.1-27, 29-33)</t>
  </si>
  <si>
    <t>прил.19</t>
  </si>
  <si>
    <t>прил.22</t>
  </si>
  <si>
    <t>ст.13, прил.19</t>
  </si>
  <si>
    <t>ст.12</t>
  </si>
  <si>
    <t>прил.14</t>
  </si>
  <si>
    <t>прил.17</t>
  </si>
  <si>
    <t>ст.8, прил.21</t>
  </si>
  <si>
    <t>ст.16</t>
  </si>
  <si>
    <t>ст.9</t>
  </si>
  <si>
    <t>прил.27</t>
  </si>
  <si>
    <t>7, 16</t>
  </si>
  <si>
    <t>прил.10</t>
  </si>
  <si>
    <t>прил.11 (табл.1-19, 21-23)</t>
  </si>
  <si>
    <t>прил.12.1</t>
  </si>
  <si>
    <t>прил.25</t>
  </si>
  <si>
    <t>42, 44</t>
  </si>
  <si>
    <t>прил.21 (табл.1-38, 49)</t>
  </si>
  <si>
    <t>прил.14 (табл.6)</t>
  </si>
  <si>
    <t>прил.10, 11</t>
  </si>
  <si>
    <t>прил.12 (табл.15-20, 22-30)</t>
  </si>
  <si>
    <t>20, 21</t>
  </si>
  <si>
    <t>прил.21 (табл.11)</t>
  </si>
  <si>
    <t>прил.18 (табл.12)</t>
  </si>
  <si>
    <t>прил.22, 24</t>
  </si>
  <si>
    <t>прил.33</t>
  </si>
  <si>
    <t>прил.18, 20</t>
  </si>
  <si>
    <t>ст.13</t>
  </si>
  <si>
    <t>прил.12</t>
  </si>
  <si>
    <t>прил.11 (табл.21-26)</t>
  </si>
  <si>
    <t>11-12</t>
  </si>
  <si>
    <t>расчет</t>
  </si>
  <si>
    <t>прил.13-16</t>
  </si>
  <si>
    <t>20-23</t>
  </si>
  <si>
    <t>ст.11</t>
  </si>
  <si>
    <t>ст.6</t>
  </si>
  <si>
    <t>прил.14 (табл.1-5, 7-22, 24-35)</t>
  </si>
  <si>
    <t>11-12, 14-15</t>
  </si>
  <si>
    <t>прил.64-66, 68, 70, 72-79, 81-84, 86, 88, 90, 92-93, 95, 97-99, 101, 103-104, 106,108</t>
  </si>
  <si>
    <t>20-24</t>
  </si>
  <si>
    <t>ст.22, прил.16</t>
  </si>
  <si>
    <t>прил.17 (табл.2-7, 10-16, 19-27, 31-65)</t>
  </si>
  <si>
    <t>прил.14 (табл.40-77)</t>
  </si>
  <si>
    <t>ст.19</t>
  </si>
  <si>
    <t>прил.13 (табл.1-30, 34-74)</t>
  </si>
  <si>
    <t>прил.12 (табл.6-15, 31-40, 42, 44-51, 57)</t>
  </si>
  <si>
    <t>прил.13 (табл.5-45)</t>
  </si>
  <si>
    <t>прил.7</t>
  </si>
  <si>
    <t>ст.7, прил.25</t>
  </si>
  <si>
    <t>прил.26 (табл.2-28)</t>
  </si>
  <si>
    <t>ст.14, прил.15</t>
  </si>
  <si>
    <t>ст.6, прил.18</t>
  </si>
  <si>
    <t>прил.30</t>
  </si>
  <si>
    <t>прил.21, 24</t>
  </si>
  <si>
    <t>прил.19 (табл.3-16)</t>
  </si>
  <si>
    <t>ст.11, прил.14</t>
  </si>
  <si>
    <t>прил.17 (табл.18-36)</t>
  </si>
  <si>
    <t>ст.14, прил.8</t>
  </si>
  <si>
    <t>прил.42-54, 56-66</t>
  </si>
  <si>
    <t>12-13, 15-16</t>
  </si>
  <si>
    <t>прил.17 (табл.1-16, 18-57, 59-63, 65-72)</t>
  </si>
  <si>
    <t>ст.10, прил.12</t>
  </si>
  <si>
    <t>прил.14-43, 45-46, 48-49</t>
  </si>
  <si>
    <t>13, 14, 16, 18</t>
  </si>
  <si>
    <t>прил.14 (табл.1-68)</t>
  </si>
  <si>
    <t>прил.16 (табл.29-68, 78-92, 94-102, 104-113, 115, 120-121)</t>
  </si>
  <si>
    <t>7, 22</t>
  </si>
  <si>
    <t>ст.7, прил.24</t>
  </si>
  <si>
    <t>прил.44 (табл.2.1-2.59)</t>
  </si>
  <si>
    <t>25-26</t>
  </si>
  <si>
    <t>прил.24, 25</t>
  </si>
  <si>
    <t>прил.15, 16</t>
  </si>
  <si>
    <t>ст.7, прил.16</t>
  </si>
  <si>
    <t>прил.17, 19, 21, 23, 25, 28, 30, 32, 35-37, 39, 41, 44</t>
  </si>
  <si>
    <t>прил.20 (табл.24-71, 73-75, 78-80)</t>
  </si>
  <si>
    <t>прил.87</t>
  </si>
  <si>
    <t>9, 11-14</t>
  </si>
  <si>
    <t>ст.12, прил.15</t>
  </si>
  <si>
    <t>ст.2</t>
  </si>
  <si>
    <t>прил.17 (табл.18-21, 24-32, 34)</t>
  </si>
  <si>
    <t>прил.22 (отд.табл.)</t>
  </si>
  <si>
    <t>K1</t>
  </si>
  <si>
    <t>прил.12 (табл.5, 16, 19, 21, 25-45, 47-48, 50-65, 67, 69-70)</t>
  </si>
  <si>
    <t>прил.9, 19</t>
  </si>
  <si>
    <t>22-23</t>
  </si>
  <si>
    <t>14-15</t>
  </si>
  <si>
    <t>прил.36, 38-84</t>
  </si>
  <si>
    <t>5, 9</t>
  </si>
  <si>
    <t>11-11а, 12-12а, 12.1-12.1а, 12.2-12.2а</t>
  </si>
  <si>
    <t>50% и более</t>
  </si>
  <si>
    <t>Отсутствуют наименования, отражающие содержание приложений (К2).</t>
  </si>
  <si>
    <t>графический формат: https://fin.sev.gov.ru/pravovye-aktu/regionalnye-npa/</t>
  </si>
  <si>
    <t>Отсутствуют наименования, отражающие содержание, у части приложений (К2).</t>
  </si>
  <si>
    <t>В сроки надлежащей практики (по состоянию на 11.02.2020) не размещен.</t>
  </si>
  <si>
    <t>Отсутствуют наименования, отражающие содержание, у части приложений (К2). Структура документа видна при выборе соответствуюшей опции в текстовом редакторе.</t>
  </si>
  <si>
    <t>Отсутствуют наименования, отражающие содержание, у большей части приложений (К2).</t>
  </si>
  <si>
    <t>Отсутствует структура для сложных документов, в составе которых содержится более пяти приложений (К2), было размещено после срока надлежащей практики (17.01.2020).</t>
  </si>
  <si>
    <t>Используются наименования, которые не отражают содержание документа (К2).</t>
  </si>
  <si>
    <t>Ипользуется только графический формат (К2), версия в текстовом формате размещена после срока надлежащей практики (29.01.2020).</t>
  </si>
  <si>
    <t>Документы и материалы по одной теме разного содержания и состава дублируются под разными ссылками в разных разделах сайта, предназначенного для размещения бюджетных данных (см.: http://mf.omskportal.ru/oiv/mf/otrasl/otrasl3/31), (К1).</t>
  </si>
  <si>
    <r>
      <t xml:space="preserve">Результаты оценки уровня открытости бюджетных данных субъектов Российской Федерации по разделу 1 "Первоначально утвержденный бюджет" за 2020 год </t>
    </r>
    <r>
      <rPr>
        <sz val="9"/>
        <rFont val="Times New Roman"/>
        <family val="1"/>
        <charset val="204"/>
      </rPr>
      <t>(группировка по федеральным округам)</t>
    </r>
  </si>
  <si>
    <t>нет портала</t>
  </si>
  <si>
    <t>https://depfin.tomsk.gov.ru/documents/front</t>
  </si>
  <si>
    <t>Мониторинг и оценка показателя проведены в период с 29 января по 16 апреля 2020 г.</t>
  </si>
  <si>
    <t>не обнаружено: http://iis.minfin.49gov.ru/ebudget/Menu/Page/77</t>
  </si>
  <si>
    <t>Размещался на старой версии портала, которая, как минимум, с апреля 2020 г. недоступна.</t>
  </si>
  <si>
    <t>Нет (частично)</t>
  </si>
  <si>
    <t>Имеется приложение 3, в целях оценки показателя не учтено, так как первый признак классификации - госпрограмма.</t>
  </si>
  <si>
    <t>Мониторинг и оценка показателя проведены в период с 30 января по 16 апреля 2020 года.</t>
  </si>
  <si>
    <t>Дата подписания</t>
  </si>
  <si>
    <t>Общий объем субсидий, тыс. рублей</t>
  </si>
  <si>
    <t>Доля субсидий, распределенных по муниципальным образованиям законом о бюджете, %</t>
  </si>
  <si>
    <t>Указан только объем МБТ, предоставляемых другим бюджетам бюджетной системы Российской Федерации.</t>
  </si>
  <si>
    <t>Для определения общего объема субсидий произведен расчет с использованием ВР 520 (К1).</t>
  </si>
  <si>
    <t>ст.13, прил.22 (табл.15-66)</t>
  </si>
  <si>
    <t xml:space="preserve">Способ получения сведений об общем объеме субсидий местным бюджетам </t>
  </si>
  <si>
    <t>Объем субсидий, распределенных по муниципальным образованиям законом о бюджете, тыс. рублей **</t>
  </si>
  <si>
    <t>прил.19 (табл.3-31)</t>
  </si>
  <si>
    <t>18-25</t>
  </si>
  <si>
    <t>Формат представления данных в приложении 24 затрудняет их использование (громоздкая таблица).</t>
  </si>
  <si>
    <t xml:space="preserve">Общий объем МБТ </t>
  </si>
  <si>
    <t>Общий объем субсидий</t>
  </si>
  <si>
    <t>Общий объем субвенций</t>
  </si>
  <si>
    <t>Общий объем иных МБТ</t>
  </si>
  <si>
    <t>Общий объем дотаций</t>
  </si>
  <si>
    <t>Наличие в законе о бюджете сведений о межбюджетных трансфертах, предусмотренных местным бюджетам, в том числе:</t>
  </si>
  <si>
    <t>да</t>
  </si>
  <si>
    <t xml:space="preserve">Указан только объем МБТ, предоставляемых в целом другим бюджетам бюджетной системы. </t>
  </si>
  <si>
    <t>Для определения объемов дотаций, иных МБТ требуется производить расчеты.</t>
  </si>
  <si>
    <t>Для определения общего объема дотаций требуется производить расчет.</t>
  </si>
  <si>
    <t>- *</t>
  </si>
  <si>
    <t>Оценка не осуществляется, произодится корректировка максимального количества баллов</t>
  </si>
  <si>
    <t>* Для городов федерального значения в соответствии с Методикой составления рейтинга оценка показателя не осуществляется, производится корректировка максимального количества баллов.</t>
  </si>
  <si>
    <t>оценка не проводится</t>
  </si>
  <si>
    <t>прил.13 (табл.13-41)</t>
  </si>
  <si>
    <t>ст.6, прил. 15</t>
  </si>
  <si>
    <t>прил. 14</t>
  </si>
  <si>
    <t>прил.13 (табл.2-11, 33)</t>
  </si>
  <si>
    <t>27-28</t>
  </si>
  <si>
    <t>5, 10</t>
  </si>
  <si>
    <t>19</t>
  </si>
  <si>
    <t>Для определения общего объема МБТ требуется производить расчет.</t>
  </si>
  <si>
    <t>Перечислены объемы отдельных МБТ.</t>
  </si>
  <si>
    <t>Отсутствуют сведения об общем объеме дотаций, субвенций и иных МБТ.</t>
  </si>
  <si>
    <t>Не соблюдается последовательность представления данных по формам МБТ, сведения представлены в двух приложениях (К1).</t>
  </si>
  <si>
    <t xml:space="preserve">Отсутствуют сведения об общем объеме МБТ местным бюджетам, об общем объеме дотаций, субвенций и иных МБТ. </t>
  </si>
  <si>
    <t>В приложении 39 указаны отдельные субсидии.</t>
  </si>
  <si>
    <t>** В целях оценки показателя из объема распределенных по муниципальным образованиям субсидий исключены нераспределенные средства (резервы).</t>
  </si>
  <si>
    <t>6, 9</t>
  </si>
  <si>
    <t>прил.16 (табл.53-77, 79-81, 83-130)</t>
  </si>
  <si>
    <t>В приложении 18 указаны недостоверные данные, произведен расчет общего объема субсидий по ВР 520 (К1).</t>
  </si>
  <si>
    <t>прил.17 (отдельные табл.)</t>
  </si>
  <si>
    <t xml:space="preserve">Произведен расчет общего объема субсидий по ВР 520, не соблюдается последовательность представления сведений по формам МБТ (К1). </t>
  </si>
  <si>
    <t>ст.15, прил.16 (табл.1-9)</t>
  </si>
  <si>
    <t>ст. 10, прил.27 (табл.2-17)</t>
  </si>
  <si>
    <t>В формулировках используется: "субсидии бюджетам городских округов", что не дает однозначного ответа, все ли это субсидии местным бюджетам; проведена проверка по ВР 520.</t>
  </si>
  <si>
    <t>Для определения общего объема субсидий произведен расчет с использованием ВР 520; не соблюдается последовательность представления данных по формам МБТ в приложении 15 (К1).</t>
  </si>
  <si>
    <t>Не соблюдается последовательность представления данных по формам МБТ в приложении 15 (К1).</t>
  </si>
  <si>
    <t>Не соблюдается последовательность представления данных по формам МБТ в приложении 20 (К1).</t>
  </si>
  <si>
    <t>Не соблюдается последовательность представления данных по формам МБТ в приложении 21 (К1).</t>
  </si>
  <si>
    <t>Не соблюдается последовательность представления данных по формам МБТ в приложении 12 (К1).</t>
  </si>
  <si>
    <t>Не соблюдается последовательность представления данных по формам МБТ в приложении 13 (К1).</t>
  </si>
  <si>
    <t>Предусмотрена одна субсидия одному муниципальному образованию.</t>
  </si>
  <si>
    <t>Не соблюдается последовательность представления сведений по формам МБТ в приложении 13 (К1).</t>
  </si>
  <si>
    <t>Не соблюдается последовательность представления сведений по формам МБТ в приложении 12 (К1).</t>
  </si>
  <si>
    <t xml:space="preserve">Произведен расчет общего объема субсидий по ВР 520, не соблюдается последовательность представления сведений по формам МБТ в приложении 16 (К1). </t>
  </si>
  <si>
    <t>Сведения о распределении отдельных субсидий содержатся в двух местах: в статье 10 и в приложении 27 (К1); данное представление неудобно для пользователя.</t>
  </si>
  <si>
    <t>Иные МБТ не предусмотрены.</t>
  </si>
  <si>
    <t>Дотации на выравнивание бюджетной обеспеченности заменены дополнительными нормативами по НДФЛ, см. прил. 5.</t>
  </si>
  <si>
    <t>Отсутствуют сведения об общем объеме МБТ местным бюджетам; указаны недостоверные данные об объеме иных дотаций (в ведомственной структуре указана сумма иных дотаций 360744,6 тыс. руб., в статье 6 - 304388,6 тыс. руб.).</t>
  </si>
  <si>
    <t>нет (неоднозначно)</t>
  </si>
  <si>
    <t xml:space="preserve">Отсутствуют сведения об общем объеме МБТ местным бюджетам, общем объеме дотаций МБТ (перечислены отдельные виды дотаций). </t>
  </si>
  <si>
    <t>Для определения общего объема МБТ местным бюджетам требуется производить расчет.</t>
  </si>
  <si>
    <t>13, 16</t>
  </si>
  <si>
    <t>нет (недостоверные данные)</t>
  </si>
  <si>
    <t>В приложении о распределении МБТ по муниципальным образованиям используемые формулировки наименований отдельных МБТ не позволяют однозначно отнести их к той или иной форме МБТ, рекомендуется в наименовании МБТ указывать его форму. Данные представлены в программном разрезе.</t>
  </si>
  <si>
    <t>В формулировках используется: "утвердить распределение", что не дает однозначного понимания, все это МБТ или только распределенные. Для проверки проведен расчет по ведомственной структуре с использованием ВР 500 и наименований целевых статей.</t>
  </si>
  <si>
    <t>В приложениях 18 и 19 общий объем МБТ и общий объем субсидий занижены на 106 000 тыс. рублей. В приложениях 18 и 19 предусмотрена "Субсидия на осуществление дорожной деятельности  в отношении  автомобильных дорог общего пользования  местного значения" в объеме 200 000 тыс. рублей. Согласно данным из приложений 12 и 20 предусмотрена субсидия на аналогичные цели с наименованием "Финансовое обеспечение дорожной деятельности в рамках реализации национального проекта "Безопасные и качественные автомобильные дороги"" в объеме 306 000 тыс. рублей. В итоге распределенных субсидий в приложении 20 оказалось больше предусмотренных.</t>
  </si>
  <si>
    <t>При оценке показателя не учтена субсидия, указанная в таблице 66 приложения 22, так как не ясно, на какой год она запланирована.</t>
  </si>
  <si>
    <t xml:space="preserve">Отсутствуют сведения об общем объеме МБТ местным бюджетам, об общем объеме дотаций (перечислены отдельные виды дотаций), об общем объеме иных МБТ (перечислены отдельные МБТ). </t>
  </si>
  <si>
    <t xml:space="preserve">Отсутствуют сведения об общем объеме МБТ местным бюджетам, об общем объеме дотаций местным бюджетам (указана только дотация на выравнивание), об общем объеме субвенций (перечисляются отдельные виды субвениций, в результате непонятно, все ли субвенции перечислены). Используется неоднозначная формулировка об объеме субсидий ("утвердить перечень субсидий с распределением"), из которой непонятно, указаны все субсидии или только распределенные; проведен проверочный расчет по ведомственной структуре с использованием ВР 500. </t>
  </si>
  <si>
    <t xml:space="preserve">Отсутствуют сведения об общем объеме МБТ местным бюджетам и об общем объеме дотаций местным бюджетам. Используются формулировки, из которых непонятно, каким именно бюджетам предназначены субсидии, субвенции, иные МБТ. </t>
  </si>
  <si>
    <t>В статье 14 указаны недостоверные данные; по ведомственной структуре расходов общий объем МБТ местным бюджетам больше, чем указано в статье 14.</t>
  </si>
  <si>
    <t>Предусмотрена только дотация на выравнивание бюджетной обеспеченности МР (ГО), проведена проверка по ведомственной структуре расходов. Для определения общего объема МБТ местным бюджетам требуется проводить расчет.</t>
  </si>
  <si>
    <t>Предусмотрена только дотация на выравнивание бюджетной обеспеченности МР (ГО), проведена проверка по ведомственной структуре расходов.Для определения общего объема МБТ местным бюджетам требуется проводить расчет.</t>
  </si>
  <si>
    <t>Указан общий объем МБТ и общий объем иных МБТ бюджетам бюджетной системы РФ. В результате нет однозначного понимания, каким бюджетам предусмотрены иные МБТ. Показатель оценен с учетом комплексного представления данных в Приложении 19.</t>
  </si>
  <si>
    <t>В статьях 9 и 11 указаны отдельные дотации бюджетам городских округов, для проверки рассчитан общий объем дотаций по ведомственной структуре расходов с использованием ВР 510. В формулировках используется: "бюджетам городских округов", что не дает однозначного ответа, все ли это МБТ местным бюджетам. Для определения общего объема МБТ местным бюджетам, общего объема дотаций местным бюджетам требуется производить расчеты.</t>
  </si>
  <si>
    <t>В статье 7 перечислены 3 вида дотаций, для проверки рассчитан общий объем дотаций по ведомственной структуре расходов с использованием ВР 510 . Для определения общего объема МБТ местным бюджетам, общего объема дотаций местным бюджетам требуется производить расчеты.</t>
  </si>
  <si>
    <t>Для определения общего объема дотаций местным бюджетам требуется производить расчет.</t>
  </si>
  <si>
    <t>В приложении 18 указаны недостоверные данные; при расчете по ведомственной структуре расходов с использованием видов расходов общий объем субвенций и субсидий местным бюджетам больше, чем указано в приложении 18.</t>
  </si>
  <si>
    <t>Не указано, каким бюджетам предгазначены иные МБТ. Показатель оценен с учетом комплексного представления данных в Приложении 11. Для определения общего объема МБТ местным бюджетам требуется производить расчет.</t>
  </si>
  <si>
    <t>Используется неоднозначная формулировка об общем объеме субсидий, проведен проверочный расчет по ведомственной структуре с использованием видов расходов.</t>
  </si>
  <si>
    <t>п. 4 ст.42</t>
  </si>
  <si>
    <t>Отсутствуют сведения об общем объеме МБТ местным бюджетам, об общем объеме дотаций (перечислены отдельные виды). Сведения об общем объеме субсидий, субвенций и иных МБТ представлены неоднозначно (непонятно, представлены общие суммы или только распределенные). При проведении расчетов по ведомственной структуре с использованием ВР 500 объем МБТ превышает объем МБТ, указанных в статье 8 закона.</t>
  </si>
  <si>
    <t>Для оценки показателя использованы данные об общем объеме субсидий, указанных в п.4 ст.42 (не указано, каким бюджетам предназначены эти субсидии). Не соблюдается последовательность представления данных по формам МБТ (К1).</t>
  </si>
  <si>
    <t>прил.12 (табл. 3-17, 44-53)</t>
  </si>
  <si>
    <t>нет данных (недостоверные)</t>
  </si>
  <si>
    <t>Для оценки показателя использованы данные об общем объеме субсидий, указанных в прил.19. В п.8 ст. 8 не указано, каким бюджетам предназначены субсидии.</t>
  </si>
  <si>
    <t>8, п.8</t>
  </si>
  <si>
    <t>В пункте 8 статьи 8 не указано, каким бюджетам предназначены субсидии, субвенции; по субсидиям информация об этом содержится в приложении 19. Показатель оценен с учетом комплексного представления данных в п.8 ст.8. Для определения общего объема МБТ местным бюджетам, общего объема дотаций местным бюджетам требуется производить расчеты.</t>
  </si>
  <si>
    <t>ст. 14 (недостоверные данные)</t>
  </si>
  <si>
    <t>прил.18, 19 (недостоверные данные)</t>
  </si>
  <si>
    <t xml:space="preserve">В законе о бюджете отсутствуют сведения об общем объеме субсидий местным бюджетам на 2020 год, а также о распределении субсидий по муниципальным образованиям. Согласно ведомственной структуре расходов на 2020 год субсидии местным бюджетам на 2020 год предусмотрены. </t>
  </si>
  <si>
    <t>В п.3 ст.8 представлены сведения только о распределенных субсидиях.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t>
  </si>
  <si>
    <t xml:space="preserve">В законе о бюджете нет данных об общем объеме субсидий местным бюджетам, предусмотренных на 2020 год; в приложении 39 указаны отдельные субсидии местным бюджетам.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 </t>
  </si>
  <si>
    <t>В законе о бюджете нет данных об общем объеме субсидий местным бюджетам на 2020 год; в статье 14 указаны отдельные субсидии местным бюджетам.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 В законе не соблюдается последовательность представления данных о распределении МБТ местным бюджетам по формам МБТ (К1).</t>
  </si>
  <si>
    <t>Данные об общем объеме субидий, указанные в ст.9 закона, недостоверные. В ведомственной структуре расходов используется ВР с детализацией по группам (ВР 500). Из-за недостоверных данных и отсутствия возможности расчета общего объема субсидий местным бюджетам показатель оценивается в 0 баллов. В приложении 20 не соблюдается последовательность представления сведений по формам МБТ (К1).</t>
  </si>
  <si>
    <t xml:space="preserve">Отсутствуют сведения об общем объеме МБТ местным бюджетам, об общем объеме дотаций (перечислены отдельные дотации), об общем объеме субвенций (утвержден объем распределенных субвенций), об общем объеме иных МБТ (перечислены отдельные МБТ). </t>
  </si>
  <si>
    <t>Указан общий объем МБТ всем бюджетам бюджетной системы и составляющие. Для определения общего объема МБТ местным бюджетам и общего объема дотаций местным бюджетам требуется производить расчет.</t>
  </si>
  <si>
    <t>Мониторинг и оценка показателей раздела 1 проведены в период с 30 января по 26 мая 2020 г.</t>
  </si>
  <si>
    <t xml:space="preserve">В статье 14 указаны недостоверные данные об общем объеме субсидий местным бюджетам. В ведомственной структуре расходов используется ВР с детализацией по группам (ВР 500). Из-за недостоверных данных и отсутствия возможности расчета общего объема субсидий местным бюджетам показатель оценивается в 0 баллов. </t>
  </si>
  <si>
    <t>Для определения общего объема субсидий произведен расчет общего объема субсидий по ВР 520 (К1). В распределении субсидий по местным бюджетам не указаны общие объемы субсидий, требуется производить расчеты (неудобно для пользователя информацией).</t>
  </si>
  <si>
    <t>В законе о бюджете нет данных об общем объеме субсидий местным бюджетам на 2020 год. В ведомственной структуре расходов используется ВР с детализацией по группам (ВР 500). Из-за отсутствия в законе о бюджете данных об общем объеме субсидий и возможности его расчета показатель оценивается в 0 баллов.</t>
  </si>
  <si>
    <t>Нет сведений о налоговых и неналоговых доходах.</t>
  </si>
  <si>
    <t>Нет детализации налоговых и неналоговых доходов.</t>
  </si>
  <si>
    <t>Нет данных по налоговым и неналоговым доходам.</t>
  </si>
  <si>
    <t>Нет данных на плановый период 2021 и 2022 годов.</t>
  </si>
  <si>
    <t>Мониторинг и оценка показателей раздела 1 проведены в период с 29 января по 26 мая 2020 года.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</si>
  <si>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</si>
  <si>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</si>
  <si>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</si>
  <si>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</si>
  <si>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</si>
  <si>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 xml:space="preserve">Примечание: </t>
  </si>
  <si>
    <t>Сведения об общем объеме межбюджетных трансфертов местным бюджетам в законе о бюджете содержатся в составе функциональной структуры расходов. Для определения общего объема МБТ местным бюджетам требуется производить расчет.</t>
  </si>
  <si>
    <t>Кемеровская область - Кузбасс</t>
  </si>
  <si>
    <t xml:space="preserve">Результаты оценки уровня открытости бюджетных данных субъектов Российской Федерации по разделу 1 "Первоначально утвержденный бюджет" за 2020 год </t>
  </si>
  <si>
    <t>г. Санкт-Петербург *</t>
  </si>
  <si>
    <t>г. Севастополь *</t>
  </si>
  <si>
    <t>г. Москва *</t>
  </si>
  <si>
    <t>г. Севастополь</t>
  </si>
  <si>
    <t>г. Санкт-Петербург</t>
  </si>
  <si>
    <t xml:space="preserve">г. Москва </t>
  </si>
  <si>
    <t>АНКЕТА ДЛЯ СОСТАВЛЕНИЯ РЕЙТИНГА СУБЪЕКТОВ РОССИЙСКОЙ ФЕДЕРАЦИИ ПО УРОВНЮ ОТКРЫТОСТИ БЮДЖЕТНЫХ ДАННЫХ В 2020 ГОДУ (в ред. от 18.05.2020)</t>
  </si>
  <si>
    <t>* Для городов федерального значения оценка показателя 1.5 не осуществляется, производится корректировка максимального количества баллов.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</si>
</sst>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34"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sz val="11"/>
      <color theme="1"/>
      <name val="Calibri"/>
      <family val="2"/>
      <charset val="204"/>
      <scheme val="minor"/>
    </font>
    <font>
      <u/>
      <sz val="11"/>
      <color theme="10"/>
      <name val="Calibri"/>
      <family val="2"/>
      <charset val="204"/>
      <scheme val="minor"/>
    </font>
    <font>
      <u/>
      <sz val="11"/>
      <color theme="10"/>
      <name val="Calibri"/>
      <family val="2"/>
      <scheme val="minor"/>
    </font>
    <font>
      <sz val="11"/>
      <color theme="1"/>
      <name val="Calibri"/>
      <family val="2"/>
      <scheme val="minor"/>
    </font>
    <font>
      <sz val="11"/>
      <color rgb="FFFF0000"/>
      <name val="Calibri"/>
      <family val="2"/>
      <charset val="204"/>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sz val="9"/>
      <color theme="1"/>
      <name val="Times New Roman"/>
      <family val="1"/>
      <charset val="204"/>
    </font>
    <font>
      <i/>
      <sz val="9"/>
      <color theme="1"/>
      <name val="Times New Roman"/>
      <family val="1"/>
      <charset val="204"/>
    </font>
    <font>
      <sz val="8"/>
      <name val="Calibri"/>
      <family val="2"/>
      <charset val="204"/>
      <scheme val="minor"/>
    </font>
    <font>
      <b/>
      <sz val="9"/>
      <color theme="1"/>
      <name val="Times New Roman"/>
      <family val="1"/>
      <charset val="204"/>
    </font>
    <font>
      <sz val="11"/>
      <name val="Calibri"/>
      <family val="2"/>
      <charset val="204"/>
      <scheme val="minor"/>
    </font>
    <font>
      <sz val="9"/>
      <color rgb="FFFF0000"/>
      <name val="Times New Roman"/>
      <family val="1"/>
      <charset val="204"/>
    </font>
    <font>
      <b/>
      <sz val="9"/>
      <color rgb="FFFF0000"/>
      <name val="Times New Roman"/>
      <family val="1"/>
      <charset val="204"/>
    </font>
    <font>
      <b/>
      <sz val="10"/>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sz val="11"/>
      <name val="Times New Roman"/>
      <family val="1"/>
      <charset val="204"/>
    </font>
    <font>
      <sz val="11"/>
      <color theme="0"/>
      <name val="Calibri"/>
      <family val="2"/>
      <charset val="204"/>
      <scheme val="minor"/>
    </font>
    <font>
      <sz val="10"/>
      <color theme="0"/>
      <name val="Times New Roman"/>
      <family val="1"/>
      <charset val="204"/>
    </font>
    <font>
      <sz val="8"/>
      <color theme="0"/>
      <name val="Times New Roman"/>
      <family val="1"/>
      <charset val="204"/>
    </font>
    <font>
      <sz val="9"/>
      <color theme="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A6A6A6"/>
      </left>
      <right style="thin">
        <color rgb="FFA6A6A6"/>
      </right>
      <top style="thin">
        <color rgb="FFA6A6A6"/>
      </top>
      <bottom style="thin">
        <color rgb="FFA6A6A6"/>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bottom style="thin">
        <color theme="0" tint="-0.24994659260841701"/>
      </bottom>
      <diagonal/>
    </border>
    <border>
      <left style="thin">
        <color theme="0" tint="-0.34998626667073579"/>
      </left>
      <right style="thin">
        <color theme="0" tint="-0.34998626667073579"/>
      </right>
      <top/>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1" fillId="0" borderId="0"/>
    <xf numFmtId="0" fontId="9" fillId="0" borderId="0"/>
    <xf numFmtId="164" fontId="6" fillId="0" borderId="0" applyFont="0" applyFill="0" applyBorder="0" applyAlignment="0" applyProtection="0"/>
  </cellStyleXfs>
  <cellXfs count="246">
    <xf numFmtId="0" fontId="0" fillId="0" borderId="0" xfId="0"/>
    <xf numFmtId="0" fontId="11" fillId="0" borderId="0" xfId="0" applyFont="1"/>
    <xf numFmtId="0" fontId="12" fillId="0" borderId="0" xfId="0" applyFont="1"/>
    <xf numFmtId="0" fontId="13" fillId="0" borderId="0" xfId="0" applyFont="1"/>
    <xf numFmtId="4" fontId="13" fillId="0" borderId="0" xfId="0" applyNumberFormat="1" applyFont="1"/>
    <xf numFmtId="0" fontId="14" fillId="0" borderId="0" xfId="0" applyFont="1"/>
    <xf numFmtId="4" fontId="14" fillId="0" borderId="0" xfId="0" applyNumberFormat="1" applyFont="1"/>
    <xf numFmtId="0" fontId="15" fillId="0" borderId="0" xfId="0" applyFont="1"/>
    <xf numFmtId="0" fontId="0" fillId="0" borderId="0" xfId="0"/>
    <xf numFmtId="0" fontId="10" fillId="0" borderId="0" xfId="0" applyFont="1"/>
    <xf numFmtId="0" fontId="0" fillId="0" borderId="0" xfId="0" applyFill="1"/>
    <xf numFmtId="0" fontId="15" fillId="0" borderId="0" xfId="0" applyFont="1" applyFill="1"/>
    <xf numFmtId="49" fontId="0" fillId="0" borderId="0" xfId="0" applyNumberFormat="1"/>
    <xf numFmtId="0" fontId="13" fillId="0" borderId="0" xfId="0" applyFont="1" applyAlignment="1">
      <alignment wrapText="1"/>
    </xf>
    <xf numFmtId="4" fontId="13" fillId="0" borderId="0" xfId="0" applyNumberFormat="1" applyFont="1" applyAlignment="1">
      <alignment wrapText="1"/>
    </xf>
    <xf numFmtId="0" fontId="13" fillId="0" borderId="0" xfId="0" applyFont="1" applyAlignment="1">
      <alignment horizontal="center"/>
    </xf>
    <xf numFmtId="0" fontId="14" fillId="0" borderId="0" xfId="0" applyFont="1" applyAlignment="1">
      <alignment horizontal="center"/>
    </xf>
    <xf numFmtId="4" fontId="14" fillId="0" borderId="0" xfId="0" applyNumberFormat="1" applyFont="1" applyAlignment="1">
      <alignment horizontal="center"/>
    </xf>
    <xf numFmtId="0" fontId="13" fillId="2" borderId="0" xfId="0" applyFont="1" applyFill="1"/>
    <xf numFmtId="0" fontId="16" fillId="0" borderId="0" xfId="0" applyFont="1" applyAlignment="1">
      <alignment wrapText="1"/>
    </xf>
    <xf numFmtId="0" fontId="0" fillId="0" borderId="0" xfId="0" applyFill="1" applyAlignment="1"/>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0" borderId="1" xfId="0" applyFont="1" applyBorder="1" applyAlignment="1">
      <alignment horizontal="center" vertical="center"/>
    </xf>
    <xf numFmtId="166" fontId="2" fillId="0" borderId="1" xfId="3" applyNumberFormat="1" applyFont="1" applyFill="1" applyBorder="1" applyAlignment="1">
      <alignment horizontal="center" vertical="center"/>
    </xf>
    <xf numFmtId="0" fontId="0" fillId="0" borderId="0" xfId="0"/>
    <xf numFmtId="0" fontId="12" fillId="0" borderId="0" xfId="0" applyFont="1" applyAlignment="1">
      <alignment horizontal="center"/>
    </xf>
    <xf numFmtId="0" fontId="2" fillId="0" borderId="1" xfId="0" applyFont="1" applyFill="1" applyBorder="1" applyAlignment="1">
      <alignment vertical="center" wrapText="1"/>
    </xf>
    <xf numFmtId="166" fontId="5"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10" fillId="0" borderId="0" xfId="0" applyFont="1" applyFill="1"/>
    <xf numFmtId="0" fontId="13" fillId="0" borderId="0" xfId="0" applyFont="1" applyAlignment="1">
      <alignment horizontal="center" wrapText="1"/>
    </xf>
    <xf numFmtId="4" fontId="19" fillId="0" borderId="0" xfId="0" applyNumberFormat="1" applyFont="1"/>
    <xf numFmtId="0" fontId="19" fillId="0" borderId="0" xfId="0" applyFont="1"/>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18" fillId="0"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166" fontId="5" fillId="3" borderId="1" xfId="0" applyNumberFormat="1" applyFont="1" applyFill="1" applyBorder="1" applyAlignment="1">
      <alignment vertical="center" wrapText="1"/>
    </xf>
    <xf numFmtId="165" fontId="5" fillId="3" borderId="1" xfId="0" applyNumberFormat="1"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2" fillId="3" borderId="1" xfId="3" applyNumberFormat="1" applyFont="1" applyFill="1" applyBorder="1" applyAlignment="1">
      <alignment horizontal="center" vertical="center"/>
    </xf>
    <xf numFmtId="166" fontId="0" fillId="0" borderId="0" xfId="0" applyNumberFormat="1"/>
    <xf numFmtId="0" fontId="15" fillId="0" borderId="0" xfId="0" applyFont="1" applyFill="1" applyAlignment="1"/>
    <xf numFmtId="49" fontId="12" fillId="0" borderId="0" xfId="0" applyNumberFormat="1" applyFont="1"/>
    <xf numFmtId="0" fontId="2" fillId="0" borderId="0" xfId="0" applyFont="1" applyFill="1" applyBorder="1" applyAlignment="1">
      <alignment vertical="center"/>
    </xf>
    <xf numFmtId="0" fontId="0" fillId="0" borderId="0" xfId="0" applyFont="1" applyFill="1"/>
    <xf numFmtId="0" fontId="10" fillId="0" borderId="0" xfId="0" applyFont="1" applyFill="1" applyAlignment="1"/>
    <xf numFmtId="0" fontId="0" fillId="0" borderId="0" xfId="0" applyFont="1"/>
    <xf numFmtId="0" fontId="10" fillId="0" borderId="0" xfId="0" applyFont="1" applyFill="1" applyBorder="1"/>
    <xf numFmtId="0" fontId="0" fillId="0" borderId="0" xfId="0" applyFont="1" applyFill="1" applyAlignment="1"/>
    <xf numFmtId="0" fontId="0" fillId="0" borderId="0" xfId="0" applyFont="1" applyAlignment="1"/>
    <xf numFmtId="0" fontId="0" fillId="2" borderId="0" xfId="0" applyFont="1" applyFill="1" applyAlignment="1"/>
    <xf numFmtId="0" fontId="17" fillId="0" borderId="0" xfId="0" applyFont="1" applyAlignment="1"/>
    <xf numFmtId="0" fontId="2" fillId="0" borderId="4" xfId="0" applyFont="1" applyFill="1" applyBorder="1" applyAlignment="1">
      <alignment vertical="center"/>
    </xf>
    <xf numFmtId="0" fontId="17" fillId="0" borderId="0" xfId="0" applyFont="1"/>
    <xf numFmtId="0" fontId="2" fillId="0" borderId="4" xfId="0" applyFont="1" applyFill="1" applyBorder="1" applyAlignment="1">
      <alignment horizontal="center" vertical="center"/>
    </xf>
    <xf numFmtId="0" fontId="2" fillId="0" borderId="4" xfId="0" applyFont="1" applyFill="1" applyBorder="1" applyAlignment="1">
      <alignment horizontal="left" vertical="center"/>
    </xf>
    <xf numFmtId="49" fontId="5"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3" borderId="4" xfId="0" applyFont="1" applyFill="1" applyBorder="1" applyAlignment="1">
      <alignment vertical="center"/>
    </xf>
    <xf numFmtId="0" fontId="2" fillId="3" borderId="4" xfId="0" applyFont="1" applyFill="1" applyBorder="1" applyAlignment="1">
      <alignment horizontal="center" vertical="center"/>
    </xf>
    <xf numFmtId="165" fontId="2" fillId="3" borderId="4" xfId="0" applyNumberFormat="1" applyFont="1" applyFill="1" applyBorder="1" applyAlignment="1">
      <alignment horizontal="center" vertical="center"/>
    </xf>
    <xf numFmtId="0" fontId="2" fillId="3" borderId="4" xfId="0" applyFont="1" applyFill="1" applyBorder="1" applyAlignment="1">
      <alignment horizontal="left" vertical="center"/>
    </xf>
    <xf numFmtId="49" fontId="2" fillId="0" borderId="4" xfId="0" applyNumberFormat="1" applyFont="1" applyFill="1" applyBorder="1" applyAlignment="1">
      <alignment horizontal="center" vertical="center"/>
    </xf>
    <xf numFmtId="166" fontId="5" fillId="0" borderId="4"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166" fontId="2" fillId="0" borderId="4" xfId="0" applyNumberFormat="1" applyFont="1" applyFill="1" applyBorder="1" applyAlignment="1">
      <alignment horizontal="center" vertical="center"/>
    </xf>
    <xf numFmtId="0" fontId="2" fillId="0" borderId="4" xfId="1" applyFont="1" applyFill="1" applyBorder="1" applyAlignment="1">
      <alignment horizontal="left" vertical="center"/>
    </xf>
    <xf numFmtId="2" fontId="2" fillId="0" borderId="4" xfId="1" applyNumberFormat="1" applyFont="1" applyFill="1" applyBorder="1" applyAlignment="1">
      <alignment horizontal="left" vertical="center"/>
    </xf>
    <xf numFmtId="166" fontId="2" fillId="0" borderId="4" xfId="0" applyNumberFormat="1" applyFont="1" applyFill="1" applyBorder="1" applyAlignment="1">
      <alignment horizontal="left" vertical="center"/>
    </xf>
    <xf numFmtId="49" fontId="2" fillId="3" borderId="4" xfId="0" applyNumberFormat="1" applyFont="1" applyFill="1" applyBorder="1" applyAlignment="1">
      <alignment horizontal="center" vertical="center"/>
    </xf>
    <xf numFmtId="166" fontId="2" fillId="3" borderId="4" xfId="0" applyNumberFormat="1" applyFont="1" applyFill="1" applyBorder="1" applyAlignment="1">
      <alignment horizontal="center" vertical="center"/>
    </xf>
    <xf numFmtId="166" fontId="5" fillId="3" borderId="4"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66"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left" vertical="center"/>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21" fillId="3" borderId="4" xfId="0" applyFont="1" applyFill="1" applyBorder="1"/>
    <xf numFmtId="0" fontId="2" fillId="0" borderId="4" xfId="0" applyFont="1" applyFill="1" applyBorder="1" applyAlignment="1">
      <alignment vertical="center" wrapText="1"/>
    </xf>
    <xf numFmtId="0" fontId="5" fillId="3" borderId="4" xfId="0" applyFont="1" applyFill="1" applyBorder="1" applyAlignment="1">
      <alignment horizontal="center" vertical="center"/>
    </xf>
    <xf numFmtId="3" fontId="5" fillId="3" borderId="4"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3" borderId="4" xfId="0" applyFont="1" applyFill="1" applyBorder="1" applyAlignment="1">
      <alignment horizontal="left" vertical="center"/>
    </xf>
    <xf numFmtId="0" fontId="2" fillId="3" borderId="4" xfId="0" applyFont="1" applyFill="1" applyBorder="1" applyAlignment="1"/>
    <xf numFmtId="0" fontId="5" fillId="3" borderId="4" xfId="0" applyNumberFormat="1" applyFont="1" applyFill="1" applyBorder="1" applyAlignment="1">
      <alignment horizontal="center" vertical="center"/>
    </xf>
    <xf numFmtId="49" fontId="5" fillId="3" borderId="4" xfId="0" applyNumberFormat="1" applyFont="1" applyFill="1" applyBorder="1" applyAlignment="1">
      <alignment vertical="center"/>
    </xf>
    <xf numFmtId="9" fontId="3" fillId="2"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0" fontId="2" fillId="3" borderId="4" xfId="0" applyFont="1" applyFill="1" applyBorder="1" applyAlignment="1">
      <alignment horizontal="left" vertical="center" indent="1"/>
    </xf>
    <xf numFmtId="0" fontId="13" fillId="0" borderId="0" xfId="0" applyFont="1" applyAlignment="1">
      <alignment horizontal="left" indent="1"/>
    </xf>
    <xf numFmtId="4" fontId="13" fillId="0" borderId="0" xfId="0" applyNumberFormat="1" applyFont="1" applyAlignment="1">
      <alignment horizontal="left" indent="1"/>
    </xf>
    <xf numFmtId="14" fontId="2" fillId="0" borderId="4" xfId="0" quotePrefix="1" applyNumberFormat="1" applyFont="1" applyFill="1" applyBorder="1" applyAlignment="1">
      <alignment horizontal="center" vertical="center"/>
    </xf>
    <xf numFmtId="0" fontId="23" fillId="3" borderId="4" xfId="0" applyFont="1" applyFill="1" applyBorder="1" applyAlignment="1">
      <alignment horizontal="center" vertical="center"/>
    </xf>
    <xf numFmtId="3" fontId="23" fillId="3" borderId="4" xfId="0" applyNumberFormat="1" applyFont="1" applyFill="1" applyBorder="1" applyAlignment="1">
      <alignment horizontal="center" vertical="center"/>
    </xf>
    <xf numFmtId="3" fontId="23" fillId="3" borderId="4" xfId="0" applyNumberFormat="1" applyFont="1" applyFill="1" applyBorder="1" applyAlignment="1">
      <alignment horizontal="left" vertical="center"/>
    </xf>
    <xf numFmtId="0" fontId="22" fillId="0" borderId="4" xfId="0" applyFont="1" applyBorder="1" applyAlignment="1"/>
    <xf numFmtId="0" fontId="22" fillId="0" borderId="4" xfId="0" applyFont="1" applyFill="1" applyBorder="1" applyAlignment="1"/>
    <xf numFmtId="3" fontId="22" fillId="3" borderId="4" xfId="0" applyNumberFormat="1" applyFont="1" applyFill="1" applyBorder="1" applyAlignment="1">
      <alignment horizontal="center" vertical="center"/>
    </xf>
    <xf numFmtId="0" fontId="23" fillId="3" borderId="4" xfId="0" applyNumberFormat="1" applyFont="1" applyFill="1" applyBorder="1" applyAlignment="1">
      <alignment horizontal="center" vertical="center"/>
    </xf>
    <xf numFmtId="0" fontId="22" fillId="3" borderId="4" xfId="0" applyFont="1" applyFill="1" applyBorder="1" applyAlignment="1"/>
    <xf numFmtId="14" fontId="17" fillId="0" borderId="4" xfId="0" applyNumberFormat="1" applyFont="1" applyFill="1" applyBorder="1" applyAlignment="1">
      <alignment horizontal="center" vertical="center"/>
    </xf>
    <xf numFmtId="0" fontId="20" fillId="3" borderId="4" xfId="0" applyFont="1" applyFill="1" applyBorder="1" applyAlignment="1">
      <alignment horizontal="left" vertical="center"/>
    </xf>
    <xf numFmtId="14" fontId="20" fillId="3" borderId="4" xfId="0" applyNumberFormat="1" applyFont="1" applyFill="1" applyBorder="1" applyAlignment="1">
      <alignment horizontal="center" vertical="center"/>
    </xf>
    <xf numFmtId="14" fontId="20" fillId="3" borderId="4" xfId="0" applyNumberFormat="1" applyFont="1" applyFill="1" applyBorder="1" applyAlignment="1">
      <alignment horizontal="left" vertical="center" wrapText="1"/>
    </xf>
    <xf numFmtId="0" fontId="17" fillId="0" borderId="4" xfId="0" applyFont="1" applyFill="1" applyBorder="1" applyAlignment="1">
      <alignment horizontal="center" vertical="center"/>
    </xf>
    <xf numFmtId="49" fontId="17" fillId="0" borderId="4" xfId="0" applyNumberFormat="1" applyFont="1" applyFill="1" applyBorder="1" applyAlignment="1">
      <alignment horizontal="center" vertical="center"/>
    </xf>
    <xf numFmtId="3" fontId="20" fillId="0" borderId="4" xfId="0" applyNumberFormat="1" applyFont="1" applyFill="1" applyBorder="1" applyAlignment="1">
      <alignment horizontal="center" vertical="center"/>
    </xf>
    <xf numFmtId="0" fontId="17" fillId="0" borderId="4" xfId="1"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164" fontId="0" fillId="0" borderId="0" xfId="5" applyFont="1" applyFill="1" applyAlignment="1"/>
    <xf numFmtId="0" fontId="17" fillId="0" borderId="4" xfId="0" applyFont="1" applyFill="1" applyBorder="1" applyAlignment="1"/>
    <xf numFmtId="0" fontId="17" fillId="0" borderId="4" xfId="1" applyNumberFormat="1" applyFont="1" applyFill="1" applyBorder="1" applyAlignment="1">
      <alignment horizontal="left" vertical="center"/>
    </xf>
    <xf numFmtId="165" fontId="2" fillId="0" borderId="4" xfId="5" applyNumberFormat="1" applyFont="1" applyFill="1" applyBorder="1" applyAlignment="1">
      <alignment horizontal="center" vertical="center"/>
    </xf>
    <xf numFmtId="165" fontId="5"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0" fontId="2" fillId="0" borderId="4" xfId="0" applyNumberFormat="1" applyFont="1" applyFill="1" applyBorder="1" applyAlignment="1">
      <alignment vertical="center"/>
    </xf>
    <xf numFmtId="0" fontId="2" fillId="0" borderId="0" xfId="0" applyFont="1" applyAlignment="1">
      <alignment vertical="center"/>
    </xf>
    <xf numFmtId="0" fontId="2" fillId="0" borderId="4" xfId="0" applyNumberFormat="1" applyFont="1" applyFill="1" applyBorder="1" applyAlignment="1">
      <alignment horizontal="center" vertical="center"/>
    </xf>
    <xf numFmtId="1" fontId="2" fillId="0" borderId="4"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49" fontId="2" fillId="3" borderId="4" xfId="0" applyNumberFormat="1" applyFont="1" applyFill="1" applyBorder="1" applyAlignment="1">
      <alignment horizontal="left" vertical="center"/>
    </xf>
    <xf numFmtId="0" fontId="25" fillId="0" borderId="2" xfId="0" applyFont="1" applyBorder="1" applyAlignment="1">
      <alignment horizontal="justify" vertical="center" wrapText="1"/>
    </xf>
    <xf numFmtId="0" fontId="26" fillId="0" borderId="2" xfId="0" applyFont="1" applyBorder="1" applyAlignment="1">
      <alignment horizontal="justify" vertical="center" wrapText="1"/>
    </xf>
    <xf numFmtId="0" fontId="27" fillId="0" borderId="2" xfId="0" applyFont="1" applyBorder="1" applyAlignment="1">
      <alignment horizontal="left" vertical="center" wrapText="1" indent="1"/>
    </xf>
    <xf numFmtId="49" fontId="26" fillId="0" borderId="2" xfId="0" applyNumberFormat="1" applyFont="1" applyBorder="1" applyAlignment="1">
      <alignment vertical="center" wrapText="1"/>
    </xf>
    <xf numFmtId="0" fontId="26" fillId="0" borderId="2" xfId="0" applyFont="1" applyBorder="1" applyAlignment="1">
      <alignment vertical="center" wrapText="1"/>
    </xf>
    <xf numFmtId="0" fontId="28" fillId="0" borderId="2" xfId="0" applyFont="1" applyBorder="1" applyAlignment="1">
      <alignment horizontal="justify" vertical="center" wrapText="1"/>
    </xf>
    <xf numFmtId="3"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xf>
    <xf numFmtId="4" fontId="2" fillId="0" borderId="4" xfId="0" applyNumberFormat="1" applyFont="1" applyFill="1" applyBorder="1" applyAlignment="1">
      <alignment horizontal="left" vertical="center"/>
    </xf>
    <xf numFmtId="165" fontId="2" fillId="0" borderId="4" xfId="0" applyNumberFormat="1" applyFont="1" applyBorder="1" applyAlignment="1">
      <alignment horizontal="center" vertical="center"/>
    </xf>
    <xf numFmtId="0" fontId="21" fillId="0" borderId="0" xfId="0" applyFont="1" applyFill="1"/>
    <xf numFmtId="14" fontId="2" fillId="0" borderId="4" xfId="0" applyNumberFormat="1" applyFont="1" applyBorder="1" applyAlignment="1">
      <alignment horizontal="center" vertical="center"/>
    </xf>
    <xf numFmtId="0" fontId="2" fillId="0" borderId="4" xfId="0" quotePrefix="1" applyNumberFormat="1" applyFont="1" applyFill="1" applyBorder="1" applyAlignment="1">
      <alignment horizontal="center" vertical="center"/>
    </xf>
    <xf numFmtId="0" fontId="2" fillId="0" borderId="4" xfId="0" applyNumberFormat="1" applyFont="1" applyFill="1" applyBorder="1" applyAlignment="1">
      <alignment horizontal="left" vertical="center"/>
    </xf>
    <xf numFmtId="0" fontId="0" fillId="0" borderId="0" xfId="0" applyAlignment="1">
      <alignment horizontal="left"/>
    </xf>
    <xf numFmtId="0" fontId="12" fillId="0" borderId="0" xfId="0" applyFont="1" applyAlignment="1">
      <alignment horizontal="left"/>
    </xf>
    <xf numFmtId="49" fontId="5" fillId="3" borderId="4" xfId="0" applyNumberFormat="1" applyFont="1" applyFill="1" applyBorder="1" applyAlignment="1">
      <alignment horizontal="left" vertical="center"/>
    </xf>
    <xf numFmtId="4" fontId="2" fillId="0" borderId="4" xfId="0" applyNumberFormat="1" applyFont="1" applyFill="1" applyBorder="1" applyAlignment="1">
      <alignment vertical="center"/>
    </xf>
    <xf numFmtId="0" fontId="2" fillId="0" borderId="4" xfId="0" applyFont="1" applyFill="1" applyBorder="1" applyAlignment="1"/>
    <xf numFmtId="0" fontId="21" fillId="0" borderId="0" xfId="0" applyFont="1" applyFill="1" applyAlignment="1"/>
    <xf numFmtId="14" fontId="2" fillId="0" borderId="4" xfId="0" applyNumberFormat="1" applyFont="1" applyBorder="1" applyAlignment="1">
      <alignment horizontal="left" vertical="center"/>
    </xf>
    <xf numFmtId="14" fontId="2" fillId="0" borderId="4" xfId="0" applyNumberFormat="1" applyFont="1" applyFill="1" applyBorder="1" applyAlignment="1">
      <alignment horizontal="left" vertical="center"/>
    </xf>
    <xf numFmtId="14" fontId="5" fillId="3" borderId="4"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4" xfId="0" applyNumberFormat="1" applyFont="1" applyFill="1" applyBorder="1" applyAlignment="1">
      <alignment vertical="center"/>
    </xf>
    <xf numFmtId="165" fontId="2" fillId="0" borderId="4" xfId="0" applyNumberFormat="1" applyFont="1" applyFill="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4" xfId="0" applyFont="1" applyFill="1" applyBorder="1" applyAlignment="1">
      <alignment horizontal="left" vertical="center" wrapText="1"/>
    </xf>
    <xf numFmtId="1" fontId="2" fillId="0" borderId="4" xfId="0" applyNumberFormat="1" applyFont="1" applyBorder="1" applyAlignment="1">
      <alignment horizontal="left" vertical="center"/>
    </xf>
    <xf numFmtId="4"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165" fontId="5" fillId="3" borderId="4" xfId="0" applyNumberFormat="1" applyFont="1" applyFill="1" applyBorder="1" applyAlignment="1">
      <alignment horizontal="left" vertical="center"/>
    </xf>
    <xf numFmtId="1" fontId="2" fillId="0" borderId="4" xfId="0" applyNumberFormat="1" applyFont="1" applyFill="1" applyBorder="1" applyAlignment="1">
      <alignment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5" fillId="2" borderId="4" xfId="0" applyFont="1" applyFill="1" applyBorder="1" applyAlignment="1">
      <alignment horizontal="center" vertical="center" wrapText="1"/>
    </xf>
    <xf numFmtId="3" fontId="5" fillId="0" borderId="4" xfId="0" applyNumberFormat="1" applyFont="1" applyFill="1" applyBorder="1" applyAlignment="1">
      <alignment horizontal="center" vertical="center"/>
    </xf>
    <xf numFmtId="0" fontId="21" fillId="0" borderId="4" xfId="0" applyFont="1" applyFill="1" applyBorder="1" applyAlignment="1">
      <alignment horizontal="left"/>
    </xf>
    <xf numFmtId="0" fontId="2" fillId="0" borderId="4" xfId="0" quotePrefix="1" applyFont="1" applyFill="1" applyBorder="1" applyAlignment="1">
      <alignment horizontal="center" vertical="center"/>
    </xf>
    <xf numFmtId="3" fontId="2" fillId="3" borderId="4" xfId="0" applyNumberFormat="1" applyFont="1" applyFill="1" applyBorder="1" applyAlignment="1">
      <alignment horizontal="center" vertical="center"/>
    </xf>
    <xf numFmtId="0" fontId="21" fillId="3" borderId="4" xfId="0" applyFont="1" applyFill="1" applyBorder="1" applyAlignment="1">
      <alignment horizontal="left"/>
    </xf>
    <xf numFmtId="0" fontId="21" fillId="0" borderId="4" xfId="0" applyFont="1" applyBorder="1" applyAlignment="1">
      <alignment horizontal="left"/>
    </xf>
    <xf numFmtId="0" fontId="2" fillId="0" borderId="4" xfId="1" applyFont="1" applyBorder="1" applyAlignment="1">
      <alignment vertical="center"/>
    </xf>
    <xf numFmtId="0" fontId="2" fillId="0" borderId="4" xfId="1" applyFont="1" applyFill="1" applyBorder="1" applyAlignment="1">
      <alignment vertical="center"/>
    </xf>
    <xf numFmtId="0" fontId="29" fillId="0" borderId="4" xfId="0" applyFont="1" applyFill="1" applyBorder="1" applyAlignment="1">
      <alignment horizontal="justify" vertical="center"/>
    </xf>
    <xf numFmtId="4" fontId="2" fillId="0" borderId="4" xfId="0" applyNumberFormat="1" applyFont="1" applyFill="1" applyBorder="1" applyAlignment="1">
      <alignment horizontal="left"/>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0" xfId="0" applyFont="1" applyBorder="1" applyAlignment="1">
      <alignment horizontal="left" vertical="center"/>
    </xf>
    <xf numFmtId="0" fontId="24" fillId="0" borderId="0" xfId="0" applyFont="1" applyBorder="1" applyAlignment="1">
      <alignment horizontal="left" vertical="center"/>
    </xf>
    <xf numFmtId="0" fontId="2" fillId="0" borderId="6" xfId="0" applyFont="1" applyBorder="1" applyAlignment="1">
      <alignment horizontal="left" vertical="center"/>
    </xf>
    <xf numFmtId="0" fontId="21" fillId="0" borderId="6" xfId="0" applyFont="1" applyBorder="1" applyAlignment="1">
      <alignment vertical="center"/>
    </xf>
    <xf numFmtId="0" fontId="5" fillId="0" borderId="1" xfId="0" applyFont="1" applyFill="1" applyBorder="1" applyAlignment="1">
      <alignment horizontal="left" vertical="center"/>
    </xf>
    <xf numFmtId="0" fontId="31" fillId="0" borderId="0" xfId="0" applyFont="1"/>
    <xf numFmtId="0" fontId="30" fillId="0" borderId="0" xfId="0" applyFont="1"/>
    <xf numFmtId="0" fontId="30" fillId="0" borderId="0" xfId="0" applyFont="1" applyFill="1"/>
    <xf numFmtId="0" fontId="32" fillId="0" borderId="0" xfId="0" applyFont="1"/>
    <xf numFmtId="166" fontId="33" fillId="0" borderId="3" xfId="0" applyNumberFormat="1" applyFont="1" applyFill="1" applyBorder="1" applyAlignment="1">
      <alignment horizontal="left" vertical="center"/>
    </xf>
    <xf numFmtId="0" fontId="30" fillId="0" borderId="0" xfId="0" applyFont="1" applyFill="1" applyBorder="1"/>
    <xf numFmtId="0" fontId="30" fillId="0" borderId="0" xfId="0" applyFont="1" applyFill="1" applyAlignment="1"/>
    <xf numFmtId="0" fontId="31" fillId="0" borderId="0" xfId="0" applyFont="1" applyAlignment="1">
      <alignment horizontal="left"/>
    </xf>
    <xf numFmtId="0" fontId="30" fillId="0" borderId="0" xfId="0" applyFont="1" applyAlignment="1">
      <alignment horizontal="left"/>
    </xf>
    <xf numFmtId="0" fontId="30" fillId="0" borderId="0" xfId="0" applyFont="1" applyFill="1" applyAlignment="1">
      <alignment horizontal="left"/>
    </xf>
    <xf numFmtId="14" fontId="33" fillId="0" borderId="7" xfId="0" applyNumberFormat="1" applyFont="1" applyFill="1" applyBorder="1" applyAlignment="1">
      <alignment horizontal="left" vertical="center"/>
    </xf>
    <xf numFmtId="14" fontId="33" fillId="0" borderId="3" xfId="0" applyNumberFormat="1" applyFont="1" applyFill="1" applyBorder="1" applyAlignment="1">
      <alignment horizontal="left" vertical="center"/>
    </xf>
    <xf numFmtId="0" fontId="32" fillId="0" borderId="0" xfId="0" applyFont="1" applyAlignment="1">
      <alignment horizontal="left"/>
    </xf>
    <xf numFmtId="0" fontId="33" fillId="0" borderId="0" xfId="0" applyFont="1" applyFill="1" applyAlignment="1">
      <alignment horizontal="left"/>
    </xf>
    <xf numFmtId="165" fontId="33" fillId="0" borderId="7" xfId="0" applyNumberFormat="1" applyFont="1" applyFill="1" applyBorder="1" applyAlignment="1">
      <alignment horizontal="left" vertical="center"/>
    </xf>
    <xf numFmtId="0" fontId="30" fillId="0" borderId="0" xfId="0" applyFont="1" applyFill="1" applyBorder="1" applyAlignment="1">
      <alignment horizontal="left"/>
    </xf>
    <xf numFmtId="0" fontId="33" fillId="0" borderId="0" xfId="0" applyFont="1" applyFill="1" applyAlignment="1">
      <alignment horizontal="left" vertical="center"/>
    </xf>
    <xf numFmtId="49"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49" fontId="25" fillId="0" borderId="0" xfId="0" applyNumberFormat="1" applyFont="1" applyAlignment="1">
      <alignment horizontal="left" vertical="center" wrapText="1"/>
    </xf>
    <xf numFmtId="0" fontId="25" fillId="0" borderId="0" xfId="0" applyFont="1" applyAlignment="1">
      <alignment horizontal="left" vertical="center" wrapText="1"/>
    </xf>
    <xf numFmtId="0" fontId="2" fillId="2" borderId="4" xfId="0" applyFont="1" applyFill="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20" fillId="0" borderId="0" xfId="0" applyFont="1" applyAlignment="1">
      <alignment horizontal="left" vertical="center" wrapText="1"/>
    </xf>
    <xf numFmtId="0" fontId="0" fillId="0" borderId="0" xfId="0" applyAlignment="1">
      <alignment horizontal="left" vertical="center" wrapText="1"/>
    </xf>
    <xf numFmtId="0" fontId="17" fillId="0" borderId="5" xfId="0" applyFont="1" applyBorder="1" applyAlignment="1">
      <alignment horizontal="left" vertical="center" wrapText="1"/>
    </xf>
    <xf numFmtId="0" fontId="0" fillId="0" borderId="5" xfId="0" applyBorder="1" applyAlignment="1">
      <alignment vertical="center" wrapText="1"/>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2" fillId="0" borderId="4" xfId="0" applyFont="1" applyBorder="1" applyAlignment="1">
      <alignment horizontal="center" vertical="center"/>
    </xf>
    <xf numFmtId="0" fontId="21" fillId="0" borderId="0" xfId="0" applyFont="1" applyAlignment="1">
      <alignment horizontal="left"/>
    </xf>
    <xf numFmtId="0" fontId="2" fillId="0" borderId="0" xfId="0" applyFont="1" applyFill="1" applyBorder="1" applyAlignment="1">
      <alignment horizontal="left" vertical="center"/>
    </xf>
    <xf numFmtId="0" fontId="21" fillId="0" borderId="0" xfId="0" applyFont="1" applyAlignment="1"/>
    <xf numFmtId="0" fontId="17"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0" fillId="2" borderId="0" xfId="0" applyFont="1" applyFill="1" applyAlignment="1">
      <alignment horizontal="left" vertical="center" wrapText="1"/>
    </xf>
    <xf numFmtId="0" fontId="17" fillId="0" borderId="0" xfId="0" applyFont="1" applyAlignment="1">
      <alignment horizontal="left" wrapText="1"/>
    </xf>
    <xf numFmtId="0" fontId="2" fillId="2" borderId="5" xfId="0" applyFont="1" applyFill="1" applyBorder="1" applyAlignment="1">
      <alignment horizontal="left" vertical="center"/>
    </xf>
    <xf numFmtId="0" fontId="2" fillId="0" borderId="5" xfId="0" applyFont="1" applyBorder="1" applyAlignment="1">
      <alignment horizontal="left"/>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17" fillId="0" borderId="0" xfId="0" applyFont="1" applyAlignment="1">
      <alignment horizontal="left"/>
    </xf>
    <xf numFmtId="0" fontId="2" fillId="0" borderId="5" xfId="0" applyFont="1" applyBorder="1" applyAlignment="1">
      <alignment horizontal="left" vertical="center" wrapText="1"/>
    </xf>
    <xf numFmtId="0" fontId="2" fillId="0" borderId="5" xfId="0" applyFont="1" applyBorder="1" applyAlignment="1"/>
    <xf numFmtId="9" fontId="2"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9" fontId="5" fillId="2" borderId="4" xfId="0" applyNumberFormat="1" applyFont="1" applyFill="1" applyBorder="1" applyAlignment="1">
      <alignment horizontal="center" vertical="center" wrapText="1"/>
    </xf>
  </cellXfs>
  <cellStyles count="6">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 name="Финансовый" xfId="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minfin.rkomi.ru/deyatelnost/byudjet/zakony-respubliki-komi-proekty-zakonov-o-respublikanskom-byudjete-respubliki-komi-i-vnesenii-izmeneniy-v-nego/byudjet-na-2020-2022-gody" TargetMode="External"/><Relationship Id="rId117" Type="http://schemas.openxmlformats.org/officeDocument/2006/relationships/hyperlink" Target="https://minfin.khabkrai.ru/portal/Show/Category/34?ItemId=227" TargetMode="External"/><Relationship Id="rId21" Type="http://schemas.openxmlformats.org/officeDocument/2006/relationships/hyperlink" Target="https://www.yarregion.ru/depts/depfin/tmpPages/docs.aspx" TargetMode="External"/><Relationship Id="rId42" Type="http://schemas.openxmlformats.org/officeDocument/2006/relationships/hyperlink" Target="https://minfin.rk.gov.ru/ru/structure/2019_10_30_16_47_biudzhet_na_2020_god_i_na_planovyi_period_2021_2022_godov" TargetMode="External"/><Relationship Id="rId47" Type="http://schemas.openxmlformats.org/officeDocument/2006/relationships/hyperlink" Target="http://volgafin.volgograd.ru/norms/acts/16723/" TargetMode="External"/><Relationship Id="rId63" Type="http://schemas.openxmlformats.org/officeDocument/2006/relationships/hyperlink" Target="https://minfin.bashkortostan.ru/documents/active/262658/" TargetMode="External"/><Relationship Id="rId68" Type="http://schemas.openxmlformats.org/officeDocument/2006/relationships/hyperlink" Target="http://www.mfur.ru/budjet/formirovanie/2020-god/zakon/index.php" TargetMode="External"/><Relationship Id="rId84" Type="http://schemas.openxmlformats.org/officeDocument/2006/relationships/hyperlink" Target="http://ufo.ulntc.ru:8080/dokumenty/utverzhdennyj-zakon-o-byudzhete/2020-god" TargetMode="External"/><Relationship Id="rId89" Type="http://schemas.openxmlformats.org/officeDocument/2006/relationships/hyperlink" Target="http://open.minfin74.ru/" TargetMode="External"/><Relationship Id="rId112" Type="http://schemas.openxmlformats.org/officeDocument/2006/relationships/hyperlink" Target="http://&#1086;&#1090;&#1082;&#1088;&#1099;&#1090;&#1099;&#1081;&#1073;&#1102;&#1076;&#1078;&#1077;&#1090;.&#1079;&#1072;&#1073;&#1072;&#1081;&#1082;&#1072;&#1083;&#1100;&#1089;&#1082;&#1080;&#1081;&#1082;&#1088;&#1072;&#1081;.&#1088;&#1092;/portal/Page/BudgLaw?ItemId=14&amp;show_title=on" TargetMode="External"/><Relationship Id="rId16" Type="http://schemas.openxmlformats.org/officeDocument/2006/relationships/hyperlink" Target="http://www.finsmol.ru/zbudget/a0oAgf8SSXRf" TargetMode="External"/><Relationship Id="rId107" Type="http://schemas.openxmlformats.org/officeDocument/2006/relationships/hyperlink" Target="https://egov-buryatia.ru/minfin/activities/documents/zakony/" TargetMode="External"/><Relationship Id="rId11" Type="http://schemas.openxmlformats.org/officeDocument/2006/relationships/hyperlink" Target="http://depfin.adm44.ru/Budget/Zakon/Zakon20/" TargetMode="External"/><Relationship Id="rId32" Type="http://schemas.openxmlformats.org/officeDocument/2006/relationships/hyperlink" Target="https://minfin.gov-murman.ru/open-budget/regional_budget/law_of_budget/" TargetMode="External"/><Relationship Id="rId37" Type="http://schemas.openxmlformats.org/officeDocument/2006/relationships/hyperlink" Target="http://bks.pskov.ru/ebudget/Show/Category/10?ItemId=257" TargetMode="External"/><Relationship Id="rId53" Type="http://schemas.openxmlformats.org/officeDocument/2006/relationships/hyperlink" Target="http://minfinrd.ru/svedeniya_ob_ispolzovanii_vydelyaemykh_byudzhetnykh_sredstv" TargetMode="External"/><Relationship Id="rId58" Type="http://schemas.openxmlformats.org/officeDocument/2006/relationships/hyperlink" Target="http://minfin.alania.gov.ru/" TargetMode="External"/><Relationship Id="rId74" Type="http://schemas.openxmlformats.org/officeDocument/2006/relationships/hyperlink" Target="http://mf.nnov.ru/index.php?option=com_k2&amp;view=item&amp;id=1509:zakony-ob-oblastnom-byudzhete-na-ocherednoj-finansovyj-god-i-na-planovyj-period&amp;Itemid=553" TargetMode="External"/><Relationship Id="rId79" Type="http://schemas.openxmlformats.org/officeDocument/2006/relationships/hyperlink" Target="http://minfin-samara.ru/2020-2022/" TargetMode="External"/><Relationship Id="rId102" Type="http://schemas.openxmlformats.org/officeDocument/2006/relationships/hyperlink" Target="http://mfnso.nso.ru/page/3777" TargetMode="External"/><Relationship Id="rId123" Type="http://schemas.openxmlformats.org/officeDocument/2006/relationships/hyperlink" Target="https://openbudget.sakhminfin.ru/Menu/Page/565" TargetMode="External"/><Relationship Id="rId5" Type="http://schemas.openxmlformats.org/officeDocument/2006/relationships/hyperlink" Target="http://bryanskoblfin.ru/Show/Category/10?ItemId=4" TargetMode="External"/><Relationship Id="rId90" Type="http://schemas.openxmlformats.org/officeDocument/2006/relationships/hyperlink" Target="https://depfin.admhmao.ru/otkrytyy-byudzhet/planirovanie-byudzheta/zakony-o-byudzhete-avtonomnogo-okruga/na-2020-god-i-na-planovyy-period-2021-i-2022-godov/3492950/zakon-khanty-mansiyskogo-avtonomnogo-okruga-yugry-ot-21-11-2019-goda-75-oz-o-byudzhete-khanty-mansiy" TargetMode="External"/><Relationship Id="rId95" Type="http://schemas.openxmlformats.org/officeDocument/2006/relationships/hyperlink" Target="https://minfin.rtyva.ru/node/9321/" TargetMode="External"/><Relationship Id="rId19" Type="http://schemas.openxmlformats.org/officeDocument/2006/relationships/hyperlink" Target="https://minfin.tularegion.ru/documents/?SECTION=1579" TargetMode="External"/><Relationship Id="rId14" Type="http://schemas.openxmlformats.org/officeDocument/2006/relationships/hyperlink" Target="https://orel-region.ru/index.php?head=20&amp;part=25&amp;in=131" TargetMode="External"/><Relationship Id="rId22" Type="http://schemas.openxmlformats.org/officeDocument/2006/relationships/hyperlink" Target="https://www.mos.ru/findep/" TargetMode="External"/><Relationship Id="rId27" Type="http://schemas.openxmlformats.org/officeDocument/2006/relationships/hyperlink" Target="https://dvinaland.ru/budget/zakon/" TargetMode="External"/><Relationship Id="rId30" Type="http://schemas.openxmlformats.org/officeDocument/2006/relationships/hyperlink" Target="http://finance.lenobl.ru/pravovaya-baza/oblastnoe-zakondatelstvo/byudzhet-lo/ob2020/" TargetMode="External"/><Relationship Id="rId35" Type="http://schemas.openxmlformats.org/officeDocument/2006/relationships/hyperlink" Target="http://portal.novkfo.ru/Menu/Page/79" TargetMode="External"/><Relationship Id="rId43" Type="http://schemas.openxmlformats.org/officeDocument/2006/relationships/hyperlink" Target="http://budget.rk.ifinmon.ru/dokumenty/zakon-o-byudzhete" TargetMode="External"/><Relationship Id="rId48" Type="http://schemas.openxmlformats.org/officeDocument/2006/relationships/hyperlink" Target="http://portal-ob.volgafin.ru/dokumenty/zakon_o_byudzhete/2020" TargetMode="External"/><Relationship Id="rId56" Type="http://schemas.openxmlformats.org/officeDocument/2006/relationships/hyperlink" Target="https://pravitelstvo.kbr.ru/oigv/minfin/npi/zakonodatelstva_i_podzakonnye_normativnye_akty.php" TargetMode="External"/><Relationship Id="rId64" Type="http://schemas.openxmlformats.org/officeDocument/2006/relationships/hyperlink" Target="http://openbudget.bashkortostan.ru/approved/original-law" TargetMode="External"/><Relationship Id="rId69" Type="http://schemas.openxmlformats.org/officeDocument/2006/relationships/hyperlink" Target="http://www.minfin.cap.ru/action/activity/byudzhet/respublikanskij-byudzhet-chuvashskoj-respubliki/2020-god" TargetMode="External"/><Relationship Id="rId77" Type="http://schemas.openxmlformats.org/officeDocument/2006/relationships/hyperlink" Target="http://budget.orb.ru/" TargetMode="External"/><Relationship Id="rId100" Type="http://schemas.openxmlformats.org/officeDocument/2006/relationships/hyperlink" Target="http://openbudget.gfu.ru/budget/law/" TargetMode="External"/><Relationship Id="rId105" Type="http://schemas.openxmlformats.org/officeDocument/2006/relationships/hyperlink" Target="http://budget.omsk.ifinmon.ru/napravleniya/formirovanie-byudzheta/zakon-ob-oblasnom-budgete" TargetMode="External"/><Relationship Id="rId113" Type="http://schemas.openxmlformats.org/officeDocument/2006/relationships/hyperlink" Target="https://www.kamgov.ru/minfin/budzet-2020" TargetMode="External"/><Relationship Id="rId118" Type="http://schemas.openxmlformats.org/officeDocument/2006/relationships/hyperlink" Target="https://www.fin.amurobl.ru/pages/normativno-pravovye-akty/regionalnyy-uroven/zakony-ao/" TargetMode="External"/><Relationship Id="rId126" Type="http://schemas.openxmlformats.org/officeDocument/2006/relationships/hyperlink" Target="http://chaogov.ru/otkrytyy-byudzhet/zakon-o-byudzhete.php" TargetMode="External"/><Relationship Id="rId8" Type="http://schemas.openxmlformats.org/officeDocument/2006/relationships/hyperlink" Target="http://ufin48.ru/Show/Tag/&#1041;&#1102;&#1076;&#1078;&#1077;&#1090;" TargetMode="External"/><Relationship Id="rId51" Type="http://schemas.openxmlformats.org/officeDocument/2006/relationships/hyperlink" Target="https://fin.sev.gov.ru/pravovye-aktu/regionalnye-npa/" TargetMode="External"/><Relationship Id="rId72" Type="http://schemas.openxmlformats.org/officeDocument/2006/relationships/hyperlink" Target="http://budget.permkrai.ru/" TargetMode="External"/><Relationship Id="rId80" Type="http://schemas.openxmlformats.org/officeDocument/2006/relationships/hyperlink" Target="http://budget.minfin-samara.ru/" TargetMode="External"/><Relationship Id="rId85" Type="http://schemas.openxmlformats.org/officeDocument/2006/relationships/hyperlink" Target="http://www.finupr.kurganobl.ru/index.php?test=bud20" TargetMode="External"/><Relationship Id="rId93" Type="http://schemas.openxmlformats.org/officeDocument/2006/relationships/hyperlink" Target="https://www.minfin-altai.ru/deyatelnost/proekt-byudzheta-zakony-o-byudzhete-zakony-ob-ispolnenii-byudzheta/2020-2022/the-law-of-the-altai-republic-from-december-20-2019-no-64-rz-about-the-republican-budget-of-the-alta.php" TargetMode="External"/><Relationship Id="rId98" Type="http://schemas.openxmlformats.org/officeDocument/2006/relationships/hyperlink" Target="http://minfin.krskstate.ru/openbudget/law" TargetMode="External"/><Relationship Id="rId121" Type="http://schemas.openxmlformats.org/officeDocument/2006/relationships/hyperlink" Target="http://iis.minfin.49gov.ru/" TargetMode="External"/><Relationship Id="rId3" Type="http://schemas.openxmlformats.org/officeDocument/2006/relationships/hyperlink" Target="https://minfin.ryazangov.ru/documents/" TargetMode="External"/><Relationship Id="rId12" Type="http://schemas.openxmlformats.org/officeDocument/2006/relationships/hyperlink" Target="http://adm.rkursk.ru/index.php?id=693&amp;mat_id=101314&amp;page=1" TargetMode="External"/><Relationship Id="rId17" Type="http://schemas.openxmlformats.org/officeDocument/2006/relationships/hyperlink" Target="https://fin.tmbreg.ru/6347/2010/9577.html" TargetMode="External"/><Relationship Id="rId25" Type="http://schemas.openxmlformats.org/officeDocument/2006/relationships/hyperlink" Target="http://budget.karelia.ru/byudzhet/dokumenty/2020-god" TargetMode="External"/><Relationship Id="rId33" Type="http://schemas.openxmlformats.org/officeDocument/2006/relationships/hyperlink" Target="https://b4u.gov-murman.ru/" TargetMode="External"/><Relationship Id="rId38" Type="http://schemas.openxmlformats.org/officeDocument/2006/relationships/hyperlink" Target="https://fincom.gov.spb.ru/budget/info/acts/1" TargetMode="External"/><Relationship Id="rId46" Type="http://schemas.openxmlformats.org/officeDocument/2006/relationships/hyperlink" Target="https://minfin.astrobl.ru/site-page/zakony-o-byudzhete-ao" TargetMode="External"/><Relationship Id="rId59" Type="http://schemas.openxmlformats.org/officeDocument/2006/relationships/hyperlink" Target="http://www.minfinchr.ru/respublikanskij-byudzhet/zakon-chechenskoj-respubliki-o-respublikanskom-byudzhete-s-prilozheniyami-v-aktualnoj-redaktsii" TargetMode="External"/><Relationship Id="rId67" Type="http://schemas.openxmlformats.org/officeDocument/2006/relationships/hyperlink" Target="http://minfin.tatarstan.ru/rus/byudzhet-2020.htm" TargetMode="External"/><Relationship Id="rId103" Type="http://schemas.openxmlformats.org/officeDocument/2006/relationships/hyperlink" Target="https://openbudget.mfnso.ru/formirovanie-budgeta/zakon-o-byudzhete-i-proekt-zakona-o-byudzhete/2020-zakonbudget/zakon-ob-oblastnom-byudzhete-2020-god" TargetMode="External"/><Relationship Id="rId108" Type="http://schemas.openxmlformats.org/officeDocument/2006/relationships/hyperlink" Target="http://budget.govrb.ru/ebudget/Show/Category/15?ItemId=233&amp;headingId=" TargetMode="External"/><Relationship Id="rId116" Type="http://schemas.openxmlformats.org/officeDocument/2006/relationships/hyperlink" Target="http://ebudget.primorsky.ru/Menu/Page/346" TargetMode="External"/><Relationship Id="rId124" Type="http://schemas.openxmlformats.org/officeDocument/2006/relationships/hyperlink" Target="http://www.eao.ru/isp-vlast/finansovoe-upravlenie-pravitelstva/byudzhet/?sphrase_id=21692" TargetMode="External"/><Relationship Id="rId20" Type="http://schemas.openxmlformats.org/officeDocument/2006/relationships/hyperlink" Target="https://dfto.ru/razdel/zakon-o-budgete/zakon-o-byudjete" TargetMode="External"/><Relationship Id="rId41" Type="http://schemas.openxmlformats.org/officeDocument/2006/relationships/hyperlink" Target="http://minfin.kalmregion.ru/deyatelnost/byudzhet-respubliki-kalmykiya/" TargetMode="External"/><Relationship Id="rId54" Type="http://schemas.openxmlformats.org/officeDocument/2006/relationships/hyperlink" Target="http://portal.minfinrd.ru/Menu/Page/115" TargetMode="External"/><Relationship Id="rId62" Type="http://schemas.openxmlformats.org/officeDocument/2006/relationships/hyperlink" Target="http://openbudsk.ru/zakon-o-byudzhete-na-2020-god/" TargetMode="External"/><Relationship Id="rId70" Type="http://schemas.openxmlformats.org/officeDocument/2006/relationships/hyperlink" Target="https://budget.cap.ru/Show/Category/269?ItemId=821" TargetMode="External"/><Relationship Id="rId75" Type="http://schemas.openxmlformats.org/officeDocument/2006/relationships/hyperlink" Target="http://mf.nnov.ru:8025/index.php" TargetMode="External"/><Relationship Id="rId83" Type="http://schemas.openxmlformats.org/officeDocument/2006/relationships/hyperlink" Target="http://ufo.ulntc.ru/index.php?mgf=budget/open_budget&amp;slep=net" TargetMode="External"/><Relationship Id="rId88" Type="http://schemas.openxmlformats.org/officeDocument/2006/relationships/hyperlink" Target="http://www.minfin74.ru/mBudget/law/" TargetMode="External"/><Relationship Id="rId91" Type="http://schemas.openxmlformats.org/officeDocument/2006/relationships/hyperlink" Target="https://www.yamalfin.ru/index.php?option=com_content&amp;view=article&amp;id=3357:2019-11-22-10-11-07&amp;catid=166:2019-11-01-09-07-44&amp;Itemid=127" TargetMode="External"/><Relationship Id="rId96" Type="http://schemas.openxmlformats.org/officeDocument/2006/relationships/hyperlink" Target="https://r-19.ru/authorities/ministry-of-finance-of-the-republic-of-khakassia/docs/7205/95776.html" TargetMode="External"/><Relationship Id="rId111" Type="http://schemas.openxmlformats.org/officeDocument/2006/relationships/hyperlink" Target="https://minfin.75.ru/byudzhet/konsolidirovannyy-kraevoy-byudzhet/zakony-o-byudzhete" TargetMode="External"/><Relationship Id="rId1" Type="http://schemas.openxmlformats.org/officeDocument/2006/relationships/hyperlink" Target="http://dtf.avo.ru/zakony-vladimirskoj-oblasti" TargetMode="External"/><Relationship Id="rId6" Type="http://schemas.openxmlformats.org/officeDocument/2006/relationships/hyperlink" Target="http://df.ivanovoobl.ru/regionalnye-finansy/zakon-ob-oblastnom-byudzhete/" TargetMode="External"/><Relationship Id="rId15" Type="http://schemas.openxmlformats.org/officeDocument/2006/relationships/hyperlink" Target="http://depfin.orel-region.ru:8096/ebudget/Menu/Page/36" TargetMode="External"/><Relationship Id="rId23" Type="http://schemas.openxmlformats.org/officeDocument/2006/relationships/hyperlink" Target="https://budget.mos.ru/BudgetAttachements_2020_2022" TargetMode="External"/><Relationship Id="rId28" Type="http://schemas.openxmlformats.org/officeDocument/2006/relationships/hyperlink" Target="https://df.gov35.ru/otkrytyy-byudzhet/zakony-ob-oblastnom-byudzhete/2020/" TargetMode="External"/><Relationship Id="rId36" Type="http://schemas.openxmlformats.org/officeDocument/2006/relationships/hyperlink" Target="http://finance.pskov.ru/doc/documents" TargetMode="External"/><Relationship Id="rId49" Type="http://schemas.openxmlformats.org/officeDocument/2006/relationships/hyperlink" Target="http://www.minfin.donland.ru/docs/s/274" TargetMode="External"/><Relationship Id="rId57" Type="http://schemas.openxmlformats.org/officeDocument/2006/relationships/hyperlink" Target="http://minfin09.ru/" TargetMode="External"/><Relationship Id="rId106" Type="http://schemas.openxmlformats.org/officeDocument/2006/relationships/hyperlink" Target="https://depfin.tomsk.gov.ru/documents/front" TargetMode="External"/><Relationship Id="rId114" Type="http://schemas.openxmlformats.org/officeDocument/2006/relationships/hyperlink" Target="http://openbudget.kamgov.ru/" TargetMode="External"/><Relationship Id="rId119" Type="http://schemas.openxmlformats.org/officeDocument/2006/relationships/hyperlink" Target="http://ob.fin.amurobl.ru/dokumenty/zakon/pervon_redakcia/2020" TargetMode="External"/><Relationship Id="rId127" Type="http://schemas.openxmlformats.org/officeDocument/2006/relationships/printerSettings" Target="../printerSettings/printerSettings4.bin"/><Relationship Id="rId10" Type="http://schemas.openxmlformats.org/officeDocument/2006/relationships/hyperlink" Target="http://admoblkaluga.ru/main/work/finances/budget/2020-2022(obl).php" TargetMode="External"/><Relationship Id="rId31" Type="http://schemas.openxmlformats.org/officeDocument/2006/relationships/hyperlink" Target="http://budget.lenobl.ru/documents/?page=0&amp;sortOrder=&amp;type=&amp;sortName=&amp;sortDate=" TargetMode="External"/><Relationship Id="rId44" Type="http://schemas.openxmlformats.org/officeDocument/2006/relationships/hyperlink" Target="https://minfinkubani.ru/budget_execution/budget_law/index.php" TargetMode="External"/><Relationship Id="rId52" Type="http://schemas.openxmlformats.org/officeDocument/2006/relationships/hyperlink" Target="https://ob.sev.gov.ru/dokumenty/zakon-o-byudzhete/2020-i-planovyj-period-2021-2022-gg" TargetMode="External"/><Relationship Id="rId60" Type="http://schemas.openxmlformats.org/officeDocument/2006/relationships/hyperlink" Target="http://forcitizens.ru/ob/dokumenty/zakon-o-byudzhete/2020-god" TargetMode="External"/><Relationship Id="rId65" Type="http://schemas.openxmlformats.org/officeDocument/2006/relationships/hyperlink" Target="http://mari-el.gov.ru/minfin/DocLib20/2020%20%D0%B3%D0%BE%D0%B4/zakonobudgete2020-2022.aspx" TargetMode="External"/><Relationship Id="rId73" Type="http://schemas.openxmlformats.org/officeDocument/2006/relationships/hyperlink" Target="http://www.minfin.kirov.ru/otkrytyy-byudzhet/dlya-spetsialistov/oblastnoy-byudzhet/byudzhet-2020-2022-normativnye-dokumenty/" TargetMode="External"/><Relationship Id="rId78" Type="http://schemas.openxmlformats.org/officeDocument/2006/relationships/hyperlink" Target="http://finance.pnzreg.ru/docs/bpo/osnzakon.php" TargetMode="External"/><Relationship Id="rId81" Type="http://schemas.openxmlformats.org/officeDocument/2006/relationships/hyperlink" Target="https://minfin.saratov.gov.ru/budget/zakon-o-byudzhete/zakon-ob-oblastnom-byudzhete/zakon-ob-oblastnom-byudzhete-2020-2022-g" TargetMode="External"/><Relationship Id="rId86" Type="http://schemas.openxmlformats.org/officeDocument/2006/relationships/hyperlink" Target="https://minfin.midural.ru/document/category/20%20-%20document_list" TargetMode="External"/><Relationship Id="rId94" Type="http://schemas.openxmlformats.org/officeDocument/2006/relationships/hyperlink" Target="http://www.open.minfin-altai.ru/" TargetMode="External"/><Relationship Id="rId99" Type="http://schemas.openxmlformats.org/officeDocument/2006/relationships/hyperlink" Target="http://gfu.ru/budget/obl/section.php?IBLOCK_ID=125&amp;SECTION_ID=1176" TargetMode="External"/><Relationship Id="rId101" Type="http://schemas.openxmlformats.org/officeDocument/2006/relationships/hyperlink" Target="https://www.ofukem.ru/budget/laws2020-2022/13569/" TargetMode="External"/><Relationship Id="rId122" Type="http://schemas.openxmlformats.org/officeDocument/2006/relationships/hyperlink" Target="http://sakhminfin.ru/" TargetMode="External"/><Relationship Id="rId4" Type="http://schemas.openxmlformats.org/officeDocument/2006/relationships/hyperlink" Target="http://www.tverfin.ru/np-baza/regionalnye-normativnye-pravovye-akty/" TargetMode="External"/><Relationship Id="rId9" Type="http://schemas.openxmlformats.org/officeDocument/2006/relationships/hyperlink" Target="http://beldepfin.ru/dokumenty/vse-dokumenty/zakon-belgorodskoj-oblastiot-13-dekabrya-2019-god/" TargetMode="External"/><Relationship Id="rId13" Type="http://schemas.openxmlformats.org/officeDocument/2006/relationships/hyperlink" Target="http://mef.mosreg.ru/" TargetMode="External"/><Relationship Id="rId18" Type="http://schemas.openxmlformats.org/officeDocument/2006/relationships/hyperlink" Target="http://portal.tverfin.ru/portal/Menu/Page/637" TargetMode="External"/><Relationship Id="rId39" Type="http://schemas.openxmlformats.org/officeDocument/2006/relationships/hyperlink" Target="http://dfei.adm-nao.ru/zakony-o-byudzhete/" TargetMode="External"/><Relationship Id="rId109" Type="http://schemas.openxmlformats.org/officeDocument/2006/relationships/hyperlink" Target="http://budget.sakha.gov.ru/" TargetMode="External"/><Relationship Id="rId34" Type="http://schemas.openxmlformats.org/officeDocument/2006/relationships/hyperlink" Target="https://minfin.novreg.ru/documents/336.html" TargetMode="External"/><Relationship Id="rId50" Type="http://schemas.openxmlformats.org/officeDocument/2006/relationships/hyperlink" Target="http://minfin.donland.ru:8088/" TargetMode="External"/><Relationship Id="rId55" Type="http://schemas.openxmlformats.org/officeDocument/2006/relationships/hyperlink" Target="https://mfri.ru/index.php/open-budget/pervonachalno-utverzhdennyj-byudzhet" TargetMode="External"/><Relationship Id="rId76" Type="http://schemas.openxmlformats.org/officeDocument/2006/relationships/hyperlink" Target="http://minfin.orb.ru/&#1079;&#1072;&#1082;&#1086;&#1085;-&#1086;&#1073;-&#1086;&#1073;&#1083;&#1072;&#1089;&#1090;&#1085;&#1086;&#1084;-&#1073;&#1102;&#1076;&#1078;&#1077;&#1090;&#1077;/" TargetMode="External"/><Relationship Id="rId97" Type="http://schemas.openxmlformats.org/officeDocument/2006/relationships/hyperlink" Target="http://fin22.ru/bud/z2020/" TargetMode="External"/><Relationship Id="rId104" Type="http://schemas.openxmlformats.org/officeDocument/2006/relationships/hyperlink" Target="http://mf.omskportal.ru/oiv/mf/otrasl/otkrbudg/obl-budget" TargetMode="External"/><Relationship Id="rId120" Type="http://schemas.openxmlformats.org/officeDocument/2006/relationships/hyperlink" Target="https://minfin.49gov.ru/documents/" TargetMode="External"/><Relationship Id="rId125" Type="http://schemas.openxmlformats.org/officeDocument/2006/relationships/hyperlink" Target="http://&#1095;&#1091;&#1082;&#1086;&#1090;&#1082;&#1072;.&#1088;&#1092;/vlast/organy-vlasti/depfin/" TargetMode="External"/><Relationship Id="rId7" Type="http://schemas.openxmlformats.org/officeDocument/2006/relationships/hyperlink" Target="http://budget.mosreg.ru/byudzhet-dlya-grazhdan/zakon-o-byudzhete-mo/" TargetMode="External"/><Relationship Id="rId71" Type="http://schemas.openxmlformats.org/officeDocument/2006/relationships/hyperlink" Target="https://mfin.permkrai.ru/execution/docbud/2019/" TargetMode="External"/><Relationship Id="rId92" Type="http://schemas.openxmlformats.org/officeDocument/2006/relationships/hyperlink" Target="http://feaweb.yamalfin.ru/" TargetMode="External"/><Relationship Id="rId2" Type="http://schemas.openxmlformats.org/officeDocument/2006/relationships/hyperlink" Target="http://www.gfu.vrn.ru/regulatory/normativnye-pravovye-akty/zakony-voronezhskoy-oblasti-/zakony-voronezhskoy-oblasti-ob-oblastnom-byudzhete.php" TargetMode="External"/><Relationship Id="rId29" Type="http://schemas.openxmlformats.org/officeDocument/2006/relationships/hyperlink" Target="https://minfin39.ru/budget/process/current/" TargetMode="External"/><Relationship Id="rId24" Type="http://schemas.openxmlformats.org/officeDocument/2006/relationships/hyperlink" Target="http://minfin.karelia.ru/2020-2022-gody/" TargetMode="External"/><Relationship Id="rId40" Type="http://schemas.openxmlformats.org/officeDocument/2006/relationships/hyperlink" Target="http://minfin01-maykop.ru/Show/Category/7?ItemId=55" TargetMode="External"/><Relationship Id="rId45" Type="http://schemas.openxmlformats.org/officeDocument/2006/relationships/hyperlink" Target="https://openbudget23region.ru/o-byudzhete/dokumenty/ministerstvo-finansov-krasnodarskogo-kraya" TargetMode="External"/><Relationship Id="rId66" Type="http://schemas.openxmlformats.org/officeDocument/2006/relationships/hyperlink" Target="https://www.minfinrm.ru/norm-akty-new/zakony/norm-prav-akty/budget-2020/" TargetMode="External"/><Relationship Id="rId87" Type="http://schemas.openxmlformats.org/officeDocument/2006/relationships/hyperlink" Target="https://admtyumen.ru/ogv_ru/finance/finance/bugjet/more.htm?id=11813210@cmsArticle" TargetMode="External"/><Relationship Id="rId110" Type="http://schemas.openxmlformats.org/officeDocument/2006/relationships/hyperlink" Target="https://minfin.sakha.gov.ru/bjudzhet/zakony-o-bjudzhete/2020-2022-gg/pervonachalno-utverzhdennyj-zakon" TargetMode="External"/><Relationship Id="rId115" Type="http://schemas.openxmlformats.org/officeDocument/2006/relationships/hyperlink" Target="https://primorsky.ru/authorities/executive-agencies/departments/finance/laws.php" TargetMode="External"/><Relationship Id="rId61" Type="http://schemas.openxmlformats.org/officeDocument/2006/relationships/hyperlink" Target="http://www.mfsk.ru/law/z_sk" TargetMode="External"/><Relationship Id="rId82" Type="http://schemas.openxmlformats.org/officeDocument/2006/relationships/hyperlink" Target="https://minfin.saratov.gov.ru/deyatelnost/byudzhet-i-otchetnost/byudzhetnyj-prognoz-i-byudzhetnaya-politik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2032D-739C-4771-988C-153E6BA80D1B}">
  <sheetPr>
    <pageSetUpPr fitToPage="1"/>
  </sheetPr>
  <dimension ref="A1:I97"/>
  <sheetViews>
    <sheetView tabSelected="1" zoomScaleNormal="100" zoomScalePageLayoutView="80" workbookViewId="0">
      <pane ySplit="4" topLeftCell="A92" activePane="bottomLeft" state="frozen"/>
      <selection activeCell="G33" sqref="G33:G2385"/>
      <selection pane="bottomLeft" activeCell="A93" sqref="A93"/>
    </sheetView>
  </sheetViews>
  <sheetFormatPr defaultRowHeight="14.5" x14ac:dyDescent="0.35"/>
  <cols>
    <col min="1" max="1" width="31.36328125" style="26" customWidth="1"/>
    <col min="2" max="2" width="12.81640625" style="26" customWidth="1"/>
    <col min="3" max="3" width="12.36328125" style="26" customWidth="1"/>
    <col min="4" max="4" width="9.1796875" style="26" customWidth="1"/>
    <col min="5" max="5" width="18.08984375" style="26" customWidth="1"/>
    <col min="6" max="6" width="15.90625" style="26" customWidth="1"/>
    <col min="7" max="7" width="18.81640625" style="26" customWidth="1"/>
    <col min="8" max="8" width="20.54296875" style="26" customWidth="1"/>
    <col min="9" max="9" width="19.1796875" style="26" customWidth="1"/>
    <col min="10" max="16384" width="8.7265625" style="26"/>
  </cols>
  <sheetData>
    <row r="1" spans="1:9" ht="19.5" customHeight="1" x14ac:dyDescent="0.35">
      <c r="A1" s="184" t="s">
        <v>684</v>
      </c>
      <c r="B1" s="185"/>
      <c r="C1" s="185"/>
      <c r="D1" s="185"/>
      <c r="E1" s="185"/>
      <c r="F1" s="185"/>
      <c r="G1" s="185"/>
      <c r="H1" s="185"/>
      <c r="I1" s="185"/>
    </row>
    <row r="2" spans="1:9" ht="15" customHeight="1" x14ac:dyDescent="0.35">
      <c r="A2" s="186" t="s">
        <v>675</v>
      </c>
      <c r="B2" s="187"/>
      <c r="C2" s="187"/>
      <c r="D2" s="187"/>
      <c r="E2" s="187"/>
      <c r="F2" s="187"/>
      <c r="G2" s="187"/>
      <c r="H2" s="187"/>
      <c r="I2" s="187"/>
    </row>
    <row r="3" spans="1:9" ht="131" customHeight="1" x14ac:dyDescent="0.35">
      <c r="A3" s="36" t="s">
        <v>97</v>
      </c>
      <c r="B3" s="37" t="s">
        <v>114</v>
      </c>
      <c r="C3" s="37" t="s">
        <v>112</v>
      </c>
      <c r="D3" s="37" t="s">
        <v>111</v>
      </c>
      <c r="E3" s="21" t="s">
        <v>212</v>
      </c>
      <c r="F3" s="21" t="s">
        <v>318</v>
      </c>
      <c r="G3" s="21" t="s">
        <v>321</v>
      </c>
      <c r="H3" s="21" t="s">
        <v>420</v>
      </c>
      <c r="I3" s="36" t="s">
        <v>422</v>
      </c>
    </row>
    <row r="4" spans="1:9" ht="16" customHeight="1" x14ac:dyDescent="0.35">
      <c r="A4" s="182" t="s">
        <v>87</v>
      </c>
      <c r="B4" s="23" t="s">
        <v>113</v>
      </c>
      <c r="C4" s="23" t="s">
        <v>88</v>
      </c>
      <c r="D4" s="23" t="s">
        <v>88</v>
      </c>
      <c r="E4" s="22" t="s">
        <v>88</v>
      </c>
      <c r="F4" s="24" t="s">
        <v>88</v>
      </c>
      <c r="G4" s="24" t="s">
        <v>88</v>
      </c>
      <c r="H4" s="24" t="s">
        <v>88</v>
      </c>
      <c r="I4" s="24" t="s">
        <v>88</v>
      </c>
    </row>
    <row r="5" spans="1:9" s="19" customFormat="1" ht="15" customHeight="1" x14ac:dyDescent="0.3">
      <c r="A5" s="183" t="s">
        <v>112</v>
      </c>
      <c r="B5" s="38"/>
      <c r="C5" s="38"/>
      <c r="D5" s="39">
        <f>SUM(E5:I5)</f>
        <v>12</v>
      </c>
      <c r="E5" s="40">
        <v>4</v>
      </c>
      <c r="F5" s="41">
        <v>2</v>
      </c>
      <c r="G5" s="41">
        <v>2</v>
      </c>
      <c r="H5" s="41">
        <v>2</v>
      </c>
      <c r="I5" s="41">
        <v>2</v>
      </c>
    </row>
    <row r="6" spans="1:9" s="19" customFormat="1" ht="15" customHeight="1" x14ac:dyDescent="0.3">
      <c r="A6" s="188" t="s">
        <v>676</v>
      </c>
      <c r="B6" s="38"/>
      <c r="C6" s="38"/>
      <c r="D6" s="39"/>
      <c r="E6" s="40"/>
      <c r="F6" s="41"/>
      <c r="G6" s="41"/>
      <c r="H6" s="41"/>
      <c r="I6" s="41"/>
    </row>
    <row r="7" spans="1:9" ht="16" customHeight="1" x14ac:dyDescent="0.35">
      <c r="A7" s="28" t="s">
        <v>6</v>
      </c>
      <c r="B7" s="29">
        <f t="shared" ref="B7:B50" si="0">ROUND(D7/C7*100,1)</f>
        <v>100</v>
      </c>
      <c r="C7" s="29">
        <f t="shared" ref="C7:C50" si="1">$D$5</f>
        <v>12</v>
      </c>
      <c r="D7" s="29">
        <f t="shared" ref="D7:D50" si="2">SUM(E7:I7)</f>
        <v>12</v>
      </c>
      <c r="E7" s="30">
        <f>'1.1'!F12</f>
        <v>4</v>
      </c>
      <c r="F7" s="25">
        <f>'1.2'!C12</f>
        <v>2</v>
      </c>
      <c r="G7" s="25">
        <f>'1.3'!C12</f>
        <v>2</v>
      </c>
      <c r="H7" s="25">
        <f>'1.4'!E12</f>
        <v>2</v>
      </c>
      <c r="I7" s="25">
        <f>'1.5'!E13</f>
        <v>2</v>
      </c>
    </row>
    <row r="8" spans="1:9" ht="16" customHeight="1" x14ac:dyDescent="0.35">
      <c r="A8" s="28" t="s">
        <v>7</v>
      </c>
      <c r="B8" s="29">
        <f t="shared" si="0"/>
        <v>100</v>
      </c>
      <c r="C8" s="29">
        <f t="shared" si="1"/>
        <v>12</v>
      </c>
      <c r="D8" s="29">
        <f t="shared" si="2"/>
        <v>12</v>
      </c>
      <c r="E8" s="30">
        <f>'1.1'!F13</f>
        <v>4</v>
      </c>
      <c r="F8" s="25">
        <f>'1.2'!C13</f>
        <v>2</v>
      </c>
      <c r="G8" s="25">
        <f>'1.3'!C13</f>
        <v>2</v>
      </c>
      <c r="H8" s="25">
        <f>'1.4'!E13</f>
        <v>2</v>
      </c>
      <c r="I8" s="25">
        <f>'1.5'!E14</f>
        <v>2</v>
      </c>
    </row>
    <row r="9" spans="1:9" ht="16" customHeight="1" x14ac:dyDescent="0.35">
      <c r="A9" s="28" t="s">
        <v>10</v>
      </c>
      <c r="B9" s="29">
        <f t="shared" si="0"/>
        <v>100</v>
      </c>
      <c r="C9" s="29">
        <f t="shared" si="1"/>
        <v>12</v>
      </c>
      <c r="D9" s="29">
        <f t="shared" si="2"/>
        <v>12</v>
      </c>
      <c r="E9" s="30">
        <f>'1.1'!F16</f>
        <v>4</v>
      </c>
      <c r="F9" s="25">
        <f>'1.2'!C16</f>
        <v>2</v>
      </c>
      <c r="G9" s="25">
        <f>'1.3'!C16</f>
        <v>2</v>
      </c>
      <c r="H9" s="25">
        <f>'1.4'!E16</f>
        <v>2</v>
      </c>
      <c r="I9" s="25">
        <f>'1.5'!E17</f>
        <v>2</v>
      </c>
    </row>
    <row r="10" spans="1:9" ht="16" customHeight="1" x14ac:dyDescent="0.35">
      <c r="A10" s="28" t="s">
        <v>19</v>
      </c>
      <c r="B10" s="29">
        <f t="shared" si="0"/>
        <v>100</v>
      </c>
      <c r="C10" s="29">
        <f t="shared" si="1"/>
        <v>12</v>
      </c>
      <c r="D10" s="29">
        <f t="shared" si="2"/>
        <v>12</v>
      </c>
      <c r="E10" s="30">
        <f>'1.1'!F26</f>
        <v>4</v>
      </c>
      <c r="F10" s="25">
        <f>'1.2'!C26</f>
        <v>2</v>
      </c>
      <c r="G10" s="25">
        <f>'1.3'!C26</f>
        <v>2</v>
      </c>
      <c r="H10" s="25">
        <f>'1.4'!E26</f>
        <v>2</v>
      </c>
      <c r="I10" s="25">
        <f>'1.5'!E27</f>
        <v>2</v>
      </c>
    </row>
    <row r="11" spans="1:9" ht="16" customHeight="1" x14ac:dyDescent="0.35">
      <c r="A11" s="28" t="s">
        <v>22</v>
      </c>
      <c r="B11" s="29">
        <f t="shared" si="0"/>
        <v>100</v>
      </c>
      <c r="C11" s="29">
        <f t="shared" si="1"/>
        <v>12</v>
      </c>
      <c r="D11" s="29">
        <f t="shared" si="2"/>
        <v>12</v>
      </c>
      <c r="E11" s="30">
        <f>'1.1'!F29</f>
        <v>4</v>
      </c>
      <c r="F11" s="25">
        <f>'1.2'!C29</f>
        <v>2</v>
      </c>
      <c r="G11" s="25">
        <f>'1.3'!C29</f>
        <v>2</v>
      </c>
      <c r="H11" s="25">
        <f>'1.4'!E29</f>
        <v>2</v>
      </c>
      <c r="I11" s="25">
        <f>'1.5'!E30</f>
        <v>2</v>
      </c>
    </row>
    <row r="12" spans="1:9" ht="16" customHeight="1" x14ac:dyDescent="0.35">
      <c r="A12" s="28" t="s">
        <v>25</v>
      </c>
      <c r="B12" s="29">
        <f t="shared" si="0"/>
        <v>100</v>
      </c>
      <c r="C12" s="29">
        <f t="shared" si="1"/>
        <v>12</v>
      </c>
      <c r="D12" s="29">
        <f t="shared" si="2"/>
        <v>12</v>
      </c>
      <c r="E12" s="30">
        <f>'1.1'!F32</f>
        <v>4</v>
      </c>
      <c r="F12" s="25">
        <f>'1.2'!C32</f>
        <v>2</v>
      </c>
      <c r="G12" s="25">
        <f>'1.3'!C32</f>
        <v>2</v>
      </c>
      <c r="H12" s="25">
        <f>'1.4'!E32</f>
        <v>2</v>
      </c>
      <c r="I12" s="25">
        <f>'1.5'!E33</f>
        <v>2</v>
      </c>
    </row>
    <row r="13" spans="1:9" ht="16" customHeight="1" x14ac:dyDescent="0.35">
      <c r="A13" s="28" t="s">
        <v>28</v>
      </c>
      <c r="B13" s="29">
        <f t="shared" si="0"/>
        <v>100</v>
      </c>
      <c r="C13" s="29">
        <f t="shared" si="1"/>
        <v>12</v>
      </c>
      <c r="D13" s="29">
        <f t="shared" si="2"/>
        <v>12</v>
      </c>
      <c r="E13" s="30">
        <f>'1.1'!F36</f>
        <v>4</v>
      </c>
      <c r="F13" s="25">
        <f>'1.2'!C36</f>
        <v>2</v>
      </c>
      <c r="G13" s="25">
        <f>'1.3'!C36</f>
        <v>2</v>
      </c>
      <c r="H13" s="25">
        <f>'1.4'!E36</f>
        <v>2</v>
      </c>
      <c r="I13" s="25">
        <f>'1.5'!E37</f>
        <v>2</v>
      </c>
    </row>
    <row r="14" spans="1:9" s="7" customFormat="1" ht="16" customHeight="1" x14ac:dyDescent="0.35">
      <c r="A14" s="28" t="s">
        <v>31</v>
      </c>
      <c r="B14" s="29">
        <f t="shared" si="0"/>
        <v>100</v>
      </c>
      <c r="C14" s="29">
        <f t="shared" si="1"/>
        <v>12</v>
      </c>
      <c r="D14" s="29">
        <f t="shared" si="2"/>
        <v>12</v>
      </c>
      <c r="E14" s="30">
        <f>'1.1'!F39</f>
        <v>4</v>
      </c>
      <c r="F14" s="25">
        <f>'1.2'!C39</f>
        <v>2</v>
      </c>
      <c r="G14" s="25">
        <f>'1.3'!C39</f>
        <v>2</v>
      </c>
      <c r="H14" s="25">
        <f>'1.4'!E39</f>
        <v>2</v>
      </c>
      <c r="I14" s="25">
        <f>'1.5'!E40</f>
        <v>2</v>
      </c>
    </row>
    <row r="15" spans="1:9" ht="16" customHeight="1" x14ac:dyDescent="0.35">
      <c r="A15" s="28" t="s">
        <v>93</v>
      </c>
      <c r="B15" s="29">
        <f t="shared" si="0"/>
        <v>100</v>
      </c>
      <c r="C15" s="29">
        <f t="shared" si="1"/>
        <v>12</v>
      </c>
      <c r="D15" s="29">
        <f t="shared" si="2"/>
        <v>12</v>
      </c>
      <c r="E15" s="30">
        <f>'1.1'!F40</f>
        <v>4</v>
      </c>
      <c r="F15" s="25">
        <f>'1.2'!C40</f>
        <v>2</v>
      </c>
      <c r="G15" s="25">
        <f>'1.3'!C40</f>
        <v>2</v>
      </c>
      <c r="H15" s="25">
        <f>'1.4'!E40</f>
        <v>2</v>
      </c>
      <c r="I15" s="25">
        <f>'1.5'!E41</f>
        <v>2</v>
      </c>
    </row>
    <row r="16" spans="1:9" ht="16" customHeight="1" x14ac:dyDescent="0.35">
      <c r="A16" s="28" t="s">
        <v>32</v>
      </c>
      <c r="B16" s="29">
        <f t="shared" si="0"/>
        <v>100</v>
      </c>
      <c r="C16" s="29">
        <f t="shared" si="1"/>
        <v>12</v>
      </c>
      <c r="D16" s="29">
        <f t="shared" si="2"/>
        <v>12</v>
      </c>
      <c r="E16" s="30">
        <f>'1.1'!F41</f>
        <v>4</v>
      </c>
      <c r="F16" s="25">
        <f>'1.2'!C41</f>
        <v>2</v>
      </c>
      <c r="G16" s="25">
        <f>'1.3'!C41</f>
        <v>2</v>
      </c>
      <c r="H16" s="25">
        <f>'1.4'!E41</f>
        <v>2</v>
      </c>
      <c r="I16" s="25">
        <f>'1.5'!E42</f>
        <v>2</v>
      </c>
    </row>
    <row r="17" spans="1:9" ht="16" customHeight="1" x14ac:dyDescent="0.35">
      <c r="A17" s="28" t="s">
        <v>35</v>
      </c>
      <c r="B17" s="29">
        <f t="shared" si="0"/>
        <v>100</v>
      </c>
      <c r="C17" s="29">
        <f t="shared" si="1"/>
        <v>12</v>
      </c>
      <c r="D17" s="29">
        <f t="shared" si="2"/>
        <v>12</v>
      </c>
      <c r="E17" s="30">
        <f>'1.1'!F44</f>
        <v>4</v>
      </c>
      <c r="F17" s="25">
        <f>'1.2'!C44</f>
        <v>2</v>
      </c>
      <c r="G17" s="25">
        <f>'1.3'!C44</f>
        <v>2</v>
      </c>
      <c r="H17" s="25">
        <f>'1.4'!E44</f>
        <v>2</v>
      </c>
      <c r="I17" s="25">
        <f>'1.5'!E45</f>
        <v>2</v>
      </c>
    </row>
    <row r="18" spans="1:9" s="7" customFormat="1" ht="16" customHeight="1" x14ac:dyDescent="0.35">
      <c r="A18" s="28" t="s">
        <v>41</v>
      </c>
      <c r="B18" s="29">
        <f t="shared" si="0"/>
        <v>100</v>
      </c>
      <c r="C18" s="29">
        <f t="shared" si="1"/>
        <v>12</v>
      </c>
      <c r="D18" s="29">
        <f t="shared" si="2"/>
        <v>12</v>
      </c>
      <c r="E18" s="30">
        <f>'1.1'!F52</f>
        <v>4</v>
      </c>
      <c r="F18" s="25">
        <f>'1.2'!C52</f>
        <v>2</v>
      </c>
      <c r="G18" s="25">
        <f>'1.3'!C52</f>
        <v>2</v>
      </c>
      <c r="H18" s="25">
        <f>'1.4'!E52</f>
        <v>2</v>
      </c>
      <c r="I18" s="25">
        <f>'1.5'!E53</f>
        <v>2</v>
      </c>
    </row>
    <row r="19" spans="1:9" ht="16" customHeight="1" x14ac:dyDescent="0.35">
      <c r="A19" s="28" t="s">
        <v>42</v>
      </c>
      <c r="B19" s="29">
        <f t="shared" si="0"/>
        <v>100</v>
      </c>
      <c r="C19" s="29">
        <f t="shared" si="1"/>
        <v>12</v>
      </c>
      <c r="D19" s="29">
        <f t="shared" si="2"/>
        <v>12</v>
      </c>
      <c r="E19" s="30">
        <f>'1.1'!F53</f>
        <v>4</v>
      </c>
      <c r="F19" s="25">
        <f>'1.2'!C53</f>
        <v>2</v>
      </c>
      <c r="G19" s="25">
        <f>'1.3'!C53</f>
        <v>2</v>
      </c>
      <c r="H19" s="25">
        <f>'1.4'!E53</f>
        <v>2</v>
      </c>
      <c r="I19" s="25">
        <f>'1.5'!E54</f>
        <v>2</v>
      </c>
    </row>
    <row r="20" spans="1:9" ht="16" customHeight="1" x14ac:dyDescent="0.35">
      <c r="A20" s="28" t="s">
        <v>44</v>
      </c>
      <c r="B20" s="29">
        <f t="shared" si="0"/>
        <v>100</v>
      </c>
      <c r="C20" s="29">
        <f t="shared" si="1"/>
        <v>12</v>
      </c>
      <c r="D20" s="29">
        <f t="shared" si="2"/>
        <v>12</v>
      </c>
      <c r="E20" s="30">
        <f>'1.1'!F55</f>
        <v>4</v>
      </c>
      <c r="F20" s="25">
        <f>'1.2'!C55</f>
        <v>2</v>
      </c>
      <c r="G20" s="25">
        <f>'1.3'!C55</f>
        <v>2</v>
      </c>
      <c r="H20" s="25">
        <f>'1.4'!E55</f>
        <v>2</v>
      </c>
      <c r="I20" s="25">
        <f>'1.5'!E56</f>
        <v>2</v>
      </c>
    </row>
    <row r="21" spans="1:9" ht="16" customHeight="1" x14ac:dyDescent="0.35">
      <c r="A21" s="28" t="s">
        <v>49</v>
      </c>
      <c r="B21" s="29">
        <f t="shared" si="0"/>
        <v>100</v>
      </c>
      <c r="C21" s="29">
        <f t="shared" si="1"/>
        <v>12</v>
      </c>
      <c r="D21" s="29">
        <f t="shared" si="2"/>
        <v>12</v>
      </c>
      <c r="E21" s="30">
        <f>'1.1'!F60</f>
        <v>4</v>
      </c>
      <c r="F21" s="25">
        <f>'1.2'!C60</f>
        <v>2</v>
      </c>
      <c r="G21" s="25">
        <f>'1.3'!C60</f>
        <v>2</v>
      </c>
      <c r="H21" s="25">
        <f>'1.4'!E60</f>
        <v>2</v>
      </c>
      <c r="I21" s="25">
        <f>'1.5'!E61</f>
        <v>2</v>
      </c>
    </row>
    <row r="22" spans="1:9" ht="16" customHeight="1" x14ac:dyDescent="0.35">
      <c r="A22" s="28" t="s">
        <v>52</v>
      </c>
      <c r="B22" s="29">
        <f t="shared" si="0"/>
        <v>100</v>
      </c>
      <c r="C22" s="29">
        <f t="shared" si="1"/>
        <v>12</v>
      </c>
      <c r="D22" s="29">
        <f t="shared" si="2"/>
        <v>12</v>
      </c>
      <c r="E22" s="30">
        <f>'1.1'!F63</f>
        <v>4</v>
      </c>
      <c r="F22" s="25">
        <f>'1.2'!C63</f>
        <v>2</v>
      </c>
      <c r="G22" s="25">
        <f>'1.3'!C63</f>
        <v>2</v>
      </c>
      <c r="H22" s="25">
        <f>'1.4'!E63</f>
        <v>2</v>
      </c>
      <c r="I22" s="25">
        <f>'1.5'!E64</f>
        <v>2</v>
      </c>
    </row>
    <row r="23" spans="1:9" ht="16" customHeight="1" x14ac:dyDescent="0.35">
      <c r="A23" s="28" t="s">
        <v>53</v>
      </c>
      <c r="B23" s="29">
        <f t="shared" si="0"/>
        <v>100</v>
      </c>
      <c r="C23" s="29">
        <f t="shared" si="1"/>
        <v>12</v>
      </c>
      <c r="D23" s="29">
        <f t="shared" si="2"/>
        <v>12</v>
      </c>
      <c r="E23" s="30">
        <f>'1.1'!F64</f>
        <v>4</v>
      </c>
      <c r="F23" s="25">
        <f>'1.2'!C64</f>
        <v>2</v>
      </c>
      <c r="G23" s="25">
        <f>'1.3'!C64</f>
        <v>2</v>
      </c>
      <c r="H23" s="25">
        <f>'1.4'!E64</f>
        <v>2</v>
      </c>
      <c r="I23" s="25">
        <f>'1.5'!E65</f>
        <v>2</v>
      </c>
    </row>
    <row r="24" spans="1:9" ht="16" customHeight="1" x14ac:dyDescent="0.35">
      <c r="A24" s="28" t="s">
        <v>61</v>
      </c>
      <c r="B24" s="29">
        <f t="shared" si="0"/>
        <v>100</v>
      </c>
      <c r="C24" s="29">
        <f t="shared" si="1"/>
        <v>12</v>
      </c>
      <c r="D24" s="29">
        <f t="shared" si="2"/>
        <v>12</v>
      </c>
      <c r="E24" s="30">
        <f>'1.1'!F72</f>
        <v>4</v>
      </c>
      <c r="F24" s="25">
        <f>'1.2'!C72</f>
        <v>2</v>
      </c>
      <c r="G24" s="25">
        <f>'1.3'!C72</f>
        <v>2</v>
      </c>
      <c r="H24" s="25">
        <f>'1.4'!E72</f>
        <v>2</v>
      </c>
      <c r="I24" s="25">
        <f>'1.5'!E73</f>
        <v>2</v>
      </c>
    </row>
    <row r="25" spans="1:9" ht="16" customHeight="1" x14ac:dyDescent="0.35">
      <c r="A25" s="28" t="s">
        <v>62</v>
      </c>
      <c r="B25" s="29">
        <f t="shared" si="0"/>
        <v>100</v>
      </c>
      <c r="C25" s="29">
        <f t="shared" si="1"/>
        <v>12</v>
      </c>
      <c r="D25" s="29">
        <f t="shared" si="2"/>
        <v>12</v>
      </c>
      <c r="E25" s="30">
        <f>'1.1'!F73</f>
        <v>4</v>
      </c>
      <c r="F25" s="25">
        <f>'1.2'!C73</f>
        <v>2</v>
      </c>
      <c r="G25" s="25">
        <f>'1.3'!C73</f>
        <v>2</v>
      </c>
      <c r="H25" s="25">
        <f>'1.4'!E73</f>
        <v>2</v>
      </c>
      <c r="I25" s="25">
        <f>'1.5'!E74</f>
        <v>2</v>
      </c>
    </row>
    <row r="26" spans="1:9" s="7" customFormat="1" ht="16" customHeight="1" x14ac:dyDescent="0.35">
      <c r="A26" s="31" t="s">
        <v>63</v>
      </c>
      <c r="B26" s="29">
        <f t="shared" si="0"/>
        <v>100</v>
      </c>
      <c r="C26" s="29">
        <f t="shared" si="1"/>
        <v>12</v>
      </c>
      <c r="D26" s="29">
        <f t="shared" si="2"/>
        <v>12</v>
      </c>
      <c r="E26" s="30">
        <f>'1.1'!F74</f>
        <v>4</v>
      </c>
      <c r="F26" s="25">
        <f>'1.2'!C74</f>
        <v>2</v>
      </c>
      <c r="G26" s="25">
        <f>'1.3'!C74</f>
        <v>2</v>
      </c>
      <c r="H26" s="25">
        <f>'1.4'!E74</f>
        <v>2</v>
      </c>
      <c r="I26" s="25">
        <f>'1.5'!E75</f>
        <v>2</v>
      </c>
    </row>
    <row r="27" spans="1:9" ht="16" customHeight="1" x14ac:dyDescent="0.35">
      <c r="A27" s="28" t="s">
        <v>66</v>
      </c>
      <c r="B27" s="29">
        <f t="shared" si="0"/>
        <v>100</v>
      </c>
      <c r="C27" s="29">
        <f t="shared" si="1"/>
        <v>12</v>
      </c>
      <c r="D27" s="29">
        <f t="shared" si="2"/>
        <v>12</v>
      </c>
      <c r="E27" s="30">
        <f>'1.1'!F77</f>
        <v>4</v>
      </c>
      <c r="F27" s="25">
        <f>'1.2'!C77</f>
        <v>2</v>
      </c>
      <c r="G27" s="25">
        <f>'1.3'!C77</f>
        <v>2</v>
      </c>
      <c r="H27" s="25">
        <f>'1.4'!E77</f>
        <v>2</v>
      </c>
      <c r="I27" s="25">
        <f>'1.5'!E78</f>
        <v>2</v>
      </c>
    </row>
    <row r="28" spans="1:9" ht="16" customHeight="1" x14ac:dyDescent="0.35">
      <c r="A28" s="28" t="s">
        <v>69</v>
      </c>
      <c r="B28" s="29">
        <f t="shared" si="0"/>
        <v>100</v>
      </c>
      <c r="C28" s="29">
        <f t="shared" si="1"/>
        <v>12</v>
      </c>
      <c r="D28" s="29">
        <f t="shared" si="2"/>
        <v>12</v>
      </c>
      <c r="E28" s="30">
        <f>'1.1'!F79</f>
        <v>4</v>
      </c>
      <c r="F28" s="25">
        <f>'1.2'!C79</f>
        <v>2</v>
      </c>
      <c r="G28" s="25">
        <f>'1.3'!C79</f>
        <v>2</v>
      </c>
      <c r="H28" s="25">
        <f>'1.4'!E79</f>
        <v>2</v>
      </c>
      <c r="I28" s="25">
        <f>'1.5'!E80</f>
        <v>2</v>
      </c>
    </row>
    <row r="29" spans="1:9" ht="16" customHeight="1" x14ac:dyDescent="0.35">
      <c r="A29" s="28" t="s">
        <v>683</v>
      </c>
      <c r="B29" s="29">
        <f t="shared" si="0"/>
        <v>100</v>
      </c>
      <c r="C29" s="29">
        <f t="shared" si="1"/>
        <v>12</v>
      </c>
      <c r="D29" s="29">
        <f t="shared" si="2"/>
        <v>12</v>
      </c>
      <c r="E29" s="30">
        <f>'1.1'!F83</f>
        <v>4</v>
      </c>
      <c r="F29" s="25">
        <f>'1.2'!C83</f>
        <v>2</v>
      </c>
      <c r="G29" s="25">
        <f>'1.3'!C83</f>
        <v>2</v>
      </c>
      <c r="H29" s="25">
        <f>'1.4'!E83</f>
        <v>2</v>
      </c>
      <c r="I29" s="25">
        <f>'1.5'!E84</f>
        <v>2</v>
      </c>
    </row>
    <row r="30" spans="1:9" ht="16" customHeight="1" x14ac:dyDescent="0.35">
      <c r="A30" s="28" t="s">
        <v>84</v>
      </c>
      <c r="B30" s="29">
        <f t="shared" si="0"/>
        <v>100</v>
      </c>
      <c r="C30" s="29">
        <f t="shared" si="1"/>
        <v>12</v>
      </c>
      <c r="D30" s="29">
        <f t="shared" si="2"/>
        <v>12</v>
      </c>
      <c r="E30" s="30">
        <f>'1.1'!F96</f>
        <v>4</v>
      </c>
      <c r="F30" s="25">
        <f>'1.2'!C96</f>
        <v>2</v>
      </c>
      <c r="G30" s="25">
        <f>'1.3'!C96</f>
        <v>2</v>
      </c>
      <c r="H30" s="25">
        <f>'1.4'!E96</f>
        <v>2</v>
      </c>
      <c r="I30" s="25">
        <f>'1.5'!E97</f>
        <v>2</v>
      </c>
    </row>
    <row r="31" spans="1:9" ht="16" customHeight="1" x14ac:dyDescent="0.35">
      <c r="A31" s="28" t="s">
        <v>1</v>
      </c>
      <c r="B31" s="29">
        <f t="shared" si="0"/>
        <v>91.7</v>
      </c>
      <c r="C31" s="29">
        <f t="shared" si="1"/>
        <v>12</v>
      </c>
      <c r="D31" s="29">
        <f t="shared" si="2"/>
        <v>11</v>
      </c>
      <c r="E31" s="30">
        <f>'1.1'!F7</f>
        <v>4</v>
      </c>
      <c r="F31" s="25">
        <f>'1.2'!C7</f>
        <v>2</v>
      </c>
      <c r="G31" s="25">
        <f>'1.3'!C7</f>
        <v>2</v>
      </c>
      <c r="H31" s="25">
        <f>'1.4'!E7</f>
        <v>2</v>
      </c>
      <c r="I31" s="25">
        <f>'1.5'!E8</f>
        <v>1</v>
      </c>
    </row>
    <row r="32" spans="1:9" s="7" customFormat="1" ht="16" customHeight="1" x14ac:dyDescent="0.35">
      <c r="A32" s="28" t="s">
        <v>56</v>
      </c>
      <c r="B32" s="29">
        <f t="shared" si="0"/>
        <v>91.7</v>
      </c>
      <c r="C32" s="29">
        <f t="shared" si="1"/>
        <v>12</v>
      </c>
      <c r="D32" s="29">
        <f t="shared" si="2"/>
        <v>11</v>
      </c>
      <c r="E32" s="30">
        <f>'1.1'!F67</f>
        <v>4</v>
      </c>
      <c r="F32" s="25">
        <f>'1.2'!C67</f>
        <v>2</v>
      </c>
      <c r="G32" s="25">
        <f>'1.3'!C67</f>
        <v>2</v>
      </c>
      <c r="H32" s="25">
        <f>'1.4'!E67</f>
        <v>2</v>
      </c>
      <c r="I32" s="25">
        <f>'1.5'!E68</f>
        <v>1</v>
      </c>
    </row>
    <row r="33" spans="1:9" s="7" customFormat="1" ht="16" customHeight="1" x14ac:dyDescent="0.35">
      <c r="A33" s="28" t="s">
        <v>16</v>
      </c>
      <c r="B33" s="29">
        <f t="shared" si="0"/>
        <v>87.5</v>
      </c>
      <c r="C33" s="29">
        <f t="shared" si="1"/>
        <v>12</v>
      </c>
      <c r="D33" s="29">
        <f t="shared" si="2"/>
        <v>10.5</v>
      </c>
      <c r="E33" s="30">
        <f>'1.1'!F22</f>
        <v>4</v>
      </c>
      <c r="F33" s="25">
        <f>'1.2'!C22</f>
        <v>2</v>
      </c>
      <c r="G33" s="25">
        <f>'1.3'!C22</f>
        <v>2</v>
      </c>
      <c r="H33" s="25">
        <f>'1.4'!E22</f>
        <v>2</v>
      </c>
      <c r="I33" s="25">
        <f>'1.5'!E23</f>
        <v>0.5</v>
      </c>
    </row>
    <row r="34" spans="1:9" ht="16" customHeight="1" x14ac:dyDescent="0.35">
      <c r="A34" s="28" t="s">
        <v>4</v>
      </c>
      <c r="B34" s="29">
        <f t="shared" si="0"/>
        <v>83.3</v>
      </c>
      <c r="C34" s="29">
        <f t="shared" si="1"/>
        <v>12</v>
      </c>
      <c r="D34" s="29">
        <f t="shared" si="2"/>
        <v>10</v>
      </c>
      <c r="E34" s="30">
        <f>'1.1'!F10</f>
        <v>2</v>
      </c>
      <c r="F34" s="25">
        <f>'1.2'!C10</f>
        <v>2</v>
      </c>
      <c r="G34" s="25">
        <f>'1.3'!C10</f>
        <v>2</v>
      </c>
      <c r="H34" s="25">
        <f>'1.4'!E10</f>
        <v>2</v>
      </c>
      <c r="I34" s="25">
        <f>'1.5'!E11</f>
        <v>2</v>
      </c>
    </row>
    <row r="35" spans="1:9" ht="16" customHeight="1" x14ac:dyDescent="0.35">
      <c r="A35" s="28" t="s">
        <v>5</v>
      </c>
      <c r="B35" s="29">
        <f t="shared" si="0"/>
        <v>83.3</v>
      </c>
      <c r="C35" s="29">
        <f t="shared" si="1"/>
        <v>12</v>
      </c>
      <c r="D35" s="29">
        <f t="shared" si="2"/>
        <v>10</v>
      </c>
      <c r="E35" s="30">
        <f>'1.1'!F11</f>
        <v>4</v>
      </c>
      <c r="F35" s="25">
        <f>'1.2'!C11</f>
        <v>2</v>
      </c>
      <c r="G35" s="25">
        <f>'1.3'!C11</f>
        <v>2</v>
      </c>
      <c r="H35" s="25">
        <f>'1.4'!E11</f>
        <v>2</v>
      </c>
      <c r="I35" s="25">
        <f>'1.5'!E12</f>
        <v>0</v>
      </c>
    </row>
    <row r="36" spans="1:9" ht="16" customHeight="1" x14ac:dyDescent="0.35">
      <c r="A36" s="28" t="s">
        <v>8</v>
      </c>
      <c r="B36" s="29">
        <f t="shared" si="0"/>
        <v>83.3</v>
      </c>
      <c r="C36" s="29">
        <f t="shared" si="1"/>
        <v>12</v>
      </c>
      <c r="D36" s="29">
        <f t="shared" si="2"/>
        <v>10</v>
      </c>
      <c r="E36" s="30">
        <f>'1.1'!F14</f>
        <v>4</v>
      </c>
      <c r="F36" s="25">
        <f>'1.2'!C14</f>
        <v>2</v>
      </c>
      <c r="G36" s="25">
        <f>'1.3'!C14</f>
        <v>2</v>
      </c>
      <c r="H36" s="25">
        <f>'1.4'!E14</f>
        <v>2</v>
      </c>
      <c r="I36" s="25">
        <f>'1.5'!E15</f>
        <v>0</v>
      </c>
    </row>
    <row r="37" spans="1:9" ht="16" customHeight="1" x14ac:dyDescent="0.35">
      <c r="A37" s="28" t="s">
        <v>12</v>
      </c>
      <c r="B37" s="29">
        <f t="shared" si="0"/>
        <v>83.3</v>
      </c>
      <c r="C37" s="29">
        <f t="shared" si="1"/>
        <v>12</v>
      </c>
      <c r="D37" s="29">
        <f t="shared" si="2"/>
        <v>10</v>
      </c>
      <c r="E37" s="30">
        <f>'1.1'!F18</f>
        <v>4</v>
      </c>
      <c r="F37" s="25">
        <f>'1.2'!C18</f>
        <v>2</v>
      </c>
      <c r="G37" s="25">
        <f>'1.3'!C18</f>
        <v>2</v>
      </c>
      <c r="H37" s="25">
        <f>'1.4'!E18</f>
        <v>2</v>
      </c>
      <c r="I37" s="25">
        <f>'1.5'!E19</f>
        <v>0</v>
      </c>
    </row>
    <row r="38" spans="1:9" ht="16" customHeight="1" x14ac:dyDescent="0.35">
      <c r="A38" s="28" t="s">
        <v>13</v>
      </c>
      <c r="B38" s="29">
        <f t="shared" si="0"/>
        <v>83.3</v>
      </c>
      <c r="C38" s="29">
        <f t="shared" si="1"/>
        <v>12</v>
      </c>
      <c r="D38" s="29">
        <f t="shared" si="2"/>
        <v>10</v>
      </c>
      <c r="E38" s="30">
        <f>'1.1'!F19</f>
        <v>2</v>
      </c>
      <c r="F38" s="25">
        <f>'1.2'!C19</f>
        <v>2</v>
      </c>
      <c r="G38" s="25">
        <f>'1.3'!C19</f>
        <v>2</v>
      </c>
      <c r="H38" s="25">
        <f>'1.4'!E19</f>
        <v>2</v>
      </c>
      <c r="I38" s="25">
        <f>'1.5'!E20</f>
        <v>2</v>
      </c>
    </row>
    <row r="39" spans="1:9" ht="16" customHeight="1" x14ac:dyDescent="0.35">
      <c r="A39" s="28" t="s">
        <v>24</v>
      </c>
      <c r="B39" s="29">
        <f t="shared" si="0"/>
        <v>83.3</v>
      </c>
      <c r="C39" s="29">
        <f t="shared" si="1"/>
        <v>12</v>
      </c>
      <c r="D39" s="29">
        <f t="shared" si="2"/>
        <v>10</v>
      </c>
      <c r="E39" s="30">
        <f>'1.1'!F31</f>
        <v>4</v>
      </c>
      <c r="F39" s="25">
        <f>'1.2'!C31</f>
        <v>2</v>
      </c>
      <c r="G39" s="25">
        <f>'1.3'!C31</f>
        <v>2</v>
      </c>
      <c r="H39" s="25">
        <f>'1.4'!E31</f>
        <v>2</v>
      </c>
      <c r="I39" s="25">
        <f>'1.5'!E32</f>
        <v>0</v>
      </c>
    </row>
    <row r="40" spans="1:9" ht="16" customHeight="1" x14ac:dyDescent="0.35">
      <c r="A40" s="28" t="s">
        <v>30</v>
      </c>
      <c r="B40" s="29">
        <f t="shared" si="0"/>
        <v>83.3</v>
      </c>
      <c r="C40" s="29">
        <f t="shared" si="1"/>
        <v>12</v>
      </c>
      <c r="D40" s="29">
        <f t="shared" si="2"/>
        <v>10</v>
      </c>
      <c r="E40" s="30">
        <f>'1.1'!F38</f>
        <v>4</v>
      </c>
      <c r="F40" s="25">
        <f>'1.2'!C38</f>
        <v>2</v>
      </c>
      <c r="G40" s="25">
        <f>'1.3'!C38</f>
        <v>2</v>
      </c>
      <c r="H40" s="25">
        <f>'1.4'!E38</f>
        <v>0</v>
      </c>
      <c r="I40" s="25">
        <f>'1.5'!E39</f>
        <v>2</v>
      </c>
    </row>
    <row r="41" spans="1:9" s="7" customFormat="1" ht="16" customHeight="1" x14ac:dyDescent="0.35">
      <c r="A41" s="28" t="s">
        <v>48</v>
      </c>
      <c r="B41" s="29">
        <f t="shared" si="0"/>
        <v>83.3</v>
      </c>
      <c r="C41" s="29">
        <f t="shared" si="1"/>
        <v>12</v>
      </c>
      <c r="D41" s="29">
        <f t="shared" si="2"/>
        <v>10</v>
      </c>
      <c r="E41" s="30">
        <f>'1.1'!F59</f>
        <v>4</v>
      </c>
      <c r="F41" s="25">
        <f>'1.2'!C59</f>
        <v>2</v>
      </c>
      <c r="G41" s="25">
        <f>'1.3'!C59</f>
        <v>2</v>
      </c>
      <c r="H41" s="25">
        <f>'1.4'!E59</f>
        <v>0</v>
      </c>
      <c r="I41" s="25">
        <f>'1.5'!E60</f>
        <v>2</v>
      </c>
    </row>
    <row r="42" spans="1:9" ht="16" customHeight="1" x14ac:dyDescent="0.35">
      <c r="A42" s="28" t="s">
        <v>57</v>
      </c>
      <c r="B42" s="29">
        <f t="shared" si="0"/>
        <v>83.3</v>
      </c>
      <c r="C42" s="29">
        <f t="shared" si="1"/>
        <v>12</v>
      </c>
      <c r="D42" s="29">
        <f t="shared" si="2"/>
        <v>10</v>
      </c>
      <c r="E42" s="30">
        <f>'1.1'!F68</f>
        <v>4</v>
      </c>
      <c r="F42" s="25">
        <f>'1.2'!C68</f>
        <v>0</v>
      </c>
      <c r="G42" s="25">
        <f>'1.3'!C68</f>
        <v>2</v>
      </c>
      <c r="H42" s="25">
        <f>'1.4'!E68</f>
        <v>2</v>
      </c>
      <c r="I42" s="25">
        <f>'1.5'!E69</f>
        <v>2</v>
      </c>
    </row>
    <row r="43" spans="1:9" ht="16" customHeight="1" x14ac:dyDescent="0.35">
      <c r="A43" s="28" t="s">
        <v>72</v>
      </c>
      <c r="B43" s="29">
        <f t="shared" si="0"/>
        <v>83.3</v>
      </c>
      <c r="C43" s="29">
        <f t="shared" si="1"/>
        <v>12</v>
      </c>
      <c r="D43" s="29">
        <f t="shared" si="2"/>
        <v>10</v>
      </c>
      <c r="E43" s="30">
        <f>'1.1'!F81</f>
        <v>4</v>
      </c>
      <c r="F43" s="25">
        <f>'1.2'!C81</f>
        <v>2</v>
      </c>
      <c r="G43" s="25">
        <f>'1.3'!C81</f>
        <v>2</v>
      </c>
      <c r="H43" s="25">
        <f>'1.4'!E81</f>
        <v>2</v>
      </c>
      <c r="I43" s="25">
        <f>'1.5'!E82</f>
        <v>0</v>
      </c>
    </row>
    <row r="44" spans="1:9" ht="16" customHeight="1" x14ac:dyDescent="0.35">
      <c r="A44" s="28" t="s">
        <v>73</v>
      </c>
      <c r="B44" s="29">
        <f t="shared" si="0"/>
        <v>83.3</v>
      </c>
      <c r="C44" s="29">
        <f t="shared" si="1"/>
        <v>12</v>
      </c>
      <c r="D44" s="29">
        <f t="shared" si="2"/>
        <v>10</v>
      </c>
      <c r="E44" s="30">
        <f>'1.1'!F82</f>
        <v>4</v>
      </c>
      <c r="F44" s="25">
        <f>'1.2'!C82</f>
        <v>2</v>
      </c>
      <c r="G44" s="25">
        <f>'1.3'!C82</f>
        <v>2</v>
      </c>
      <c r="H44" s="25">
        <f>'1.4'!E82</f>
        <v>0</v>
      </c>
      <c r="I44" s="25">
        <f>'1.5'!E83</f>
        <v>2</v>
      </c>
    </row>
    <row r="45" spans="1:9" ht="16" customHeight="1" x14ac:dyDescent="0.35">
      <c r="A45" s="28" t="s">
        <v>74</v>
      </c>
      <c r="B45" s="29">
        <f t="shared" si="0"/>
        <v>83.3</v>
      </c>
      <c r="C45" s="29">
        <f t="shared" si="1"/>
        <v>12</v>
      </c>
      <c r="D45" s="29">
        <f t="shared" si="2"/>
        <v>10</v>
      </c>
      <c r="E45" s="30">
        <f>'1.1'!F84</f>
        <v>4</v>
      </c>
      <c r="F45" s="25">
        <f>'1.2'!C84</f>
        <v>0</v>
      </c>
      <c r="G45" s="25">
        <f>'1.3'!C84</f>
        <v>2</v>
      </c>
      <c r="H45" s="25">
        <f>'1.4'!E84</f>
        <v>2</v>
      </c>
      <c r="I45" s="25">
        <f>'1.5'!E85</f>
        <v>2</v>
      </c>
    </row>
    <row r="46" spans="1:9" ht="16" customHeight="1" x14ac:dyDescent="0.35">
      <c r="A46" s="28" t="s">
        <v>67</v>
      </c>
      <c r="B46" s="29">
        <f t="shared" si="0"/>
        <v>83.3</v>
      </c>
      <c r="C46" s="29">
        <f t="shared" si="1"/>
        <v>12</v>
      </c>
      <c r="D46" s="29">
        <f t="shared" si="2"/>
        <v>10</v>
      </c>
      <c r="E46" s="30">
        <f>'1.1'!F88</f>
        <v>4</v>
      </c>
      <c r="F46" s="25">
        <f>'1.2'!C88</f>
        <v>2</v>
      </c>
      <c r="G46" s="25">
        <f>'1.3'!C88</f>
        <v>2</v>
      </c>
      <c r="H46" s="25">
        <f>'1.4'!E88</f>
        <v>0</v>
      </c>
      <c r="I46" s="25">
        <f>'1.5'!E89</f>
        <v>2</v>
      </c>
    </row>
    <row r="47" spans="1:9" ht="16" customHeight="1" x14ac:dyDescent="0.35">
      <c r="A47" s="28" t="s">
        <v>78</v>
      </c>
      <c r="B47" s="29">
        <f t="shared" si="0"/>
        <v>83.3</v>
      </c>
      <c r="C47" s="29">
        <f t="shared" si="1"/>
        <v>12</v>
      </c>
      <c r="D47" s="29">
        <f t="shared" si="2"/>
        <v>10</v>
      </c>
      <c r="E47" s="30">
        <f>'1.1'!F89</f>
        <v>4</v>
      </c>
      <c r="F47" s="25">
        <f>'1.2'!C89</f>
        <v>2</v>
      </c>
      <c r="G47" s="25">
        <f>'1.3'!C89</f>
        <v>2</v>
      </c>
      <c r="H47" s="25">
        <f>'1.4'!E89</f>
        <v>2</v>
      </c>
      <c r="I47" s="25">
        <f>'1.5'!E90</f>
        <v>0</v>
      </c>
    </row>
    <row r="48" spans="1:9" ht="16" customHeight="1" x14ac:dyDescent="0.35">
      <c r="A48" s="28" t="s">
        <v>81</v>
      </c>
      <c r="B48" s="29">
        <f t="shared" si="0"/>
        <v>83.3</v>
      </c>
      <c r="C48" s="29">
        <f t="shared" si="1"/>
        <v>12</v>
      </c>
      <c r="D48" s="29">
        <f t="shared" si="2"/>
        <v>10</v>
      </c>
      <c r="E48" s="30">
        <f>'1.1'!F93</f>
        <v>4</v>
      </c>
      <c r="F48" s="25">
        <f>'1.2'!C93</f>
        <v>2</v>
      </c>
      <c r="G48" s="25">
        <f>'1.3'!C93</f>
        <v>2</v>
      </c>
      <c r="H48" s="25">
        <f>'1.4'!E93</f>
        <v>2</v>
      </c>
      <c r="I48" s="25">
        <f>'1.5'!E94</f>
        <v>0</v>
      </c>
    </row>
    <row r="49" spans="1:9" ht="16" customHeight="1" x14ac:dyDescent="0.35">
      <c r="A49" s="28" t="s">
        <v>85</v>
      </c>
      <c r="B49" s="29">
        <f t="shared" si="0"/>
        <v>83.3</v>
      </c>
      <c r="C49" s="29">
        <f t="shared" si="1"/>
        <v>12</v>
      </c>
      <c r="D49" s="29">
        <f t="shared" si="2"/>
        <v>10</v>
      </c>
      <c r="E49" s="30">
        <f>'1.1'!F97</f>
        <v>2</v>
      </c>
      <c r="F49" s="25">
        <f>'1.2'!C97</f>
        <v>2</v>
      </c>
      <c r="G49" s="25">
        <f>'1.3'!C97</f>
        <v>2</v>
      </c>
      <c r="H49" s="25">
        <f>'1.4'!E97</f>
        <v>2</v>
      </c>
      <c r="I49" s="25">
        <f>'1.5'!E98</f>
        <v>2</v>
      </c>
    </row>
    <row r="50" spans="1:9" ht="16" customHeight="1" x14ac:dyDescent="0.35">
      <c r="A50" s="28" t="s">
        <v>86</v>
      </c>
      <c r="B50" s="29">
        <f t="shared" si="0"/>
        <v>83.3</v>
      </c>
      <c r="C50" s="29">
        <f t="shared" si="1"/>
        <v>12</v>
      </c>
      <c r="D50" s="29">
        <f t="shared" si="2"/>
        <v>10</v>
      </c>
      <c r="E50" s="30">
        <f>'1.1'!F98</f>
        <v>2</v>
      </c>
      <c r="F50" s="25">
        <f>'1.2'!C98</f>
        <v>2</v>
      </c>
      <c r="G50" s="25">
        <f>'1.3'!C98</f>
        <v>2</v>
      </c>
      <c r="H50" s="25">
        <f>'1.4'!E98</f>
        <v>2</v>
      </c>
      <c r="I50" s="25">
        <f>'1.5'!E99</f>
        <v>2</v>
      </c>
    </row>
    <row r="51" spans="1:9" ht="16" customHeight="1" x14ac:dyDescent="0.35">
      <c r="A51" s="188" t="s">
        <v>677</v>
      </c>
      <c r="B51" s="29"/>
      <c r="C51" s="29"/>
      <c r="D51" s="29"/>
      <c r="E51" s="30"/>
      <c r="F51" s="25"/>
      <c r="G51" s="25"/>
      <c r="H51" s="25"/>
      <c r="I51" s="25"/>
    </row>
    <row r="52" spans="1:9" ht="16" customHeight="1" x14ac:dyDescent="0.35">
      <c r="A52" s="28" t="s">
        <v>2</v>
      </c>
      <c r="B52" s="29">
        <f t="shared" ref="B52:B76" si="3">ROUND(D52/C52*100,1)</f>
        <v>75</v>
      </c>
      <c r="C52" s="29">
        <f>$D$5</f>
        <v>12</v>
      </c>
      <c r="D52" s="29">
        <f t="shared" ref="D52:D76" si="4">SUM(E52:I52)</f>
        <v>9</v>
      </c>
      <c r="E52" s="30">
        <f>'1.1'!F8</f>
        <v>4</v>
      </c>
      <c r="F52" s="25">
        <f>'1.2'!C8</f>
        <v>2</v>
      </c>
      <c r="G52" s="25">
        <f>'1.3'!C8</f>
        <v>2</v>
      </c>
      <c r="H52" s="25">
        <f>'1.4'!E8</f>
        <v>0</v>
      </c>
      <c r="I52" s="25">
        <f>'1.5'!E9</f>
        <v>1</v>
      </c>
    </row>
    <row r="53" spans="1:9" ht="16" customHeight="1" x14ac:dyDescent="0.35">
      <c r="A53" s="28" t="s">
        <v>14</v>
      </c>
      <c r="B53" s="29">
        <f t="shared" si="3"/>
        <v>75</v>
      </c>
      <c r="C53" s="29">
        <f>$D$5</f>
        <v>12</v>
      </c>
      <c r="D53" s="29">
        <f t="shared" si="4"/>
        <v>9</v>
      </c>
      <c r="E53" s="30">
        <f>'1.1'!F20</f>
        <v>4</v>
      </c>
      <c r="F53" s="25">
        <f>'1.2'!C20</f>
        <v>2</v>
      </c>
      <c r="G53" s="25">
        <f>'1.3'!C20</f>
        <v>2</v>
      </c>
      <c r="H53" s="25">
        <f>'1.4'!E20</f>
        <v>0</v>
      </c>
      <c r="I53" s="25">
        <f>'1.5'!E21</f>
        <v>1</v>
      </c>
    </row>
    <row r="54" spans="1:9" ht="16" customHeight="1" x14ac:dyDescent="0.35">
      <c r="A54" s="28" t="s">
        <v>21</v>
      </c>
      <c r="B54" s="29">
        <f t="shared" si="3"/>
        <v>75</v>
      </c>
      <c r="C54" s="29">
        <f>$D$5</f>
        <v>12</v>
      </c>
      <c r="D54" s="29">
        <f t="shared" si="4"/>
        <v>9</v>
      </c>
      <c r="E54" s="30">
        <f>'1.1'!F28</f>
        <v>4</v>
      </c>
      <c r="F54" s="25">
        <f>'1.2'!C28</f>
        <v>2</v>
      </c>
      <c r="G54" s="25">
        <f>'1.3'!C28</f>
        <v>2</v>
      </c>
      <c r="H54" s="25">
        <f>'1.4'!E28</f>
        <v>0</v>
      </c>
      <c r="I54" s="25">
        <f>'1.5'!E29</f>
        <v>1</v>
      </c>
    </row>
    <row r="55" spans="1:9" ht="16" customHeight="1" x14ac:dyDescent="0.35">
      <c r="A55" s="28" t="s">
        <v>685</v>
      </c>
      <c r="B55" s="29">
        <f t="shared" si="3"/>
        <v>75</v>
      </c>
      <c r="C55" s="29">
        <f>$D$5-$H$5-$I$5</f>
        <v>8</v>
      </c>
      <c r="D55" s="29">
        <f t="shared" si="4"/>
        <v>6</v>
      </c>
      <c r="E55" s="30">
        <f>'1.1'!F35</f>
        <v>4</v>
      </c>
      <c r="F55" s="25">
        <f>'1.2'!C35</f>
        <v>2</v>
      </c>
      <c r="G55" s="25">
        <f>'1.3'!C35</f>
        <v>0</v>
      </c>
      <c r="H55" s="25" t="str">
        <f>'1.4'!E35</f>
        <v>- *</v>
      </c>
      <c r="I55" s="25" t="str">
        <f>'1.5'!E36</f>
        <v>- *</v>
      </c>
    </row>
    <row r="56" spans="1:9" ht="16" customHeight="1" x14ac:dyDescent="0.35">
      <c r="A56" s="28" t="s">
        <v>34</v>
      </c>
      <c r="B56" s="29">
        <f t="shared" si="3"/>
        <v>75</v>
      </c>
      <c r="C56" s="29">
        <f>$D$5</f>
        <v>12</v>
      </c>
      <c r="D56" s="29">
        <f t="shared" si="4"/>
        <v>9</v>
      </c>
      <c r="E56" s="30">
        <f>'1.1'!F43</f>
        <v>4</v>
      </c>
      <c r="F56" s="25">
        <f>'1.2'!C43</f>
        <v>2</v>
      </c>
      <c r="G56" s="25">
        <f>'1.3'!C43</f>
        <v>2</v>
      </c>
      <c r="H56" s="25">
        <f>'1.4'!E43</f>
        <v>0</v>
      </c>
      <c r="I56" s="25">
        <f>'1.5'!E44</f>
        <v>1</v>
      </c>
    </row>
    <row r="57" spans="1:9" s="7" customFormat="1" ht="16" customHeight="1" x14ac:dyDescent="0.35">
      <c r="A57" s="28" t="s">
        <v>686</v>
      </c>
      <c r="B57" s="29">
        <f t="shared" si="3"/>
        <v>75</v>
      </c>
      <c r="C57" s="29">
        <f>$D$5-$H$5-$I$5</f>
        <v>8</v>
      </c>
      <c r="D57" s="29">
        <f t="shared" si="4"/>
        <v>6</v>
      </c>
      <c r="E57" s="30">
        <f>'1.1'!F45</f>
        <v>4</v>
      </c>
      <c r="F57" s="25">
        <f>'1.2'!C45</f>
        <v>0</v>
      </c>
      <c r="G57" s="25">
        <f>'1.3'!C45</f>
        <v>2</v>
      </c>
      <c r="H57" s="25" t="str">
        <f>'1.4'!E45</f>
        <v>- *</v>
      </c>
      <c r="I57" s="25" t="str">
        <f>'1.5'!E46</f>
        <v>- *</v>
      </c>
    </row>
    <row r="58" spans="1:9" ht="16" customHeight="1" x14ac:dyDescent="0.35">
      <c r="A58" s="28" t="s">
        <v>45</v>
      </c>
      <c r="B58" s="29">
        <f t="shared" si="3"/>
        <v>75</v>
      </c>
      <c r="C58" s="29">
        <f t="shared" ref="C58:C76" si="5">$D$5</f>
        <v>12</v>
      </c>
      <c r="D58" s="29">
        <f t="shared" si="4"/>
        <v>9</v>
      </c>
      <c r="E58" s="30">
        <f>'1.1'!F56</f>
        <v>4</v>
      </c>
      <c r="F58" s="25">
        <f>'1.2'!C56</f>
        <v>0</v>
      </c>
      <c r="G58" s="25">
        <f>'1.3'!C56</f>
        <v>2</v>
      </c>
      <c r="H58" s="25">
        <f>'1.4'!E56</f>
        <v>2</v>
      </c>
      <c r="I58" s="25">
        <f>'1.5'!E57</f>
        <v>1</v>
      </c>
    </row>
    <row r="59" spans="1:9" ht="16" customHeight="1" x14ac:dyDescent="0.35">
      <c r="A59" s="28" t="s">
        <v>64</v>
      </c>
      <c r="B59" s="29">
        <f t="shared" si="3"/>
        <v>75</v>
      </c>
      <c r="C59" s="29">
        <f t="shared" si="5"/>
        <v>12</v>
      </c>
      <c r="D59" s="29">
        <f t="shared" si="4"/>
        <v>9</v>
      </c>
      <c r="E59" s="30">
        <f>'1.1'!F75</f>
        <v>4</v>
      </c>
      <c r="F59" s="25">
        <f>'1.2'!C75</f>
        <v>2</v>
      </c>
      <c r="G59" s="25">
        <f>'1.3'!C75</f>
        <v>2</v>
      </c>
      <c r="H59" s="25">
        <f>'1.4'!E75</f>
        <v>0</v>
      </c>
      <c r="I59" s="25">
        <f>'1.5'!E76</f>
        <v>1</v>
      </c>
    </row>
    <row r="60" spans="1:9" ht="16" customHeight="1" x14ac:dyDescent="0.35">
      <c r="A60" s="28" t="s">
        <v>71</v>
      </c>
      <c r="B60" s="29">
        <f t="shared" si="3"/>
        <v>75</v>
      </c>
      <c r="C60" s="29">
        <f t="shared" si="5"/>
        <v>12</v>
      </c>
      <c r="D60" s="29">
        <f t="shared" si="4"/>
        <v>9</v>
      </c>
      <c r="E60" s="30">
        <f>'1.1'!F90</f>
        <v>4</v>
      </c>
      <c r="F60" s="25">
        <f>'1.2'!C90</f>
        <v>0</v>
      </c>
      <c r="G60" s="25">
        <f>'1.3'!C90</f>
        <v>2</v>
      </c>
      <c r="H60" s="25">
        <f>'1.4'!E90</f>
        <v>2</v>
      </c>
      <c r="I60" s="25">
        <f>'1.5'!E91</f>
        <v>1</v>
      </c>
    </row>
    <row r="61" spans="1:9" ht="16" customHeight="1" x14ac:dyDescent="0.35">
      <c r="A61" s="28" t="s">
        <v>3</v>
      </c>
      <c r="B61" s="29">
        <f t="shared" si="3"/>
        <v>66.7</v>
      </c>
      <c r="C61" s="29">
        <f t="shared" si="5"/>
        <v>12</v>
      </c>
      <c r="D61" s="29">
        <f t="shared" si="4"/>
        <v>8</v>
      </c>
      <c r="E61" s="30">
        <f>'1.1'!F9</f>
        <v>4</v>
      </c>
      <c r="F61" s="25">
        <f>'1.2'!C9</f>
        <v>2</v>
      </c>
      <c r="G61" s="25">
        <f>'1.3'!C9</f>
        <v>2</v>
      </c>
      <c r="H61" s="25">
        <f>'1.4'!E9</f>
        <v>0</v>
      </c>
      <c r="I61" s="25">
        <f>'1.5'!E10</f>
        <v>0</v>
      </c>
    </row>
    <row r="62" spans="1:9" ht="16" customHeight="1" x14ac:dyDescent="0.35">
      <c r="A62" s="28" t="s">
        <v>9</v>
      </c>
      <c r="B62" s="29">
        <f t="shared" si="3"/>
        <v>66.7</v>
      </c>
      <c r="C62" s="29">
        <f t="shared" si="5"/>
        <v>12</v>
      </c>
      <c r="D62" s="29">
        <f t="shared" si="4"/>
        <v>8</v>
      </c>
      <c r="E62" s="30">
        <f>'1.1'!F15</f>
        <v>4</v>
      </c>
      <c r="F62" s="25">
        <f>'1.2'!C15</f>
        <v>0</v>
      </c>
      <c r="G62" s="25">
        <f>'1.3'!C15</f>
        <v>2</v>
      </c>
      <c r="H62" s="25">
        <f>'1.4'!E15</f>
        <v>0</v>
      </c>
      <c r="I62" s="25">
        <f>'1.5'!E16</f>
        <v>2</v>
      </c>
    </row>
    <row r="63" spans="1:9" ht="16" customHeight="1" x14ac:dyDescent="0.35">
      <c r="A63" s="28" t="s">
        <v>15</v>
      </c>
      <c r="B63" s="29">
        <f t="shared" si="3"/>
        <v>66.7</v>
      </c>
      <c r="C63" s="29">
        <f t="shared" si="5"/>
        <v>12</v>
      </c>
      <c r="D63" s="29">
        <f t="shared" si="4"/>
        <v>8</v>
      </c>
      <c r="E63" s="30">
        <f>'1.1'!F21</f>
        <v>4</v>
      </c>
      <c r="F63" s="25">
        <f>'1.2'!C21</f>
        <v>2</v>
      </c>
      <c r="G63" s="25">
        <f>'1.3'!C21</f>
        <v>2</v>
      </c>
      <c r="H63" s="25">
        <f>'1.4'!E21</f>
        <v>0</v>
      </c>
      <c r="I63" s="25">
        <f>'1.5'!E22</f>
        <v>0</v>
      </c>
    </row>
    <row r="64" spans="1:9" ht="16" customHeight="1" x14ac:dyDescent="0.35">
      <c r="A64" s="28" t="s">
        <v>17</v>
      </c>
      <c r="B64" s="29">
        <f t="shared" si="3"/>
        <v>66.7</v>
      </c>
      <c r="C64" s="29">
        <f t="shared" si="5"/>
        <v>12</v>
      </c>
      <c r="D64" s="29">
        <f t="shared" si="4"/>
        <v>8</v>
      </c>
      <c r="E64" s="30">
        <f>'1.1'!F23</f>
        <v>4</v>
      </c>
      <c r="F64" s="25">
        <f>'1.2'!C23</f>
        <v>2</v>
      </c>
      <c r="G64" s="25">
        <f>'1.3'!C23</f>
        <v>0</v>
      </c>
      <c r="H64" s="25">
        <f>'1.4'!E23</f>
        <v>0</v>
      </c>
      <c r="I64" s="25">
        <f>'1.5'!E24</f>
        <v>2</v>
      </c>
    </row>
    <row r="65" spans="1:9" ht="16" customHeight="1" x14ac:dyDescent="0.35">
      <c r="A65" s="28" t="s">
        <v>20</v>
      </c>
      <c r="B65" s="29">
        <f t="shared" si="3"/>
        <v>66.7</v>
      </c>
      <c r="C65" s="29">
        <f t="shared" si="5"/>
        <v>12</v>
      </c>
      <c r="D65" s="29">
        <f t="shared" si="4"/>
        <v>8</v>
      </c>
      <c r="E65" s="30">
        <f>'1.1'!F27</f>
        <v>4</v>
      </c>
      <c r="F65" s="25">
        <f>'1.2'!C27</f>
        <v>0</v>
      </c>
      <c r="G65" s="25">
        <f>'1.3'!C27</f>
        <v>0</v>
      </c>
      <c r="H65" s="25">
        <f>'1.4'!E27</f>
        <v>2</v>
      </c>
      <c r="I65" s="25">
        <f>'1.5'!E28</f>
        <v>2</v>
      </c>
    </row>
    <row r="66" spans="1:9" ht="16" customHeight="1" x14ac:dyDescent="0.35">
      <c r="A66" s="28" t="s">
        <v>26</v>
      </c>
      <c r="B66" s="29">
        <f t="shared" si="3"/>
        <v>66.7</v>
      </c>
      <c r="C66" s="29">
        <f t="shared" si="5"/>
        <v>12</v>
      </c>
      <c r="D66" s="29">
        <f t="shared" si="4"/>
        <v>8</v>
      </c>
      <c r="E66" s="30">
        <f>'1.1'!F33</f>
        <v>2</v>
      </c>
      <c r="F66" s="25">
        <f>'1.2'!C33</f>
        <v>0</v>
      </c>
      <c r="G66" s="25">
        <f>'1.3'!C33</f>
        <v>2</v>
      </c>
      <c r="H66" s="25">
        <f>'1.4'!E33</f>
        <v>2</v>
      </c>
      <c r="I66" s="25">
        <f>'1.5'!E34</f>
        <v>2</v>
      </c>
    </row>
    <row r="67" spans="1:9" ht="16" customHeight="1" x14ac:dyDescent="0.35">
      <c r="A67" s="28" t="s">
        <v>27</v>
      </c>
      <c r="B67" s="29">
        <f t="shared" si="3"/>
        <v>66.7</v>
      </c>
      <c r="C67" s="29">
        <f t="shared" si="5"/>
        <v>12</v>
      </c>
      <c r="D67" s="29">
        <f t="shared" si="4"/>
        <v>8</v>
      </c>
      <c r="E67" s="30">
        <f>'1.1'!F34</f>
        <v>0</v>
      </c>
      <c r="F67" s="25">
        <f>'1.2'!C34</f>
        <v>2</v>
      </c>
      <c r="G67" s="25">
        <f>'1.3'!C34</f>
        <v>2</v>
      </c>
      <c r="H67" s="25">
        <f>'1.4'!E34</f>
        <v>2</v>
      </c>
      <c r="I67" s="25">
        <f>'1.5'!E35</f>
        <v>2</v>
      </c>
    </row>
    <row r="68" spans="1:9" ht="16" customHeight="1" x14ac:dyDescent="0.35">
      <c r="A68" s="28" t="s">
        <v>38</v>
      </c>
      <c r="B68" s="29">
        <f t="shared" si="3"/>
        <v>66.7</v>
      </c>
      <c r="C68" s="29">
        <f t="shared" si="5"/>
        <v>12</v>
      </c>
      <c r="D68" s="29">
        <f t="shared" si="4"/>
        <v>8</v>
      </c>
      <c r="E68" s="30">
        <f>'1.1'!F48</f>
        <v>4</v>
      </c>
      <c r="F68" s="25">
        <f>'1.2'!C48</f>
        <v>2</v>
      </c>
      <c r="G68" s="25">
        <f>'1.3'!C48</f>
        <v>2</v>
      </c>
      <c r="H68" s="25">
        <f>'1.4'!E48</f>
        <v>0</v>
      </c>
      <c r="I68" s="25">
        <f>'1.5'!E49</f>
        <v>0</v>
      </c>
    </row>
    <row r="69" spans="1:9" ht="16" customHeight="1" x14ac:dyDescent="0.35">
      <c r="A69" s="28" t="s">
        <v>39</v>
      </c>
      <c r="B69" s="29">
        <f t="shared" si="3"/>
        <v>66.7</v>
      </c>
      <c r="C69" s="29">
        <f t="shared" si="5"/>
        <v>12</v>
      </c>
      <c r="D69" s="29">
        <f t="shared" si="4"/>
        <v>8</v>
      </c>
      <c r="E69" s="30">
        <f>'1.1'!F49</f>
        <v>2</v>
      </c>
      <c r="F69" s="25">
        <f>'1.2'!C49</f>
        <v>2</v>
      </c>
      <c r="G69" s="25">
        <f>'1.3'!C49</f>
        <v>2</v>
      </c>
      <c r="H69" s="25">
        <f>'1.4'!E49</f>
        <v>2</v>
      </c>
      <c r="I69" s="25">
        <f>'1.5'!E50</f>
        <v>0</v>
      </c>
    </row>
    <row r="70" spans="1:9" ht="16" customHeight="1" x14ac:dyDescent="0.35">
      <c r="A70" s="28" t="s">
        <v>47</v>
      </c>
      <c r="B70" s="29">
        <f t="shared" si="3"/>
        <v>66.7</v>
      </c>
      <c r="C70" s="29">
        <f t="shared" si="5"/>
        <v>12</v>
      </c>
      <c r="D70" s="29">
        <f t="shared" si="4"/>
        <v>8</v>
      </c>
      <c r="E70" s="30">
        <f>'1.1'!F58</f>
        <v>4</v>
      </c>
      <c r="F70" s="25">
        <f>'1.2'!C58</f>
        <v>2</v>
      </c>
      <c r="G70" s="25">
        <f>'1.3'!C58</f>
        <v>2</v>
      </c>
      <c r="H70" s="25">
        <f>'1.4'!E58</f>
        <v>0</v>
      </c>
      <c r="I70" s="25">
        <f>'1.5'!E59</f>
        <v>0</v>
      </c>
    </row>
    <row r="71" spans="1:9" ht="16" customHeight="1" x14ac:dyDescent="0.35">
      <c r="A71" s="28" t="s">
        <v>54</v>
      </c>
      <c r="B71" s="29">
        <f t="shared" si="3"/>
        <v>66.7</v>
      </c>
      <c r="C71" s="29">
        <f t="shared" si="5"/>
        <v>12</v>
      </c>
      <c r="D71" s="29">
        <f t="shared" si="4"/>
        <v>8</v>
      </c>
      <c r="E71" s="30">
        <f>'1.1'!F65</f>
        <v>2</v>
      </c>
      <c r="F71" s="25">
        <f>'1.2'!C65</f>
        <v>2</v>
      </c>
      <c r="G71" s="25">
        <f>'1.3'!C65</f>
        <v>2</v>
      </c>
      <c r="H71" s="25">
        <f>'1.4'!E65</f>
        <v>0</v>
      </c>
      <c r="I71" s="25">
        <f>'1.5'!E66</f>
        <v>2</v>
      </c>
    </row>
    <row r="72" spans="1:9" ht="16" customHeight="1" x14ac:dyDescent="0.35">
      <c r="A72" s="28" t="s">
        <v>60</v>
      </c>
      <c r="B72" s="29">
        <f t="shared" si="3"/>
        <v>66.7</v>
      </c>
      <c r="C72" s="29">
        <f t="shared" si="5"/>
        <v>12</v>
      </c>
      <c r="D72" s="29">
        <f t="shared" si="4"/>
        <v>8</v>
      </c>
      <c r="E72" s="30">
        <f>'1.1'!F71</f>
        <v>4</v>
      </c>
      <c r="F72" s="25">
        <f>'1.2'!C71</f>
        <v>2</v>
      </c>
      <c r="G72" s="25">
        <f>'1.3'!C71</f>
        <v>2</v>
      </c>
      <c r="H72" s="25">
        <f>'1.4'!E71</f>
        <v>0</v>
      </c>
      <c r="I72" s="25">
        <f>'1.5'!E72</f>
        <v>0</v>
      </c>
    </row>
    <row r="73" spans="1:9" ht="16" customHeight="1" x14ac:dyDescent="0.35">
      <c r="A73" s="28" t="s">
        <v>68</v>
      </c>
      <c r="B73" s="29">
        <f t="shared" si="3"/>
        <v>66.7</v>
      </c>
      <c r="C73" s="29">
        <f t="shared" si="5"/>
        <v>12</v>
      </c>
      <c r="D73" s="29">
        <f t="shared" si="4"/>
        <v>8</v>
      </c>
      <c r="E73" s="30">
        <f>'1.1'!F78</f>
        <v>2</v>
      </c>
      <c r="F73" s="25">
        <f>'1.2'!C78</f>
        <v>2</v>
      </c>
      <c r="G73" s="25">
        <f>'1.3'!C78</f>
        <v>2</v>
      </c>
      <c r="H73" s="25">
        <f>'1.4'!E78</f>
        <v>0</v>
      </c>
      <c r="I73" s="25">
        <f>'1.5'!E79</f>
        <v>2</v>
      </c>
    </row>
    <row r="74" spans="1:9" ht="16" customHeight="1" x14ac:dyDescent="0.35">
      <c r="A74" s="28" t="s">
        <v>75</v>
      </c>
      <c r="B74" s="29">
        <f t="shared" si="3"/>
        <v>66.7</v>
      </c>
      <c r="C74" s="29">
        <f t="shared" si="5"/>
        <v>12</v>
      </c>
      <c r="D74" s="29">
        <f t="shared" si="4"/>
        <v>8</v>
      </c>
      <c r="E74" s="30">
        <f>'1.1'!F85</f>
        <v>2</v>
      </c>
      <c r="F74" s="25">
        <f>'1.2'!C85</f>
        <v>2</v>
      </c>
      <c r="G74" s="25">
        <f>'1.3'!C85</f>
        <v>2</v>
      </c>
      <c r="H74" s="25">
        <f>'1.4'!E85</f>
        <v>2</v>
      </c>
      <c r="I74" s="25">
        <f>'1.5'!E86</f>
        <v>0</v>
      </c>
    </row>
    <row r="75" spans="1:9" ht="16" customHeight="1" x14ac:dyDescent="0.35">
      <c r="A75" s="28" t="s">
        <v>79</v>
      </c>
      <c r="B75" s="29">
        <f t="shared" si="3"/>
        <v>66.7</v>
      </c>
      <c r="C75" s="29">
        <f t="shared" si="5"/>
        <v>12</v>
      </c>
      <c r="D75" s="29">
        <f t="shared" si="4"/>
        <v>8</v>
      </c>
      <c r="E75" s="30">
        <f>'1.1'!F91</f>
        <v>4</v>
      </c>
      <c r="F75" s="25">
        <f>'1.2'!C91</f>
        <v>2</v>
      </c>
      <c r="G75" s="25">
        <f>'1.3'!C91</f>
        <v>2</v>
      </c>
      <c r="H75" s="25">
        <f>'1.4'!E91</f>
        <v>0</v>
      </c>
      <c r="I75" s="25">
        <f>'1.5'!E92</f>
        <v>0</v>
      </c>
    </row>
    <row r="76" spans="1:9" ht="16" customHeight="1" x14ac:dyDescent="0.35">
      <c r="A76" s="28" t="s">
        <v>83</v>
      </c>
      <c r="B76" s="29">
        <f t="shared" si="3"/>
        <v>66.7</v>
      </c>
      <c r="C76" s="29">
        <f t="shared" si="5"/>
        <v>12</v>
      </c>
      <c r="D76" s="29">
        <f t="shared" si="4"/>
        <v>8</v>
      </c>
      <c r="E76" s="30">
        <f>'1.1'!F95</f>
        <v>0</v>
      </c>
      <c r="F76" s="25">
        <f>'1.2'!C95</f>
        <v>2</v>
      </c>
      <c r="G76" s="25">
        <f>'1.3'!C95</f>
        <v>2</v>
      </c>
      <c r="H76" s="25">
        <f>'1.4'!E95</f>
        <v>2</v>
      </c>
      <c r="I76" s="25">
        <f>'1.5'!E96</f>
        <v>2</v>
      </c>
    </row>
    <row r="77" spans="1:9" ht="16" customHeight="1" x14ac:dyDescent="0.35">
      <c r="A77" s="188" t="s">
        <v>678</v>
      </c>
      <c r="B77" s="29"/>
      <c r="C77" s="29"/>
      <c r="D77" s="29"/>
      <c r="E77" s="30"/>
      <c r="F77" s="25"/>
      <c r="G77" s="25"/>
      <c r="H77" s="25"/>
      <c r="I77" s="25"/>
    </row>
    <row r="78" spans="1:9" ht="16" customHeight="1" x14ac:dyDescent="0.35">
      <c r="A78" s="28" t="s">
        <v>55</v>
      </c>
      <c r="B78" s="29">
        <f t="shared" ref="B78:B88" si="6">ROUND(D78/C78*100,1)</f>
        <v>58.3</v>
      </c>
      <c r="C78" s="29">
        <f>$D$5</f>
        <v>12</v>
      </c>
      <c r="D78" s="29">
        <f t="shared" ref="D78:D88" si="7">SUM(E78:I78)</f>
        <v>7</v>
      </c>
      <c r="E78" s="30">
        <f>'1.1'!F66</f>
        <v>4</v>
      </c>
      <c r="F78" s="25">
        <f>'1.2'!C66</f>
        <v>0</v>
      </c>
      <c r="G78" s="25">
        <f>'1.3'!C66</f>
        <v>0</v>
      </c>
      <c r="H78" s="25">
        <f>'1.4'!E66</f>
        <v>2</v>
      </c>
      <c r="I78" s="25">
        <f>'1.5'!E67</f>
        <v>1</v>
      </c>
    </row>
    <row r="79" spans="1:9" ht="16" customHeight="1" x14ac:dyDescent="0.35">
      <c r="A79" s="28" t="s">
        <v>70</v>
      </c>
      <c r="B79" s="29">
        <f t="shared" si="6"/>
        <v>58.3</v>
      </c>
      <c r="C79" s="29">
        <f>$D$5</f>
        <v>12</v>
      </c>
      <c r="D79" s="29">
        <f t="shared" si="7"/>
        <v>7</v>
      </c>
      <c r="E79" s="30">
        <f>'1.1'!F80</f>
        <v>4</v>
      </c>
      <c r="F79" s="25">
        <f>'1.2'!C80</f>
        <v>0</v>
      </c>
      <c r="G79" s="25">
        <f>'1.3'!C80</f>
        <v>2</v>
      </c>
      <c r="H79" s="25">
        <f>'1.4'!E80</f>
        <v>0</v>
      </c>
      <c r="I79" s="25">
        <f>'1.5'!E81</f>
        <v>1</v>
      </c>
    </row>
    <row r="80" spans="1:9" ht="16" customHeight="1" x14ac:dyDescent="0.35">
      <c r="A80" s="28" t="s">
        <v>80</v>
      </c>
      <c r="B80" s="29">
        <f t="shared" si="6"/>
        <v>58.3</v>
      </c>
      <c r="C80" s="29">
        <f>$D$5</f>
        <v>12</v>
      </c>
      <c r="D80" s="29">
        <f t="shared" si="7"/>
        <v>7</v>
      </c>
      <c r="E80" s="30">
        <f>'1.1'!F92</f>
        <v>4</v>
      </c>
      <c r="F80" s="25">
        <f>'1.2'!C92</f>
        <v>0</v>
      </c>
      <c r="G80" s="25">
        <f>'1.3'!C92</f>
        <v>2</v>
      </c>
      <c r="H80" s="25">
        <f>'1.4'!E92</f>
        <v>0</v>
      </c>
      <c r="I80" s="25">
        <f>'1.5'!E93</f>
        <v>1</v>
      </c>
    </row>
    <row r="81" spans="1:9" ht="16" customHeight="1" x14ac:dyDescent="0.35">
      <c r="A81" s="28" t="s">
        <v>37</v>
      </c>
      <c r="B81" s="29">
        <f t="shared" si="6"/>
        <v>54.2</v>
      </c>
      <c r="C81" s="29">
        <f>$D$5</f>
        <v>12</v>
      </c>
      <c r="D81" s="29">
        <f t="shared" si="7"/>
        <v>6.5</v>
      </c>
      <c r="E81" s="30">
        <f>'1.1'!F47</f>
        <v>2</v>
      </c>
      <c r="F81" s="25">
        <f>'1.2'!C47</f>
        <v>2</v>
      </c>
      <c r="G81" s="25">
        <f>'1.3'!C47</f>
        <v>2</v>
      </c>
      <c r="H81" s="25">
        <f>'1.4'!E47</f>
        <v>0</v>
      </c>
      <c r="I81" s="25">
        <f>'1.5'!E48</f>
        <v>0.5</v>
      </c>
    </row>
    <row r="82" spans="1:9" ht="16" customHeight="1" x14ac:dyDescent="0.35">
      <c r="A82" s="28" t="s">
        <v>687</v>
      </c>
      <c r="B82" s="29">
        <f t="shared" si="6"/>
        <v>50</v>
      </c>
      <c r="C82" s="29">
        <f>$D$5-$H$5-$I$5</f>
        <v>8</v>
      </c>
      <c r="D82" s="29">
        <f t="shared" si="7"/>
        <v>4</v>
      </c>
      <c r="E82" s="30">
        <f>'1.1'!F24</f>
        <v>4</v>
      </c>
      <c r="F82" s="25">
        <f>'1.2'!C24</f>
        <v>0</v>
      </c>
      <c r="G82" s="25">
        <f>'1.3'!C24</f>
        <v>0</v>
      </c>
      <c r="H82" s="25" t="str">
        <f>'1.4'!E24</f>
        <v>- *</v>
      </c>
      <c r="I82" s="25" t="str">
        <f>'1.5'!E25</f>
        <v>- *</v>
      </c>
    </row>
    <row r="83" spans="1:9" ht="16" customHeight="1" x14ac:dyDescent="0.35">
      <c r="A83" s="28" t="s">
        <v>23</v>
      </c>
      <c r="B83" s="29">
        <f t="shared" si="6"/>
        <v>50</v>
      </c>
      <c r="C83" s="29">
        <f t="shared" ref="C83:C88" si="8">$D$5</f>
        <v>12</v>
      </c>
      <c r="D83" s="29">
        <f t="shared" si="7"/>
        <v>6</v>
      </c>
      <c r="E83" s="30">
        <f>'1.1'!F30</f>
        <v>4</v>
      </c>
      <c r="F83" s="25">
        <f>'1.2'!C30</f>
        <v>2</v>
      </c>
      <c r="G83" s="25">
        <f>'1.3'!C30</f>
        <v>0</v>
      </c>
      <c r="H83" s="25">
        <f>'1.4'!E30</f>
        <v>0</v>
      </c>
      <c r="I83" s="25">
        <f>'1.5'!E31</f>
        <v>0</v>
      </c>
    </row>
    <row r="84" spans="1:9" ht="16" customHeight="1" x14ac:dyDescent="0.35">
      <c r="A84" s="28" t="s">
        <v>33</v>
      </c>
      <c r="B84" s="29">
        <f t="shared" si="6"/>
        <v>50</v>
      </c>
      <c r="C84" s="29">
        <f t="shared" si="8"/>
        <v>12</v>
      </c>
      <c r="D84" s="29">
        <f t="shared" si="7"/>
        <v>6</v>
      </c>
      <c r="E84" s="30">
        <f>'1.1'!F42</f>
        <v>2</v>
      </c>
      <c r="F84" s="25">
        <f>'1.2'!C42</f>
        <v>2</v>
      </c>
      <c r="G84" s="25">
        <f>'1.3'!C42</f>
        <v>2</v>
      </c>
      <c r="H84" s="25">
        <f>'1.4'!E42</f>
        <v>0</v>
      </c>
      <c r="I84" s="25">
        <f>'1.5'!E43</f>
        <v>0</v>
      </c>
    </row>
    <row r="85" spans="1:9" ht="16" customHeight="1" x14ac:dyDescent="0.35">
      <c r="A85" s="28" t="s">
        <v>46</v>
      </c>
      <c r="B85" s="29">
        <f t="shared" si="6"/>
        <v>50</v>
      </c>
      <c r="C85" s="29">
        <f t="shared" si="8"/>
        <v>12</v>
      </c>
      <c r="D85" s="29">
        <f t="shared" si="7"/>
        <v>6</v>
      </c>
      <c r="E85" s="30">
        <f>'1.1'!F57</f>
        <v>4</v>
      </c>
      <c r="F85" s="25">
        <f>'1.2'!C57</f>
        <v>0</v>
      </c>
      <c r="G85" s="25">
        <f>'1.3'!C57</f>
        <v>2</v>
      </c>
      <c r="H85" s="25">
        <f>'1.4'!E57</f>
        <v>0</v>
      </c>
      <c r="I85" s="25">
        <f>'1.5'!E58</f>
        <v>0</v>
      </c>
    </row>
    <row r="86" spans="1:9" ht="16" customHeight="1" x14ac:dyDescent="0.35">
      <c r="A86" s="28" t="s">
        <v>50</v>
      </c>
      <c r="B86" s="29">
        <f t="shared" si="6"/>
        <v>50</v>
      </c>
      <c r="C86" s="29">
        <f t="shared" si="8"/>
        <v>12</v>
      </c>
      <c r="D86" s="29">
        <f t="shared" si="7"/>
        <v>6</v>
      </c>
      <c r="E86" s="30">
        <f>'1.1'!F61</f>
        <v>4</v>
      </c>
      <c r="F86" s="25">
        <f>'1.2'!C61</f>
        <v>0</v>
      </c>
      <c r="G86" s="25">
        <f>'1.3'!C61</f>
        <v>0</v>
      </c>
      <c r="H86" s="25">
        <f>'1.4'!E61</f>
        <v>0</v>
      </c>
      <c r="I86" s="25">
        <f>'1.5'!E62</f>
        <v>2</v>
      </c>
    </row>
    <row r="87" spans="1:9" ht="16" customHeight="1" x14ac:dyDescent="0.35">
      <c r="A87" s="28" t="s">
        <v>59</v>
      </c>
      <c r="B87" s="29">
        <f t="shared" si="6"/>
        <v>50</v>
      </c>
      <c r="C87" s="29">
        <f t="shared" si="8"/>
        <v>12</v>
      </c>
      <c r="D87" s="29">
        <f t="shared" si="7"/>
        <v>6</v>
      </c>
      <c r="E87" s="30">
        <f>'1.1'!F70</f>
        <v>2</v>
      </c>
      <c r="F87" s="25">
        <f>'1.2'!C70</f>
        <v>0</v>
      </c>
      <c r="G87" s="25">
        <f>'1.3'!C70</f>
        <v>2</v>
      </c>
      <c r="H87" s="25">
        <f>'1.4'!E70</f>
        <v>0</v>
      </c>
      <c r="I87" s="25">
        <f>'1.5'!E71</f>
        <v>2</v>
      </c>
    </row>
    <row r="88" spans="1:9" ht="16" customHeight="1" x14ac:dyDescent="0.35">
      <c r="A88" s="28" t="s">
        <v>82</v>
      </c>
      <c r="B88" s="29">
        <f t="shared" si="6"/>
        <v>50</v>
      </c>
      <c r="C88" s="29">
        <f t="shared" si="8"/>
        <v>12</v>
      </c>
      <c r="D88" s="29">
        <f t="shared" si="7"/>
        <v>6</v>
      </c>
      <c r="E88" s="30">
        <f>'1.1'!F94</f>
        <v>2</v>
      </c>
      <c r="F88" s="25">
        <f>'1.2'!C94</f>
        <v>2</v>
      </c>
      <c r="G88" s="25">
        <f>'1.3'!C94</f>
        <v>0</v>
      </c>
      <c r="H88" s="25">
        <f>'1.4'!E94</f>
        <v>0</v>
      </c>
      <c r="I88" s="25">
        <f>'1.5'!E95</f>
        <v>2</v>
      </c>
    </row>
    <row r="89" spans="1:9" ht="16" customHeight="1" x14ac:dyDescent="0.35">
      <c r="A89" s="188" t="s">
        <v>679</v>
      </c>
      <c r="B89" s="29"/>
      <c r="C89" s="29"/>
      <c r="D89" s="29"/>
      <c r="E89" s="30"/>
      <c r="F89" s="25"/>
      <c r="G89" s="25"/>
      <c r="H89" s="25"/>
      <c r="I89" s="25"/>
    </row>
    <row r="90" spans="1:9" ht="16" customHeight="1" x14ac:dyDescent="0.35">
      <c r="A90" s="28" t="s">
        <v>40</v>
      </c>
      <c r="B90" s="29">
        <f>ROUND(D90/C90*100,1)</f>
        <v>33.299999999999997</v>
      </c>
      <c r="C90" s="29">
        <f>$D$5</f>
        <v>12</v>
      </c>
      <c r="D90" s="29">
        <f>SUM(E90:I90)</f>
        <v>4</v>
      </c>
      <c r="E90" s="30">
        <f>'1.1'!F50</f>
        <v>0</v>
      </c>
      <c r="F90" s="25">
        <f>'1.2'!C50</f>
        <v>2</v>
      </c>
      <c r="G90" s="25">
        <f>'1.3'!C50</f>
        <v>2</v>
      </c>
      <c r="H90" s="25">
        <f>'1.4'!E50</f>
        <v>0</v>
      </c>
      <c r="I90" s="25">
        <f>'1.5'!E51</f>
        <v>0</v>
      </c>
    </row>
    <row r="91" spans="1:9" ht="16" customHeight="1" x14ac:dyDescent="0.35">
      <c r="A91" s="28" t="s">
        <v>51</v>
      </c>
      <c r="B91" s="29">
        <f>ROUND(D91/C91*100,1)</f>
        <v>33.299999999999997</v>
      </c>
      <c r="C91" s="29">
        <f>$D$5</f>
        <v>12</v>
      </c>
      <c r="D91" s="29">
        <f>SUM(E91:I91)</f>
        <v>4</v>
      </c>
      <c r="E91" s="30">
        <f>'1.1'!F62</f>
        <v>2</v>
      </c>
      <c r="F91" s="25">
        <f>'1.2'!C62</f>
        <v>0</v>
      </c>
      <c r="G91" s="25">
        <f>'1.3'!C62</f>
        <v>2</v>
      </c>
      <c r="H91" s="25">
        <f>'1.4'!E62</f>
        <v>0</v>
      </c>
      <c r="I91" s="25">
        <f>'1.5'!E63</f>
        <v>0</v>
      </c>
    </row>
    <row r="92" spans="1:9" ht="16" customHeight="1" x14ac:dyDescent="0.35">
      <c r="A92" s="28" t="s">
        <v>11</v>
      </c>
      <c r="B92" s="29">
        <f>ROUND(D92/C92*100,1)</f>
        <v>25</v>
      </c>
      <c r="C92" s="29">
        <f>$D$5</f>
        <v>12</v>
      </c>
      <c r="D92" s="29">
        <f>SUM(E92:I92)</f>
        <v>3</v>
      </c>
      <c r="E92" s="30">
        <f>'1.1'!F17</f>
        <v>0</v>
      </c>
      <c r="F92" s="25">
        <f>'1.2'!C17</f>
        <v>0</v>
      </c>
      <c r="G92" s="25">
        <f>'1.3'!C17</f>
        <v>2</v>
      </c>
      <c r="H92" s="25">
        <f>'1.4'!E17</f>
        <v>0</v>
      </c>
      <c r="I92" s="25">
        <f>'1.5'!E18</f>
        <v>1</v>
      </c>
    </row>
    <row r="93" spans="1:9" ht="16" customHeight="1" x14ac:dyDescent="0.35">
      <c r="A93" s="188" t="s">
        <v>680</v>
      </c>
      <c r="B93" s="29"/>
      <c r="C93" s="29"/>
      <c r="D93" s="29"/>
      <c r="E93" s="30"/>
      <c r="F93" s="25"/>
      <c r="G93" s="25"/>
      <c r="H93" s="25"/>
      <c r="I93" s="25"/>
    </row>
    <row r="94" spans="1:9" ht="16" customHeight="1" x14ac:dyDescent="0.35">
      <c r="A94" s="28" t="s">
        <v>89</v>
      </c>
      <c r="B94" s="29">
        <f>ROUND(D94/C94*100,1)</f>
        <v>16.7</v>
      </c>
      <c r="C94" s="29">
        <f>$D$5</f>
        <v>12</v>
      </c>
      <c r="D94" s="29">
        <f>SUM(E94:I94)</f>
        <v>2</v>
      </c>
      <c r="E94" s="30">
        <f>'1.1'!F51</f>
        <v>0</v>
      </c>
      <c r="F94" s="25">
        <f>'1.2'!C51</f>
        <v>0</v>
      </c>
      <c r="G94" s="25">
        <f>'1.3'!C51</f>
        <v>2</v>
      </c>
      <c r="H94" s="25">
        <f>'1.4'!E51</f>
        <v>0</v>
      </c>
      <c r="I94" s="25">
        <f>'1.5'!E52</f>
        <v>0</v>
      </c>
    </row>
    <row r="95" spans="1:9" ht="16" customHeight="1" x14ac:dyDescent="0.35">
      <c r="A95" s="28" t="s">
        <v>76</v>
      </c>
      <c r="B95" s="29">
        <f>ROUND(D95/C95*100,1)</f>
        <v>8.3000000000000007</v>
      </c>
      <c r="C95" s="29">
        <f>$D$5</f>
        <v>12</v>
      </c>
      <c r="D95" s="29">
        <f>SUM(E95:I95)</f>
        <v>1</v>
      </c>
      <c r="E95" s="30">
        <f>'1.1'!F86</f>
        <v>0</v>
      </c>
      <c r="F95" s="25">
        <f>'1.2'!C86</f>
        <v>0</v>
      </c>
      <c r="G95" s="25">
        <f>'1.3'!C86</f>
        <v>0</v>
      </c>
      <c r="H95" s="25">
        <f>'1.4'!E86</f>
        <v>0</v>
      </c>
      <c r="I95" s="25">
        <f>'1.5'!E87</f>
        <v>1</v>
      </c>
    </row>
    <row r="96" spans="1:9" x14ac:dyDescent="0.35">
      <c r="A96" s="51" t="s">
        <v>681</v>
      </c>
      <c r="D96" s="48"/>
    </row>
    <row r="97" spans="1:1" x14ac:dyDescent="0.35">
      <c r="A97" s="130" t="s">
        <v>692</v>
      </c>
    </row>
  </sheetData>
  <sortState xmlns:xlrd2="http://schemas.microsoft.com/office/spreadsheetml/2017/richdata2" ref="A7:I95">
    <sortCondition descending="1" ref="B7:B95"/>
  </sortState>
  <pageMargins left="0.70866141732283472" right="0.70866141732283472" top="0.74803149606299213" bottom="0.74803149606299213" header="0.31496062992125984" footer="0.31496062992125984"/>
  <pageSetup paperSize="9" scale="66" fitToHeight="0" orientation="landscape" r:id="rId1"/>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
  <sheetViews>
    <sheetView zoomScaleNormal="100" zoomScalePageLayoutView="80" workbookViewId="0">
      <pane ySplit="4" topLeftCell="A5" activePane="bottomLeft" state="frozen"/>
      <selection activeCell="G33" sqref="G33:G2385"/>
      <selection pane="bottomLeft" activeCell="A101" sqref="A101"/>
    </sheetView>
  </sheetViews>
  <sheetFormatPr defaultRowHeight="14.5" x14ac:dyDescent="0.35"/>
  <cols>
    <col min="1" max="1" width="32.1796875" customWidth="1"/>
    <col min="2" max="2" width="12.81640625" style="8" customWidth="1"/>
    <col min="3" max="3" width="12.36328125" style="26" customWidth="1"/>
    <col min="4" max="4" width="9.1796875" customWidth="1"/>
    <col min="5" max="5" width="18.08984375" customWidth="1"/>
    <col min="6" max="6" width="15.90625" customWidth="1"/>
    <col min="7" max="7" width="18.81640625" customWidth="1"/>
    <col min="8" max="8" width="20.54296875" customWidth="1"/>
    <col min="9" max="9" width="19.1796875" customWidth="1"/>
  </cols>
  <sheetData>
    <row r="1" spans="1:9" ht="19.5" customHeight="1" x14ac:dyDescent="0.35">
      <c r="A1" s="184" t="s">
        <v>558</v>
      </c>
      <c r="B1" s="185"/>
      <c r="C1" s="185"/>
      <c r="D1" s="185"/>
      <c r="E1" s="185"/>
      <c r="F1" s="185"/>
      <c r="G1" s="185"/>
      <c r="H1" s="185"/>
      <c r="I1" s="185"/>
    </row>
    <row r="2" spans="1:9" ht="15" customHeight="1" x14ac:dyDescent="0.35">
      <c r="A2" s="186" t="s">
        <v>675</v>
      </c>
      <c r="B2" s="187"/>
      <c r="C2" s="187"/>
      <c r="D2" s="187"/>
      <c r="E2" s="187"/>
      <c r="F2" s="187"/>
      <c r="G2" s="187"/>
      <c r="H2" s="187"/>
      <c r="I2" s="187"/>
    </row>
    <row r="3" spans="1:9" ht="131" customHeight="1" x14ac:dyDescent="0.35">
      <c r="A3" s="36" t="s">
        <v>97</v>
      </c>
      <c r="B3" s="37" t="s">
        <v>114</v>
      </c>
      <c r="C3" s="37" t="s">
        <v>112</v>
      </c>
      <c r="D3" s="37" t="s">
        <v>111</v>
      </c>
      <c r="E3" s="21" t="s">
        <v>212</v>
      </c>
      <c r="F3" s="21" t="s">
        <v>318</v>
      </c>
      <c r="G3" s="21" t="s">
        <v>321</v>
      </c>
      <c r="H3" s="21" t="s">
        <v>420</v>
      </c>
      <c r="I3" s="36" t="s">
        <v>422</v>
      </c>
    </row>
    <row r="4" spans="1:9" ht="16" customHeight="1" x14ac:dyDescent="0.35">
      <c r="A4" s="182" t="s">
        <v>87</v>
      </c>
      <c r="B4" s="23" t="s">
        <v>113</v>
      </c>
      <c r="C4" s="23" t="s">
        <v>88</v>
      </c>
      <c r="D4" s="23" t="s">
        <v>88</v>
      </c>
      <c r="E4" s="22" t="s">
        <v>88</v>
      </c>
      <c r="F4" s="24" t="s">
        <v>88</v>
      </c>
      <c r="G4" s="24" t="s">
        <v>88</v>
      </c>
      <c r="H4" s="24" t="s">
        <v>88</v>
      </c>
      <c r="I4" s="24" t="s">
        <v>88</v>
      </c>
    </row>
    <row r="5" spans="1:9" s="19" customFormat="1" ht="15" customHeight="1" x14ac:dyDescent="0.3">
      <c r="A5" s="183" t="s">
        <v>112</v>
      </c>
      <c r="B5" s="38"/>
      <c r="C5" s="38"/>
      <c r="D5" s="39">
        <f>SUM(E5:I5)</f>
        <v>12</v>
      </c>
      <c r="E5" s="40">
        <v>4</v>
      </c>
      <c r="F5" s="41">
        <v>2</v>
      </c>
      <c r="G5" s="41">
        <v>2</v>
      </c>
      <c r="H5" s="41">
        <v>2</v>
      </c>
      <c r="I5" s="41">
        <v>2</v>
      </c>
    </row>
    <row r="6" spans="1:9" ht="16" customHeight="1" x14ac:dyDescent="0.35">
      <c r="A6" s="42" t="s">
        <v>0</v>
      </c>
      <c r="B6" s="42"/>
      <c r="C6" s="42"/>
      <c r="D6" s="43"/>
      <c r="E6" s="43"/>
      <c r="F6" s="44"/>
      <c r="G6" s="44"/>
      <c r="H6" s="44"/>
      <c r="I6" s="44"/>
    </row>
    <row r="7" spans="1:9" ht="16" customHeight="1" x14ac:dyDescent="0.35">
      <c r="A7" s="28" t="s">
        <v>1</v>
      </c>
      <c r="B7" s="29">
        <f>ROUND(D7/C7*100,1)</f>
        <v>91.7</v>
      </c>
      <c r="C7" s="29">
        <f>$D$5</f>
        <v>12</v>
      </c>
      <c r="D7" s="29">
        <f>SUM(E7:I7)</f>
        <v>11</v>
      </c>
      <c r="E7" s="30">
        <f>'1.1'!F7</f>
        <v>4</v>
      </c>
      <c r="F7" s="25">
        <f>'1.2'!C7</f>
        <v>2</v>
      </c>
      <c r="G7" s="25">
        <f>'1.3'!C7</f>
        <v>2</v>
      </c>
      <c r="H7" s="25">
        <f>'1.4'!E7</f>
        <v>2</v>
      </c>
      <c r="I7" s="25">
        <f>'1.5'!E8</f>
        <v>1</v>
      </c>
    </row>
    <row r="8" spans="1:9" ht="16" customHeight="1" x14ac:dyDescent="0.35">
      <c r="A8" s="28" t="s">
        <v>2</v>
      </c>
      <c r="B8" s="29">
        <f t="shared" ref="B8:B71" si="0">ROUND(D8/C8*100,1)</f>
        <v>75</v>
      </c>
      <c r="C8" s="29">
        <f>$D$5</f>
        <v>12</v>
      </c>
      <c r="D8" s="29">
        <f>SUM(E8:I8)</f>
        <v>9</v>
      </c>
      <c r="E8" s="30">
        <f>'1.1'!F8</f>
        <v>4</v>
      </c>
      <c r="F8" s="25">
        <f>'1.2'!C8</f>
        <v>2</v>
      </c>
      <c r="G8" s="25">
        <f>'1.3'!C8</f>
        <v>2</v>
      </c>
      <c r="H8" s="25">
        <f>'1.4'!E8</f>
        <v>0</v>
      </c>
      <c r="I8" s="25">
        <f>'1.5'!E9</f>
        <v>1</v>
      </c>
    </row>
    <row r="9" spans="1:9" ht="16" customHeight="1" x14ac:dyDescent="0.35">
      <c r="A9" s="28" t="s">
        <v>3</v>
      </c>
      <c r="B9" s="29">
        <f t="shared" si="0"/>
        <v>66.7</v>
      </c>
      <c r="C9" s="29">
        <f t="shared" ref="C9:C72" si="1">$D$5</f>
        <v>12</v>
      </c>
      <c r="D9" s="29">
        <f t="shared" ref="D9:D24" si="2">SUM(E9:I9)</f>
        <v>8</v>
      </c>
      <c r="E9" s="30">
        <f>'1.1'!F9</f>
        <v>4</v>
      </c>
      <c r="F9" s="25">
        <f>'1.2'!C9</f>
        <v>2</v>
      </c>
      <c r="G9" s="25">
        <f>'1.3'!C9</f>
        <v>2</v>
      </c>
      <c r="H9" s="25">
        <f>'1.4'!E9</f>
        <v>0</v>
      </c>
      <c r="I9" s="25">
        <f>'1.5'!E10</f>
        <v>0</v>
      </c>
    </row>
    <row r="10" spans="1:9" ht="16" customHeight="1" x14ac:dyDescent="0.35">
      <c r="A10" s="28" t="s">
        <v>4</v>
      </c>
      <c r="B10" s="29">
        <f t="shared" si="0"/>
        <v>83.3</v>
      </c>
      <c r="C10" s="29">
        <f t="shared" si="1"/>
        <v>12</v>
      </c>
      <c r="D10" s="29">
        <f t="shared" si="2"/>
        <v>10</v>
      </c>
      <c r="E10" s="30">
        <f>'1.1'!F10</f>
        <v>2</v>
      </c>
      <c r="F10" s="25">
        <f>'1.2'!C10</f>
        <v>2</v>
      </c>
      <c r="G10" s="25">
        <f>'1.3'!C10</f>
        <v>2</v>
      </c>
      <c r="H10" s="25">
        <f>'1.4'!E10</f>
        <v>2</v>
      </c>
      <c r="I10" s="25">
        <f>'1.5'!E11</f>
        <v>2</v>
      </c>
    </row>
    <row r="11" spans="1:9" ht="16" customHeight="1" x14ac:dyDescent="0.35">
      <c r="A11" s="28" t="s">
        <v>5</v>
      </c>
      <c r="B11" s="29">
        <f t="shared" si="0"/>
        <v>83.3</v>
      </c>
      <c r="C11" s="29">
        <f t="shared" si="1"/>
        <v>12</v>
      </c>
      <c r="D11" s="29">
        <f t="shared" si="2"/>
        <v>10</v>
      </c>
      <c r="E11" s="30">
        <f>'1.1'!F11</f>
        <v>4</v>
      </c>
      <c r="F11" s="25">
        <f>'1.2'!C11</f>
        <v>2</v>
      </c>
      <c r="G11" s="25">
        <f>'1.3'!C11</f>
        <v>2</v>
      </c>
      <c r="H11" s="25">
        <f>'1.4'!E11</f>
        <v>2</v>
      </c>
      <c r="I11" s="25">
        <f>'1.5'!E12</f>
        <v>0</v>
      </c>
    </row>
    <row r="12" spans="1:9" ht="16" customHeight="1" x14ac:dyDescent="0.35">
      <c r="A12" s="28" t="s">
        <v>6</v>
      </c>
      <c r="B12" s="29">
        <f t="shared" si="0"/>
        <v>100</v>
      </c>
      <c r="C12" s="29">
        <f t="shared" si="1"/>
        <v>12</v>
      </c>
      <c r="D12" s="29">
        <f t="shared" si="2"/>
        <v>12</v>
      </c>
      <c r="E12" s="30">
        <f>'1.1'!F12</f>
        <v>4</v>
      </c>
      <c r="F12" s="25">
        <f>'1.2'!C12</f>
        <v>2</v>
      </c>
      <c r="G12" s="25">
        <f>'1.3'!C12</f>
        <v>2</v>
      </c>
      <c r="H12" s="25">
        <f>'1.4'!E12</f>
        <v>2</v>
      </c>
      <c r="I12" s="25">
        <f>'1.5'!E13</f>
        <v>2</v>
      </c>
    </row>
    <row r="13" spans="1:9" ht="16" customHeight="1" x14ac:dyDescent="0.35">
      <c r="A13" s="28" t="s">
        <v>7</v>
      </c>
      <c r="B13" s="29">
        <f t="shared" si="0"/>
        <v>100</v>
      </c>
      <c r="C13" s="29">
        <f t="shared" si="1"/>
        <v>12</v>
      </c>
      <c r="D13" s="29">
        <f t="shared" si="2"/>
        <v>12</v>
      </c>
      <c r="E13" s="30">
        <f>'1.1'!F13</f>
        <v>4</v>
      </c>
      <c r="F13" s="25">
        <f>'1.2'!C13</f>
        <v>2</v>
      </c>
      <c r="G13" s="25">
        <f>'1.3'!C13</f>
        <v>2</v>
      </c>
      <c r="H13" s="25">
        <f>'1.4'!E13</f>
        <v>2</v>
      </c>
      <c r="I13" s="25">
        <f>'1.5'!E14</f>
        <v>2</v>
      </c>
    </row>
    <row r="14" spans="1:9" s="7" customFormat="1" ht="16" customHeight="1" x14ac:dyDescent="0.35">
      <c r="A14" s="28" t="s">
        <v>8</v>
      </c>
      <c r="B14" s="29">
        <f t="shared" si="0"/>
        <v>83.3</v>
      </c>
      <c r="C14" s="29">
        <f t="shared" si="1"/>
        <v>12</v>
      </c>
      <c r="D14" s="29">
        <f t="shared" si="2"/>
        <v>10</v>
      </c>
      <c r="E14" s="30">
        <f>'1.1'!F14</f>
        <v>4</v>
      </c>
      <c r="F14" s="25">
        <f>'1.2'!C14</f>
        <v>2</v>
      </c>
      <c r="G14" s="25">
        <f>'1.3'!C14</f>
        <v>2</v>
      </c>
      <c r="H14" s="25">
        <f>'1.4'!E14</f>
        <v>2</v>
      </c>
      <c r="I14" s="25">
        <f>'1.5'!E15</f>
        <v>0</v>
      </c>
    </row>
    <row r="15" spans="1:9" ht="16" customHeight="1" x14ac:dyDescent="0.35">
      <c r="A15" s="28" t="s">
        <v>9</v>
      </c>
      <c r="B15" s="29">
        <f t="shared" si="0"/>
        <v>66.7</v>
      </c>
      <c r="C15" s="29">
        <f t="shared" si="1"/>
        <v>12</v>
      </c>
      <c r="D15" s="29">
        <f t="shared" si="2"/>
        <v>8</v>
      </c>
      <c r="E15" s="30">
        <f>'1.1'!F15</f>
        <v>4</v>
      </c>
      <c r="F15" s="25">
        <f>'1.2'!C15</f>
        <v>0</v>
      </c>
      <c r="G15" s="25">
        <f>'1.3'!C15</f>
        <v>2</v>
      </c>
      <c r="H15" s="25">
        <f>'1.4'!E15</f>
        <v>0</v>
      </c>
      <c r="I15" s="25">
        <f>'1.5'!E16</f>
        <v>2</v>
      </c>
    </row>
    <row r="16" spans="1:9" ht="16" customHeight="1" x14ac:dyDescent="0.35">
      <c r="A16" s="28" t="s">
        <v>10</v>
      </c>
      <c r="B16" s="29">
        <f t="shared" si="0"/>
        <v>100</v>
      </c>
      <c r="C16" s="29">
        <f t="shared" si="1"/>
        <v>12</v>
      </c>
      <c r="D16" s="29">
        <f t="shared" si="2"/>
        <v>12</v>
      </c>
      <c r="E16" s="30">
        <f>'1.1'!F16</f>
        <v>4</v>
      </c>
      <c r="F16" s="25">
        <f>'1.2'!C16</f>
        <v>2</v>
      </c>
      <c r="G16" s="25">
        <f>'1.3'!C16</f>
        <v>2</v>
      </c>
      <c r="H16" s="25">
        <f>'1.4'!E16</f>
        <v>2</v>
      </c>
      <c r="I16" s="25">
        <f>'1.5'!E17</f>
        <v>2</v>
      </c>
    </row>
    <row r="17" spans="1:9" ht="16" customHeight="1" x14ac:dyDescent="0.35">
      <c r="A17" s="28" t="s">
        <v>11</v>
      </c>
      <c r="B17" s="29">
        <f t="shared" si="0"/>
        <v>25</v>
      </c>
      <c r="C17" s="29">
        <f t="shared" si="1"/>
        <v>12</v>
      </c>
      <c r="D17" s="29">
        <f t="shared" si="2"/>
        <v>3</v>
      </c>
      <c r="E17" s="30">
        <f>'1.1'!F17</f>
        <v>0</v>
      </c>
      <c r="F17" s="25">
        <f>'1.2'!C17</f>
        <v>0</v>
      </c>
      <c r="G17" s="25">
        <f>'1.3'!C17</f>
        <v>2</v>
      </c>
      <c r="H17" s="25">
        <f>'1.4'!E17</f>
        <v>0</v>
      </c>
      <c r="I17" s="25">
        <f>'1.5'!E18</f>
        <v>1</v>
      </c>
    </row>
    <row r="18" spans="1:9" s="7" customFormat="1" ht="16" customHeight="1" x14ac:dyDescent="0.35">
      <c r="A18" s="28" t="s">
        <v>12</v>
      </c>
      <c r="B18" s="29">
        <f t="shared" si="0"/>
        <v>83.3</v>
      </c>
      <c r="C18" s="29">
        <f t="shared" si="1"/>
        <v>12</v>
      </c>
      <c r="D18" s="29">
        <f t="shared" si="2"/>
        <v>10</v>
      </c>
      <c r="E18" s="30">
        <f>'1.1'!F18</f>
        <v>4</v>
      </c>
      <c r="F18" s="25">
        <f>'1.2'!C18</f>
        <v>2</v>
      </c>
      <c r="G18" s="25">
        <f>'1.3'!C18</f>
        <v>2</v>
      </c>
      <c r="H18" s="25">
        <f>'1.4'!E18</f>
        <v>2</v>
      </c>
      <c r="I18" s="25">
        <f>'1.5'!E19</f>
        <v>0</v>
      </c>
    </row>
    <row r="19" spans="1:9" ht="16" customHeight="1" x14ac:dyDescent="0.35">
      <c r="A19" s="28" t="s">
        <v>13</v>
      </c>
      <c r="B19" s="29">
        <f t="shared" si="0"/>
        <v>83.3</v>
      </c>
      <c r="C19" s="29">
        <f t="shared" si="1"/>
        <v>12</v>
      </c>
      <c r="D19" s="29">
        <f t="shared" si="2"/>
        <v>10</v>
      </c>
      <c r="E19" s="30">
        <f>'1.1'!F19</f>
        <v>2</v>
      </c>
      <c r="F19" s="25">
        <f>'1.2'!C19</f>
        <v>2</v>
      </c>
      <c r="G19" s="25">
        <f>'1.3'!C19</f>
        <v>2</v>
      </c>
      <c r="H19" s="25">
        <f>'1.4'!E19</f>
        <v>2</v>
      </c>
      <c r="I19" s="25">
        <f>'1.5'!E20</f>
        <v>2</v>
      </c>
    </row>
    <row r="20" spans="1:9" ht="16" customHeight="1" x14ac:dyDescent="0.35">
      <c r="A20" s="28" t="s">
        <v>14</v>
      </c>
      <c r="B20" s="29">
        <f t="shared" si="0"/>
        <v>75</v>
      </c>
      <c r="C20" s="29">
        <f t="shared" si="1"/>
        <v>12</v>
      </c>
      <c r="D20" s="29">
        <f t="shared" si="2"/>
        <v>9</v>
      </c>
      <c r="E20" s="30">
        <f>'1.1'!F20</f>
        <v>4</v>
      </c>
      <c r="F20" s="25">
        <f>'1.2'!C20</f>
        <v>2</v>
      </c>
      <c r="G20" s="25">
        <f>'1.3'!C20</f>
        <v>2</v>
      </c>
      <c r="H20" s="25">
        <f>'1.4'!E20</f>
        <v>0</v>
      </c>
      <c r="I20" s="25">
        <f>'1.5'!E21</f>
        <v>1</v>
      </c>
    </row>
    <row r="21" spans="1:9" ht="16" customHeight="1" x14ac:dyDescent="0.35">
      <c r="A21" s="28" t="s">
        <v>15</v>
      </c>
      <c r="B21" s="29">
        <f t="shared" si="0"/>
        <v>66.7</v>
      </c>
      <c r="C21" s="29">
        <f t="shared" si="1"/>
        <v>12</v>
      </c>
      <c r="D21" s="29">
        <f t="shared" si="2"/>
        <v>8</v>
      </c>
      <c r="E21" s="30">
        <f>'1.1'!F21</f>
        <v>4</v>
      </c>
      <c r="F21" s="25">
        <f>'1.2'!C21</f>
        <v>2</v>
      </c>
      <c r="G21" s="25">
        <f>'1.3'!C21</f>
        <v>2</v>
      </c>
      <c r="H21" s="25">
        <f>'1.4'!E21</f>
        <v>0</v>
      </c>
      <c r="I21" s="25">
        <f>'1.5'!E22</f>
        <v>0</v>
      </c>
    </row>
    <row r="22" spans="1:9" ht="16" customHeight="1" x14ac:dyDescent="0.35">
      <c r="A22" s="28" t="s">
        <v>16</v>
      </c>
      <c r="B22" s="29">
        <f t="shared" si="0"/>
        <v>87.5</v>
      </c>
      <c r="C22" s="29">
        <f t="shared" si="1"/>
        <v>12</v>
      </c>
      <c r="D22" s="29">
        <f t="shared" si="2"/>
        <v>10.5</v>
      </c>
      <c r="E22" s="30">
        <f>'1.1'!F22</f>
        <v>4</v>
      </c>
      <c r="F22" s="25">
        <f>'1.2'!C22</f>
        <v>2</v>
      </c>
      <c r="G22" s="25">
        <f>'1.3'!C22</f>
        <v>2</v>
      </c>
      <c r="H22" s="25">
        <f>'1.4'!E22</f>
        <v>2</v>
      </c>
      <c r="I22" s="25">
        <f>'1.5'!E23</f>
        <v>0.5</v>
      </c>
    </row>
    <row r="23" spans="1:9" ht="16" customHeight="1" x14ac:dyDescent="0.35">
      <c r="A23" s="28" t="s">
        <v>17</v>
      </c>
      <c r="B23" s="29">
        <f t="shared" si="0"/>
        <v>66.7</v>
      </c>
      <c r="C23" s="29">
        <f t="shared" si="1"/>
        <v>12</v>
      </c>
      <c r="D23" s="29">
        <f t="shared" si="2"/>
        <v>8</v>
      </c>
      <c r="E23" s="30">
        <f>'1.1'!F23</f>
        <v>4</v>
      </c>
      <c r="F23" s="25">
        <f>'1.2'!C23</f>
        <v>2</v>
      </c>
      <c r="G23" s="25">
        <f>'1.3'!C23</f>
        <v>0</v>
      </c>
      <c r="H23" s="25">
        <f>'1.4'!E23</f>
        <v>0</v>
      </c>
      <c r="I23" s="25">
        <f>'1.5'!E24</f>
        <v>2</v>
      </c>
    </row>
    <row r="24" spans="1:9" ht="16" customHeight="1" x14ac:dyDescent="0.35">
      <c r="A24" s="28" t="s">
        <v>687</v>
      </c>
      <c r="B24" s="29">
        <f t="shared" si="0"/>
        <v>50</v>
      </c>
      <c r="C24" s="29">
        <f>$D$5-$H$5-$I$5</f>
        <v>8</v>
      </c>
      <c r="D24" s="29">
        <f t="shared" si="2"/>
        <v>4</v>
      </c>
      <c r="E24" s="30">
        <f>'1.1'!F24</f>
        <v>4</v>
      </c>
      <c r="F24" s="25">
        <f>'1.2'!C24</f>
        <v>0</v>
      </c>
      <c r="G24" s="25">
        <f>'1.3'!C24</f>
        <v>0</v>
      </c>
      <c r="H24" s="25" t="str">
        <f>'1.4'!E24</f>
        <v>- *</v>
      </c>
      <c r="I24" s="25" t="str">
        <f>'1.5'!E25</f>
        <v>- *</v>
      </c>
    </row>
    <row r="25" spans="1:9" ht="16" customHeight="1" x14ac:dyDescent="0.35">
      <c r="A25" s="42" t="s">
        <v>18</v>
      </c>
      <c r="B25" s="45"/>
      <c r="C25" s="45"/>
      <c r="D25" s="45"/>
      <c r="E25" s="46"/>
      <c r="F25" s="47"/>
      <c r="G25" s="47"/>
      <c r="H25" s="47"/>
      <c r="I25" s="47"/>
    </row>
    <row r="26" spans="1:9" s="7" customFormat="1" ht="16" customHeight="1" x14ac:dyDescent="0.35">
      <c r="A26" s="28" t="s">
        <v>19</v>
      </c>
      <c r="B26" s="29">
        <f t="shared" si="0"/>
        <v>100</v>
      </c>
      <c r="C26" s="29">
        <f t="shared" si="1"/>
        <v>12</v>
      </c>
      <c r="D26" s="29">
        <f t="shared" ref="D26:D36" si="3">SUM(E26:I26)</f>
        <v>12</v>
      </c>
      <c r="E26" s="30">
        <f>'1.1'!F26</f>
        <v>4</v>
      </c>
      <c r="F26" s="25">
        <f>'1.2'!C26</f>
        <v>2</v>
      </c>
      <c r="G26" s="25">
        <f>'1.3'!C26</f>
        <v>2</v>
      </c>
      <c r="H26" s="25">
        <f>'1.4'!E26</f>
        <v>2</v>
      </c>
      <c r="I26" s="25">
        <f>'1.5'!E27</f>
        <v>2</v>
      </c>
    </row>
    <row r="27" spans="1:9" ht="16" customHeight="1" x14ac:dyDescent="0.35">
      <c r="A27" s="28" t="s">
        <v>20</v>
      </c>
      <c r="B27" s="29">
        <f t="shared" si="0"/>
        <v>66.7</v>
      </c>
      <c r="C27" s="29">
        <f t="shared" si="1"/>
        <v>12</v>
      </c>
      <c r="D27" s="29">
        <f t="shared" si="3"/>
        <v>8</v>
      </c>
      <c r="E27" s="30">
        <f>'1.1'!F27</f>
        <v>4</v>
      </c>
      <c r="F27" s="25">
        <f>'1.2'!C27</f>
        <v>0</v>
      </c>
      <c r="G27" s="25">
        <f>'1.3'!C27</f>
        <v>0</v>
      </c>
      <c r="H27" s="25">
        <f>'1.4'!E27</f>
        <v>2</v>
      </c>
      <c r="I27" s="25">
        <f>'1.5'!E28</f>
        <v>2</v>
      </c>
    </row>
    <row r="28" spans="1:9" ht="16" customHeight="1" x14ac:dyDescent="0.35">
      <c r="A28" s="28" t="s">
        <v>21</v>
      </c>
      <c r="B28" s="29">
        <f t="shared" si="0"/>
        <v>75</v>
      </c>
      <c r="C28" s="29">
        <f t="shared" si="1"/>
        <v>12</v>
      </c>
      <c r="D28" s="29">
        <f t="shared" si="3"/>
        <v>9</v>
      </c>
      <c r="E28" s="30">
        <f>'1.1'!F28</f>
        <v>4</v>
      </c>
      <c r="F28" s="25">
        <f>'1.2'!C28</f>
        <v>2</v>
      </c>
      <c r="G28" s="25">
        <f>'1.3'!C28</f>
        <v>2</v>
      </c>
      <c r="H28" s="25">
        <f>'1.4'!E28</f>
        <v>0</v>
      </c>
      <c r="I28" s="25">
        <f>'1.5'!E29</f>
        <v>1</v>
      </c>
    </row>
    <row r="29" spans="1:9" ht="16" customHeight="1" x14ac:dyDescent="0.35">
      <c r="A29" s="28" t="s">
        <v>22</v>
      </c>
      <c r="B29" s="29">
        <f t="shared" si="0"/>
        <v>100</v>
      </c>
      <c r="C29" s="29">
        <f t="shared" si="1"/>
        <v>12</v>
      </c>
      <c r="D29" s="29">
        <f t="shared" si="3"/>
        <v>12</v>
      </c>
      <c r="E29" s="30">
        <f>'1.1'!F29</f>
        <v>4</v>
      </c>
      <c r="F29" s="25">
        <f>'1.2'!C29</f>
        <v>2</v>
      </c>
      <c r="G29" s="25">
        <f>'1.3'!C29</f>
        <v>2</v>
      </c>
      <c r="H29" s="25">
        <f>'1.4'!E29</f>
        <v>2</v>
      </c>
      <c r="I29" s="25">
        <f>'1.5'!E30</f>
        <v>2</v>
      </c>
    </row>
    <row r="30" spans="1:9" ht="16" customHeight="1" x14ac:dyDescent="0.35">
      <c r="A30" s="28" t="s">
        <v>23</v>
      </c>
      <c r="B30" s="29">
        <f t="shared" si="0"/>
        <v>50</v>
      </c>
      <c r="C30" s="29">
        <f t="shared" si="1"/>
        <v>12</v>
      </c>
      <c r="D30" s="29">
        <f t="shared" si="3"/>
        <v>6</v>
      </c>
      <c r="E30" s="30">
        <f>'1.1'!F30</f>
        <v>4</v>
      </c>
      <c r="F30" s="25">
        <f>'1.2'!C30</f>
        <v>2</v>
      </c>
      <c r="G30" s="25">
        <f>'1.3'!C30</f>
        <v>0</v>
      </c>
      <c r="H30" s="25">
        <f>'1.4'!E30</f>
        <v>0</v>
      </c>
      <c r="I30" s="25">
        <f>'1.5'!E31</f>
        <v>0</v>
      </c>
    </row>
    <row r="31" spans="1:9" ht="16" customHeight="1" x14ac:dyDescent="0.35">
      <c r="A31" s="28" t="s">
        <v>24</v>
      </c>
      <c r="B31" s="29">
        <f t="shared" si="0"/>
        <v>83.3</v>
      </c>
      <c r="C31" s="29">
        <f t="shared" si="1"/>
        <v>12</v>
      </c>
      <c r="D31" s="29">
        <f t="shared" si="3"/>
        <v>10</v>
      </c>
      <c r="E31" s="30">
        <f>'1.1'!F31</f>
        <v>4</v>
      </c>
      <c r="F31" s="25">
        <f>'1.2'!C31</f>
        <v>2</v>
      </c>
      <c r="G31" s="25">
        <f>'1.3'!C31</f>
        <v>2</v>
      </c>
      <c r="H31" s="25">
        <f>'1.4'!E31</f>
        <v>2</v>
      </c>
      <c r="I31" s="25">
        <f>'1.5'!E32</f>
        <v>0</v>
      </c>
    </row>
    <row r="32" spans="1:9" s="7" customFormat="1" ht="16" customHeight="1" x14ac:dyDescent="0.35">
      <c r="A32" s="28" t="s">
        <v>25</v>
      </c>
      <c r="B32" s="29">
        <f t="shared" si="0"/>
        <v>100</v>
      </c>
      <c r="C32" s="29">
        <f t="shared" si="1"/>
        <v>12</v>
      </c>
      <c r="D32" s="29">
        <f t="shared" si="3"/>
        <v>12</v>
      </c>
      <c r="E32" s="30">
        <f>'1.1'!F32</f>
        <v>4</v>
      </c>
      <c r="F32" s="25">
        <f>'1.2'!C32</f>
        <v>2</v>
      </c>
      <c r="G32" s="25">
        <f>'1.3'!C32</f>
        <v>2</v>
      </c>
      <c r="H32" s="25">
        <f>'1.4'!E32</f>
        <v>2</v>
      </c>
      <c r="I32" s="25">
        <f>'1.5'!E33</f>
        <v>2</v>
      </c>
    </row>
    <row r="33" spans="1:9" s="7" customFormat="1" ht="16" customHeight="1" x14ac:dyDescent="0.35">
      <c r="A33" s="28" t="s">
        <v>26</v>
      </c>
      <c r="B33" s="29">
        <f t="shared" si="0"/>
        <v>66.7</v>
      </c>
      <c r="C33" s="29">
        <f t="shared" si="1"/>
        <v>12</v>
      </c>
      <c r="D33" s="29">
        <f t="shared" si="3"/>
        <v>8</v>
      </c>
      <c r="E33" s="30">
        <f>'1.1'!F33</f>
        <v>2</v>
      </c>
      <c r="F33" s="25">
        <f>'1.2'!C33</f>
        <v>0</v>
      </c>
      <c r="G33" s="25">
        <f>'1.3'!C33</f>
        <v>2</v>
      </c>
      <c r="H33" s="25">
        <f>'1.4'!E33</f>
        <v>2</v>
      </c>
      <c r="I33" s="25">
        <f>'1.5'!E34</f>
        <v>2</v>
      </c>
    </row>
    <row r="34" spans="1:9" ht="16" customHeight="1" x14ac:dyDescent="0.35">
      <c r="A34" s="28" t="s">
        <v>27</v>
      </c>
      <c r="B34" s="29">
        <f t="shared" si="0"/>
        <v>66.7</v>
      </c>
      <c r="C34" s="29">
        <f t="shared" si="1"/>
        <v>12</v>
      </c>
      <c r="D34" s="29">
        <f>SUM(E34:I34)</f>
        <v>8</v>
      </c>
      <c r="E34" s="30">
        <f>'1.1'!F34</f>
        <v>0</v>
      </c>
      <c r="F34" s="25">
        <f>'1.2'!C34</f>
        <v>2</v>
      </c>
      <c r="G34" s="25">
        <f>'1.3'!C34</f>
        <v>2</v>
      </c>
      <c r="H34" s="25">
        <f>'1.4'!E34</f>
        <v>2</v>
      </c>
      <c r="I34" s="25">
        <f>'1.5'!E35</f>
        <v>2</v>
      </c>
    </row>
    <row r="35" spans="1:9" ht="16" customHeight="1" x14ac:dyDescent="0.35">
      <c r="A35" s="28" t="s">
        <v>685</v>
      </c>
      <c r="B35" s="29">
        <f t="shared" si="0"/>
        <v>75</v>
      </c>
      <c r="C35" s="29">
        <f>$D$5-$H$5-$I$5</f>
        <v>8</v>
      </c>
      <c r="D35" s="29">
        <f t="shared" si="3"/>
        <v>6</v>
      </c>
      <c r="E35" s="30">
        <f>'1.1'!F35</f>
        <v>4</v>
      </c>
      <c r="F35" s="25">
        <f>'1.2'!C35</f>
        <v>2</v>
      </c>
      <c r="G35" s="25">
        <f>'1.3'!C35</f>
        <v>0</v>
      </c>
      <c r="H35" s="25" t="str">
        <f>'1.4'!E35</f>
        <v>- *</v>
      </c>
      <c r="I35" s="25" t="str">
        <f>'1.5'!E36</f>
        <v>- *</v>
      </c>
    </row>
    <row r="36" spans="1:9" ht="16" customHeight="1" x14ac:dyDescent="0.35">
      <c r="A36" s="28" t="s">
        <v>28</v>
      </c>
      <c r="B36" s="29">
        <f t="shared" si="0"/>
        <v>100</v>
      </c>
      <c r="C36" s="29">
        <f t="shared" si="1"/>
        <v>12</v>
      </c>
      <c r="D36" s="29">
        <f t="shared" si="3"/>
        <v>12</v>
      </c>
      <c r="E36" s="30">
        <f>'1.1'!F36</f>
        <v>4</v>
      </c>
      <c r="F36" s="25">
        <f>'1.2'!C36</f>
        <v>2</v>
      </c>
      <c r="G36" s="25">
        <f>'1.3'!C36</f>
        <v>2</v>
      </c>
      <c r="H36" s="25">
        <f>'1.4'!E36</f>
        <v>2</v>
      </c>
      <c r="I36" s="25">
        <f>'1.5'!E37</f>
        <v>2</v>
      </c>
    </row>
    <row r="37" spans="1:9" ht="16" customHeight="1" x14ac:dyDescent="0.35">
      <c r="A37" s="42" t="s">
        <v>29</v>
      </c>
      <c r="B37" s="45"/>
      <c r="C37" s="45"/>
      <c r="D37" s="45"/>
      <c r="E37" s="46"/>
      <c r="F37" s="47"/>
      <c r="G37" s="47"/>
      <c r="H37" s="47"/>
      <c r="I37" s="47"/>
    </row>
    <row r="38" spans="1:9" ht="16" customHeight="1" x14ac:dyDescent="0.35">
      <c r="A38" s="28" t="s">
        <v>30</v>
      </c>
      <c r="B38" s="29">
        <f t="shared" si="0"/>
        <v>83.3</v>
      </c>
      <c r="C38" s="29">
        <f t="shared" si="1"/>
        <v>12</v>
      </c>
      <c r="D38" s="29">
        <f t="shared" ref="D38:D45" si="4">SUM(E38:I38)</f>
        <v>10</v>
      </c>
      <c r="E38" s="30">
        <f>'1.1'!F38</f>
        <v>4</v>
      </c>
      <c r="F38" s="25">
        <f>'1.2'!C38</f>
        <v>2</v>
      </c>
      <c r="G38" s="25">
        <f>'1.3'!C38</f>
        <v>2</v>
      </c>
      <c r="H38" s="25">
        <f>'1.4'!E38</f>
        <v>0</v>
      </c>
      <c r="I38" s="25">
        <f>'1.5'!E39</f>
        <v>2</v>
      </c>
    </row>
    <row r="39" spans="1:9" ht="16" customHeight="1" x14ac:dyDescent="0.35">
      <c r="A39" s="28" t="s">
        <v>31</v>
      </c>
      <c r="B39" s="29">
        <f t="shared" si="0"/>
        <v>100</v>
      </c>
      <c r="C39" s="29">
        <f t="shared" si="1"/>
        <v>12</v>
      </c>
      <c r="D39" s="29">
        <f t="shared" si="4"/>
        <v>12</v>
      </c>
      <c r="E39" s="30">
        <f>'1.1'!F39</f>
        <v>4</v>
      </c>
      <c r="F39" s="25">
        <f>'1.2'!C39</f>
        <v>2</v>
      </c>
      <c r="G39" s="25">
        <f>'1.3'!C39</f>
        <v>2</v>
      </c>
      <c r="H39" s="25">
        <f>'1.4'!E39</f>
        <v>2</v>
      </c>
      <c r="I39" s="25">
        <f>'1.5'!E40</f>
        <v>2</v>
      </c>
    </row>
    <row r="40" spans="1:9" s="8" customFormat="1" ht="16" customHeight="1" x14ac:dyDescent="0.35">
      <c r="A40" s="28" t="s">
        <v>93</v>
      </c>
      <c r="B40" s="29">
        <f t="shared" si="0"/>
        <v>100</v>
      </c>
      <c r="C40" s="29">
        <f t="shared" si="1"/>
        <v>12</v>
      </c>
      <c r="D40" s="29">
        <f t="shared" si="4"/>
        <v>12</v>
      </c>
      <c r="E40" s="30">
        <f>'1.1'!F40</f>
        <v>4</v>
      </c>
      <c r="F40" s="25">
        <f>'1.2'!C40</f>
        <v>2</v>
      </c>
      <c r="G40" s="25">
        <f>'1.3'!C40</f>
        <v>2</v>
      </c>
      <c r="H40" s="25">
        <f>'1.4'!E40</f>
        <v>2</v>
      </c>
      <c r="I40" s="25">
        <f>'1.5'!E41</f>
        <v>2</v>
      </c>
    </row>
    <row r="41" spans="1:9" s="7" customFormat="1" ht="16" customHeight="1" x14ac:dyDescent="0.35">
      <c r="A41" s="28" t="s">
        <v>32</v>
      </c>
      <c r="B41" s="29">
        <f t="shared" si="0"/>
        <v>100</v>
      </c>
      <c r="C41" s="29">
        <f t="shared" si="1"/>
        <v>12</v>
      </c>
      <c r="D41" s="29">
        <f t="shared" si="4"/>
        <v>12</v>
      </c>
      <c r="E41" s="30">
        <f>'1.1'!F41</f>
        <v>4</v>
      </c>
      <c r="F41" s="25">
        <f>'1.2'!C41</f>
        <v>2</v>
      </c>
      <c r="G41" s="25">
        <f>'1.3'!C41</f>
        <v>2</v>
      </c>
      <c r="H41" s="25">
        <f>'1.4'!E41</f>
        <v>2</v>
      </c>
      <c r="I41" s="25">
        <f>'1.5'!E42</f>
        <v>2</v>
      </c>
    </row>
    <row r="42" spans="1:9" ht="16" customHeight="1" x14ac:dyDescent="0.35">
      <c r="A42" s="28" t="s">
        <v>33</v>
      </c>
      <c r="B42" s="29">
        <f t="shared" si="0"/>
        <v>50</v>
      </c>
      <c r="C42" s="29">
        <f t="shared" si="1"/>
        <v>12</v>
      </c>
      <c r="D42" s="29">
        <f t="shared" si="4"/>
        <v>6</v>
      </c>
      <c r="E42" s="30">
        <f>'1.1'!F42</f>
        <v>2</v>
      </c>
      <c r="F42" s="25">
        <f>'1.2'!C42</f>
        <v>2</v>
      </c>
      <c r="G42" s="25">
        <f>'1.3'!C42</f>
        <v>2</v>
      </c>
      <c r="H42" s="25">
        <f>'1.4'!E42</f>
        <v>0</v>
      </c>
      <c r="I42" s="25">
        <f>'1.5'!E43</f>
        <v>0</v>
      </c>
    </row>
    <row r="43" spans="1:9" ht="16" customHeight="1" x14ac:dyDescent="0.35">
      <c r="A43" s="28" t="s">
        <v>34</v>
      </c>
      <c r="B43" s="29">
        <f t="shared" si="0"/>
        <v>75</v>
      </c>
      <c r="C43" s="29">
        <f t="shared" si="1"/>
        <v>12</v>
      </c>
      <c r="D43" s="29">
        <f t="shared" si="4"/>
        <v>9</v>
      </c>
      <c r="E43" s="30">
        <f>'1.1'!F43</f>
        <v>4</v>
      </c>
      <c r="F43" s="25">
        <f>'1.2'!C43</f>
        <v>2</v>
      </c>
      <c r="G43" s="25">
        <f>'1.3'!C43</f>
        <v>2</v>
      </c>
      <c r="H43" s="25">
        <f>'1.4'!E43</f>
        <v>0</v>
      </c>
      <c r="I43" s="25">
        <f>'1.5'!E44</f>
        <v>1</v>
      </c>
    </row>
    <row r="44" spans="1:9" ht="16" customHeight="1" x14ac:dyDescent="0.35">
      <c r="A44" s="28" t="s">
        <v>35</v>
      </c>
      <c r="B44" s="29">
        <f t="shared" si="0"/>
        <v>100</v>
      </c>
      <c r="C44" s="29">
        <f t="shared" si="1"/>
        <v>12</v>
      </c>
      <c r="D44" s="29">
        <f t="shared" si="4"/>
        <v>12</v>
      </c>
      <c r="E44" s="30">
        <f>'1.1'!F44</f>
        <v>4</v>
      </c>
      <c r="F44" s="25">
        <f>'1.2'!C44</f>
        <v>2</v>
      </c>
      <c r="G44" s="25">
        <f>'1.3'!C44</f>
        <v>2</v>
      </c>
      <c r="H44" s="25">
        <f>'1.4'!E44</f>
        <v>2</v>
      </c>
      <c r="I44" s="25">
        <f>'1.5'!E45</f>
        <v>2</v>
      </c>
    </row>
    <row r="45" spans="1:9" s="8" customFormat="1" ht="16" customHeight="1" x14ac:dyDescent="0.35">
      <c r="A45" s="28" t="s">
        <v>686</v>
      </c>
      <c r="B45" s="29">
        <f t="shared" si="0"/>
        <v>75</v>
      </c>
      <c r="C45" s="29">
        <f>$D$5-$H$5-$I$5</f>
        <v>8</v>
      </c>
      <c r="D45" s="29">
        <f t="shared" si="4"/>
        <v>6</v>
      </c>
      <c r="E45" s="30">
        <f>'1.1'!F45</f>
        <v>4</v>
      </c>
      <c r="F45" s="25">
        <f>'1.2'!C45</f>
        <v>0</v>
      </c>
      <c r="G45" s="25">
        <f>'1.3'!C45</f>
        <v>2</v>
      </c>
      <c r="H45" s="25" t="str">
        <f>'1.4'!E45</f>
        <v>- *</v>
      </c>
      <c r="I45" s="25" t="str">
        <f>'1.5'!E46</f>
        <v>- *</v>
      </c>
    </row>
    <row r="46" spans="1:9" ht="16" customHeight="1" x14ac:dyDescent="0.35">
      <c r="A46" s="42" t="s">
        <v>36</v>
      </c>
      <c r="B46" s="45"/>
      <c r="C46" s="45"/>
      <c r="D46" s="45"/>
      <c r="E46" s="46"/>
      <c r="F46" s="47"/>
      <c r="G46" s="47"/>
      <c r="H46" s="47"/>
      <c r="I46" s="47"/>
    </row>
    <row r="47" spans="1:9" ht="16" customHeight="1" x14ac:dyDescent="0.35">
      <c r="A47" s="28" t="s">
        <v>37</v>
      </c>
      <c r="B47" s="29">
        <f t="shared" si="0"/>
        <v>54.2</v>
      </c>
      <c r="C47" s="29">
        <f t="shared" si="1"/>
        <v>12</v>
      </c>
      <c r="D47" s="29">
        <f t="shared" ref="D47:D53" si="5">SUM(E47:I47)</f>
        <v>6.5</v>
      </c>
      <c r="E47" s="30">
        <f>'1.1'!F47</f>
        <v>2</v>
      </c>
      <c r="F47" s="25">
        <f>'1.2'!C47</f>
        <v>2</v>
      </c>
      <c r="G47" s="25">
        <f>'1.3'!C47</f>
        <v>2</v>
      </c>
      <c r="H47" s="25">
        <f>'1.4'!E47</f>
        <v>0</v>
      </c>
      <c r="I47" s="25">
        <f>'1.5'!E48</f>
        <v>0.5</v>
      </c>
    </row>
    <row r="48" spans="1:9" ht="16" customHeight="1" x14ac:dyDescent="0.35">
      <c r="A48" s="28" t="s">
        <v>38</v>
      </c>
      <c r="B48" s="29">
        <f t="shared" si="0"/>
        <v>66.7</v>
      </c>
      <c r="C48" s="29">
        <f t="shared" si="1"/>
        <v>12</v>
      </c>
      <c r="D48" s="29">
        <f t="shared" si="5"/>
        <v>8</v>
      </c>
      <c r="E48" s="30">
        <f>'1.1'!F48</f>
        <v>4</v>
      </c>
      <c r="F48" s="25">
        <f>'1.2'!C48</f>
        <v>2</v>
      </c>
      <c r="G48" s="25">
        <f>'1.3'!C48</f>
        <v>2</v>
      </c>
      <c r="H48" s="25">
        <f>'1.4'!E48</f>
        <v>0</v>
      </c>
      <c r="I48" s="25">
        <f>'1.5'!E49</f>
        <v>0</v>
      </c>
    </row>
    <row r="49" spans="1:9" ht="16" customHeight="1" x14ac:dyDescent="0.35">
      <c r="A49" s="28" t="s">
        <v>39</v>
      </c>
      <c r="B49" s="29">
        <f t="shared" si="0"/>
        <v>66.7</v>
      </c>
      <c r="C49" s="29">
        <f t="shared" si="1"/>
        <v>12</v>
      </c>
      <c r="D49" s="29">
        <f t="shared" si="5"/>
        <v>8</v>
      </c>
      <c r="E49" s="30">
        <f>'1.1'!F49</f>
        <v>2</v>
      </c>
      <c r="F49" s="25">
        <f>'1.2'!C49</f>
        <v>2</v>
      </c>
      <c r="G49" s="25">
        <f>'1.3'!C49</f>
        <v>2</v>
      </c>
      <c r="H49" s="25">
        <f>'1.4'!E49</f>
        <v>2</v>
      </c>
      <c r="I49" s="25">
        <f>'1.5'!E50</f>
        <v>0</v>
      </c>
    </row>
    <row r="50" spans="1:9" ht="16" customHeight="1" x14ac:dyDescent="0.35">
      <c r="A50" s="28" t="s">
        <v>40</v>
      </c>
      <c r="B50" s="29">
        <f t="shared" si="0"/>
        <v>33.299999999999997</v>
      </c>
      <c r="C50" s="29">
        <f t="shared" si="1"/>
        <v>12</v>
      </c>
      <c r="D50" s="29">
        <f t="shared" si="5"/>
        <v>4</v>
      </c>
      <c r="E50" s="30">
        <f>'1.1'!F50</f>
        <v>0</v>
      </c>
      <c r="F50" s="25">
        <f>'1.2'!C50</f>
        <v>2</v>
      </c>
      <c r="G50" s="25">
        <f>'1.3'!C50</f>
        <v>2</v>
      </c>
      <c r="H50" s="25">
        <f>'1.4'!E50</f>
        <v>0</v>
      </c>
      <c r="I50" s="25">
        <f>'1.5'!E51</f>
        <v>0</v>
      </c>
    </row>
    <row r="51" spans="1:9" ht="16" customHeight="1" x14ac:dyDescent="0.35">
      <c r="A51" s="28" t="s">
        <v>89</v>
      </c>
      <c r="B51" s="29">
        <f t="shared" si="0"/>
        <v>16.7</v>
      </c>
      <c r="C51" s="29">
        <f t="shared" si="1"/>
        <v>12</v>
      </c>
      <c r="D51" s="29">
        <f t="shared" si="5"/>
        <v>2</v>
      </c>
      <c r="E51" s="30">
        <f>'1.1'!F51</f>
        <v>0</v>
      </c>
      <c r="F51" s="25">
        <f>'1.2'!C51</f>
        <v>0</v>
      </c>
      <c r="G51" s="25">
        <f>'1.3'!C51</f>
        <v>2</v>
      </c>
      <c r="H51" s="25">
        <f>'1.4'!E51</f>
        <v>0</v>
      </c>
      <c r="I51" s="25">
        <f>'1.5'!E52</f>
        <v>0</v>
      </c>
    </row>
    <row r="52" spans="1:9" ht="16" customHeight="1" x14ac:dyDescent="0.35">
      <c r="A52" s="28" t="s">
        <v>41</v>
      </c>
      <c r="B52" s="29">
        <f t="shared" si="0"/>
        <v>100</v>
      </c>
      <c r="C52" s="29">
        <f t="shared" si="1"/>
        <v>12</v>
      </c>
      <c r="D52" s="29">
        <f t="shared" si="5"/>
        <v>12</v>
      </c>
      <c r="E52" s="30">
        <f>'1.1'!F52</f>
        <v>4</v>
      </c>
      <c r="F52" s="25">
        <f>'1.2'!C52</f>
        <v>2</v>
      </c>
      <c r="G52" s="25">
        <f>'1.3'!C52</f>
        <v>2</v>
      </c>
      <c r="H52" s="25">
        <f>'1.4'!E52</f>
        <v>2</v>
      </c>
      <c r="I52" s="25">
        <f>'1.5'!E53</f>
        <v>2</v>
      </c>
    </row>
    <row r="53" spans="1:9" ht="16" customHeight="1" x14ac:dyDescent="0.35">
      <c r="A53" s="28" t="s">
        <v>42</v>
      </c>
      <c r="B53" s="29">
        <f t="shared" si="0"/>
        <v>100</v>
      </c>
      <c r="C53" s="29">
        <f t="shared" si="1"/>
        <v>12</v>
      </c>
      <c r="D53" s="29">
        <f t="shared" si="5"/>
        <v>12</v>
      </c>
      <c r="E53" s="30">
        <f>'1.1'!F53</f>
        <v>4</v>
      </c>
      <c r="F53" s="25">
        <f>'1.2'!C53</f>
        <v>2</v>
      </c>
      <c r="G53" s="25">
        <f>'1.3'!C53</f>
        <v>2</v>
      </c>
      <c r="H53" s="25">
        <f>'1.4'!E53</f>
        <v>2</v>
      </c>
      <c r="I53" s="25">
        <f>'1.5'!E54</f>
        <v>2</v>
      </c>
    </row>
    <row r="54" spans="1:9" ht="16" customHeight="1" x14ac:dyDescent="0.35">
      <c r="A54" s="42" t="s">
        <v>43</v>
      </c>
      <c r="B54" s="45"/>
      <c r="C54" s="45"/>
      <c r="D54" s="45"/>
      <c r="E54" s="46"/>
      <c r="F54" s="47"/>
      <c r="G54" s="47"/>
      <c r="H54" s="47"/>
      <c r="I54" s="47"/>
    </row>
    <row r="55" spans="1:9" ht="16" customHeight="1" x14ac:dyDescent="0.35">
      <c r="A55" s="28" t="s">
        <v>44</v>
      </c>
      <c r="B55" s="29">
        <f t="shared" si="0"/>
        <v>100</v>
      </c>
      <c r="C55" s="29">
        <f t="shared" si="1"/>
        <v>12</v>
      </c>
      <c r="D55" s="29">
        <f t="shared" ref="D55:D68" si="6">SUM(E55:I55)</f>
        <v>12</v>
      </c>
      <c r="E55" s="30">
        <f>'1.1'!F55</f>
        <v>4</v>
      </c>
      <c r="F55" s="25">
        <f>'1.2'!C55</f>
        <v>2</v>
      </c>
      <c r="G55" s="25">
        <f>'1.3'!C55</f>
        <v>2</v>
      </c>
      <c r="H55" s="25">
        <f>'1.4'!E55</f>
        <v>2</v>
      </c>
      <c r="I55" s="25">
        <f>'1.5'!E56</f>
        <v>2</v>
      </c>
    </row>
    <row r="56" spans="1:9" s="7" customFormat="1" ht="16" customHeight="1" x14ac:dyDescent="0.35">
      <c r="A56" s="28" t="s">
        <v>45</v>
      </c>
      <c r="B56" s="29">
        <f t="shared" si="0"/>
        <v>75</v>
      </c>
      <c r="C56" s="29">
        <f t="shared" si="1"/>
        <v>12</v>
      </c>
      <c r="D56" s="29">
        <f t="shared" si="6"/>
        <v>9</v>
      </c>
      <c r="E56" s="30">
        <f>'1.1'!F56</f>
        <v>4</v>
      </c>
      <c r="F56" s="25">
        <f>'1.2'!C56</f>
        <v>0</v>
      </c>
      <c r="G56" s="25">
        <f>'1.3'!C56</f>
        <v>2</v>
      </c>
      <c r="H56" s="25">
        <f>'1.4'!E56</f>
        <v>2</v>
      </c>
      <c r="I56" s="25">
        <f>'1.5'!E57</f>
        <v>1</v>
      </c>
    </row>
    <row r="57" spans="1:9" ht="16" customHeight="1" x14ac:dyDescent="0.35">
      <c r="A57" s="28" t="s">
        <v>46</v>
      </c>
      <c r="B57" s="29">
        <f t="shared" si="0"/>
        <v>50</v>
      </c>
      <c r="C57" s="29">
        <f t="shared" si="1"/>
        <v>12</v>
      </c>
      <c r="D57" s="29">
        <f t="shared" si="6"/>
        <v>6</v>
      </c>
      <c r="E57" s="30">
        <f>'1.1'!F57</f>
        <v>4</v>
      </c>
      <c r="F57" s="25">
        <f>'1.2'!C57</f>
        <v>0</v>
      </c>
      <c r="G57" s="25">
        <f>'1.3'!C57</f>
        <v>2</v>
      </c>
      <c r="H57" s="25">
        <f>'1.4'!E57</f>
        <v>0</v>
      </c>
      <c r="I57" s="25">
        <f>'1.5'!E58</f>
        <v>0</v>
      </c>
    </row>
    <row r="58" spans="1:9" ht="16" customHeight="1" x14ac:dyDescent="0.35">
      <c r="A58" s="28" t="s">
        <v>47</v>
      </c>
      <c r="B58" s="29">
        <f t="shared" si="0"/>
        <v>66.7</v>
      </c>
      <c r="C58" s="29">
        <f t="shared" si="1"/>
        <v>12</v>
      </c>
      <c r="D58" s="29">
        <f t="shared" si="6"/>
        <v>8</v>
      </c>
      <c r="E58" s="30">
        <f>'1.1'!F58</f>
        <v>4</v>
      </c>
      <c r="F58" s="25">
        <f>'1.2'!C58</f>
        <v>2</v>
      </c>
      <c r="G58" s="25">
        <f>'1.3'!C58</f>
        <v>2</v>
      </c>
      <c r="H58" s="25">
        <f>'1.4'!E58</f>
        <v>0</v>
      </c>
      <c r="I58" s="25">
        <f>'1.5'!E59</f>
        <v>0</v>
      </c>
    </row>
    <row r="59" spans="1:9" ht="16" customHeight="1" x14ac:dyDescent="0.35">
      <c r="A59" s="28" t="s">
        <v>48</v>
      </c>
      <c r="B59" s="29">
        <f t="shared" si="0"/>
        <v>83.3</v>
      </c>
      <c r="C59" s="29">
        <f t="shared" si="1"/>
        <v>12</v>
      </c>
      <c r="D59" s="29">
        <f t="shared" si="6"/>
        <v>10</v>
      </c>
      <c r="E59" s="30">
        <f>'1.1'!F59</f>
        <v>4</v>
      </c>
      <c r="F59" s="25">
        <f>'1.2'!C59</f>
        <v>2</v>
      </c>
      <c r="G59" s="25">
        <f>'1.3'!C59</f>
        <v>2</v>
      </c>
      <c r="H59" s="25">
        <f>'1.4'!E59</f>
        <v>0</v>
      </c>
      <c r="I59" s="25">
        <f>'1.5'!E60</f>
        <v>2</v>
      </c>
    </row>
    <row r="60" spans="1:9" ht="16" customHeight="1" x14ac:dyDescent="0.35">
      <c r="A60" s="28" t="s">
        <v>49</v>
      </c>
      <c r="B60" s="29">
        <f t="shared" si="0"/>
        <v>100</v>
      </c>
      <c r="C60" s="29">
        <f t="shared" si="1"/>
        <v>12</v>
      </c>
      <c r="D60" s="29">
        <f t="shared" si="6"/>
        <v>12</v>
      </c>
      <c r="E60" s="30">
        <f>'1.1'!F60</f>
        <v>4</v>
      </c>
      <c r="F60" s="25">
        <f>'1.2'!C60</f>
        <v>2</v>
      </c>
      <c r="G60" s="25">
        <f>'1.3'!C60</f>
        <v>2</v>
      </c>
      <c r="H60" s="25">
        <f>'1.4'!E60</f>
        <v>2</v>
      </c>
      <c r="I60" s="25">
        <f>'1.5'!E61</f>
        <v>2</v>
      </c>
    </row>
    <row r="61" spans="1:9" ht="16" customHeight="1" x14ac:dyDescent="0.35">
      <c r="A61" s="28" t="s">
        <v>50</v>
      </c>
      <c r="B61" s="29">
        <f t="shared" si="0"/>
        <v>50</v>
      </c>
      <c r="C61" s="29">
        <f t="shared" si="1"/>
        <v>12</v>
      </c>
      <c r="D61" s="29">
        <f t="shared" si="6"/>
        <v>6</v>
      </c>
      <c r="E61" s="30">
        <f>'1.1'!F61</f>
        <v>4</v>
      </c>
      <c r="F61" s="25">
        <f>'1.2'!C61</f>
        <v>0</v>
      </c>
      <c r="G61" s="25">
        <f>'1.3'!C61</f>
        <v>0</v>
      </c>
      <c r="H61" s="25">
        <f>'1.4'!E61</f>
        <v>0</v>
      </c>
      <c r="I61" s="25">
        <f>'1.5'!E62</f>
        <v>2</v>
      </c>
    </row>
    <row r="62" spans="1:9" ht="16" customHeight="1" x14ac:dyDescent="0.35">
      <c r="A62" s="28" t="s">
        <v>51</v>
      </c>
      <c r="B62" s="29">
        <f t="shared" si="0"/>
        <v>33.299999999999997</v>
      </c>
      <c r="C62" s="29">
        <f t="shared" si="1"/>
        <v>12</v>
      </c>
      <c r="D62" s="29">
        <f t="shared" si="6"/>
        <v>4</v>
      </c>
      <c r="E62" s="30">
        <f>'1.1'!F62</f>
        <v>2</v>
      </c>
      <c r="F62" s="25">
        <f>'1.2'!C62</f>
        <v>0</v>
      </c>
      <c r="G62" s="25">
        <f>'1.3'!C62</f>
        <v>2</v>
      </c>
      <c r="H62" s="25">
        <f>'1.4'!E62</f>
        <v>0</v>
      </c>
      <c r="I62" s="25">
        <f>'1.5'!E63</f>
        <v>0</v>
      </c>
    </row>
    <row r="63" spans="1:9" ht="16" customHeight="1" x14ac:dyDescent="0.35">
      <c r="A63" s="28" t="s">
        <v>52</v>
      </c>
      <c r="B63" s="29">
        <f t="shared" si="0"/>
        <v>100</v>
      </c>
      <c r="C63" s="29">
        <f t="shared" si="1"/>
        <v>12</v>
      </c>
      <c r="D63" s="29">
        <f t="shared" si="6"/>
        <v>12</v>
      </c>
      <c r="E63" s="30">
        <f>'1.1'!F63</f>
        <v>4</v>
      </c>
      <c r="F63" s="25">
        <f>'1.2'!C63</f>
        <v>2</v>
      </c>
      <c r="G63" s="25">
        <f>'1.3'!C63</f>
        <v>2</v>
      </c>
      <c r="H63" s="25">
        <f>'1.4'!E63</f>
        <v>2</v>
      </c>
      <c r="I63" s="25">
        <f>'1.5'!E64</f>
        <v>2</v>
      </c>
    </row>
    <row r="64" spans="1:9" ht="16" customHeight="1" x14ac:dyDescent="0.35">
      <c r="A64" s="28" t="s">
        <v>53</v>
      </c>
      <c r="B64" s="29">
        <f t="shared" si="0"/>
        <v>100</v>
      </c>
      <c r="C64" s="29">
        <f t="shared" si="1"/>
        <v>12</v>
      </c>
      <c r="D64" s="29">
        <f t="shared" si="6"/>
        <v>12</v>
      </c>
      <c r="E64" s="30">
        <f>'1.1'!F64</f>
        <v>4</v>
      </c>
      <c r="F64" s="25">
        <f>'1.2'!C64</f>
        <v>2</v>
      </c>
      <c r="G64" s="25">
        <f>'1.3'!C64</f>
        <v>2</v>
      </c>
      <c r="H64" s="25">
        <f>'1.4'!E64</f>
        <v>2</v>
      </c>
      <c r="I64" s="25">
        <f>'1.5'!E65</f>
        <v>2</v>
      </c>
    </row>
    <row r="65" spans="1:9" ht="16" customHeight="1" x14ac:dyDescent="0.35">
      <c r="A65" s="28" t="s">
        <v>54</v>
      </c>
      <c r="B65" s="29">
        <f t="shared" si="0"/>
        <v>66.7</v>
      </c>
      <c r="C65" s="29">
        <f t="shared" si="1"/>
        <v>12</v>
      </c>
      <c r="D65" s="29">
        <f t="shared" si="6"/>
        <v>8</v>
      </c>
      <c r="E65" s="30">
        <f>'1.1'!F65</f>
        <v>2</v>
      </c>
      <c r="F65" s="25">
        <f>'1.2'!C65</f>
        <v>2</v>
      </c>
      <c r="G65" s="25">
        <f>'1.3'!C65</f>
        <v>2</v>
      </c>
      <c r="H65" s="25">
        <f>'1.4'!E65</f>
        <v>0</v>
      </c>
      <c r="I65" s="25">
        <f>'1.5'!E66</f>
        <v>2</v>
      </c>
    </row>
    <row r="66" spans="1:9" ht="16" customHeight="1" x14ac:dyDescent="0.35">
      <c r="A66" s="28" t="s">
        <v>55</v>
      </c>
      <c r="B66" s="29">
        <f t="shared" si="0"/>
        <v>58.3</v>
      </c>
      <c r="C66" s="29">
        <f t="shared" si="1"/>
        <v>12</v>
      </c>
      <c r="D66" s="29">
        <f t="shared" si="6"/>
        <v>7</v>
      </c>
      <c r="E66" s="30">
        <f>'1.1'!F66</f>
        <v>4</v>
      </c>
      <c r="F66" s="25">
        <f>'1.2'!C66</f>
        <v>0</v>
      </c>
      <c r="G66" s="25">
        <f>'1.3'!C66</f>
        <v>0</v>
      </c>
      <c r="H66" s="25">
        <f>'1.4'!E66</f>
        <v>2</v>
      </c>
      <c r="I66" s="25">
        <f>'1.5'!E67</f>
        <v>1</v>
      </c>
    </row>
    <row r="67" spans="1:9" ht="16" customHeight="1" x14ac:dyDescent="0.35">
      <c r="A67" s="28" t="s">
        <v>56</v>
      </c>
      <c r="B67" s="29">
        <f t="shared" si="0"/>
        <v>91.7</v>
      </c>
      <c r="C67" s="29">
        <f t="shared" si="1"/>
        <v>12</v>
      </c>
      <c r="D67" s="29">
        <f t="shared" si="6"/>
        <v>11</v>
      </c>
      <c r="E67" s="30">
        <f>'1.1'!F67</f>
        <v>4</v>
      </c>
      <c r="F67" s="25">
        <f>'1.2'!C67</f>
        <v>2</v>
      </c>
      <c r="G67" s="25">
        <f>'1.3'!C67</f>
        <v>2</v>
      </c>
      <c r="H67" s="25">
        <f>'1.4'!E67</f>
        <v>2</v>
      </c>
      <c r="I67" s="25">
        <f>'1.5'!E68</f>
        <v>1</v>
      </c>
    </row>
    <row r="68" spans="1:9" ht="16" customHeight="1" x14ac:dyDescent="0.35">
      <c r="A68" s="28" t="s">
        <v>57</v>
      </c>
      <c r="B68" s="29">
        <f t="shared" si="0"/>
        <v>83.3</v>
      </c>
      <c r="C68" s="29">
        <f t="shared" si="1"/>
        <v>12</v>
      </c>
      <c r="D68" s="29">
        <f t="shared" si="6"/>
        <v>10</v>
      </c>
      <c r="E68" s="30">
        <f>'1.1'!F68</f>
        <v>4</v>
      </c>
      <c r="F68" s="25">
        <f>'1.2'!C68</f>
        <v>0</v>
      </c>
      <c r="G68" s="25">
        <f>'1.3'!C68</f>
        <v>2</v>
      </c>
      <c r="H68" s="25">
        <f>'1.4'!E68</f>
        <v>2</v>
      </c>
      <c r="I68" s="25">
        <f>'1.5'!E69</f>
        <v>2</v>
      </c>
    </row>
    <row r="69" spans="1:9" ht="16" customHeight="1" x14ac:dyDescent="0.35">
      <c r="A69" s="42" t="s">
        <v>58</v>
      </c>
      <c r="B69" s="45"/>
      <c r="C69" s="45"/>
      <c r="D69" s="45"/>
      <c r="E69" s="46"/>
      <c r="F69" s="47"/>
      <c r="G69" s="47"/>
      <c r="H69" s="47"/>
      <c r="I69" s="47"/>
    </row>
    <row r="70" spans="1:9" ht="16" customHeight="1" x14ac:dyDescent="0.35">
      <c r="A70" s="28" t="s">
        <v>59</v>
      </c>
      <c r="B70" s="29">
        <f t="shared" si="0"/>
        <v>50</v>
      </c>
      <c r="C70" s="29">
        <f t="shared" si="1"/>
        <v>12</v>
      </c>
      <c r="D70" s="29">
        <f t="shared" ref="D70:D75" si="7">SUM(E70:I70)</f>
        <v>6</v>
      </c>
      <c r="E70" s="30">
        <f>'1.1'!F70</f>
        <v>2</v>
      </c>
      <c r="F70" s="25">
        <f>'1.2'!C70</f>
        <v>0</v>
      </c>
      <c r="G70" s="25">
        <f>'1.3'!C70</f>
        <v>2</v>
      </c>
      <c r="H70" s="25">
        <f>'1.4'!E70</f>
        <v>0</v>
      </c>
      <c r="I70" s="25">
        <f>'1.5'!E71</f>
        <v>2</v>
      </c>
    </row>
    <row r="71" spans="1:9" ht="16" customHeight="1" x14ac:dyDescent="0.35">
      <c r="A71" s="28" t="s">
        <v>60</v>
      </c>
      <c r="B71" s="29">
        <f t="shared" si="0"/>
        <v>66.7</v>
      </c>
      <c r="C71" s="29">
        <f t="shared" si="1"/>
        <v>12</v>
      </c>
      <c r="D71" s="29">
        <f t="shared" si="7"/>
        <v>8</v>
      </c>
      <c r="E71" s="30">
        <f>'1.1'!F71</f>
        <v>4</v>
      </c>
      <c r="F71" s="25">
        <f>'1.2'!C71</f>
        <v>2</v>
      </c>
      <c r="G71" s="25">
        <f>'1.3'!C71</f>
        <v>2</v>
      </c>
      <c r="H71" s="25">
        <f>'1.4'!E71</f>
        <v>0</v>
      </c>
      <c r="I71" s="25">
        <f>'1.5'!E72</f>
        <v>0</v>
      </c>
    </row>
    <row r="72" spans="1:9" ht="16" customHeight="1" x14ac:dyDescent="0.35">
      <c r="A72" s="28" t="s">
        <v>61</v>
      </c>
      <c r="B72" s="29">
        <f t="shared" ref="B72:B98" si="8">ROUND(D72/C72*100,1)</f>
        <v>100</v>
      </c>
      <c r="C72" s="29">
        <f t="shared" si="1"/>
        <v>12</v>
      </c>
      <c r="D72" s="29">
        <f t="shared" si="7"/>
        <v>12</v>
      </c>
      <c r="E72" s="30">
        <f>'1.1'!F72</f>
        <v>4</v>
      </c>
      <c r="F72" s="25">
        <f>'1.2'!C72</f>
        <v>2</v>
      </c>
      <c r="G72" s="25">
        <f>'1.3'!C72</f>
        <v>2</v>
      </c>
      <c r="H72" s="25">
        <f>'1.4'!E72</f>
        <v>2</v>
      </c>
      <c r="I72" s="25">
        <f>'1.5'!E73</f>
        <v>2</v>
      </c>
    </row>
    <row r="73" spans="1:9" ht="16" customHeight="1" x14ac:dyDescent="0.35">
      <c r="A73" s="28" t="s">
        <v>62</v>
      </c>
      <c r="B73" s="29">
        <f t="shared" si="8"/>
        <v>100</v>
      </c>
      <c r="C73" s="29">
        <f t="shared" ref="C73:C98" si="9">$D$5</f>
        <v>12</v>
      </c>
      <c r="D73" s="29">
        <f t="shared" si="7"/>
        <v>12</v>
      </c>
      <c r="E73" s="30">
        <f>'1.1'!F73</f>
        <v>4</v>
      </c>
      <c r="F73" s="25">
        <f>'1.2'!C73</f>
        <v>2</v>
      </c>
      <c r="G73" s="25">
        <f>'1.3'!C73</f>
        <v>2</v>
      </c>
      <c r="H73" s="25">
        <f>'1.4'!E73</f>
        <v>2</v>
      </c>
      <c r="I73" s="25">
        <f>'1.5'!E74</f>
        <v>2</v>
      </c>
    </row>
    <row r="74" spans="1:9" ht="16" customHeight="1" x14ac:dyDescent="0.35">
      <c r="A74" s="31" t="s">
        <v>63</v>
      </c>
      <c r="B74" s="29">
        <f t="shared" si="8"/>
        <v>100</v>
      </c>
      <c r="C74" s="29">
        <f t="shared" si="9"/>
        <v>12</v>
      </c>
      <c r="D74" s="29">
        <f t="shared" si="7"/>
        <v>12</v>
      </c>
      <c r="E74" s="30">
        <f>'1.1'!F74</f>
        <v>4</v>
      </c>
      <c r="F74" s="25">
        <f>'1.2'!C74</f>
        <v>2</v>
      </c>
      <c r="G74" s="25">
        <f>'1.3'!C74</f>
        <v>2</v>
      </c>
      <c r="H74" s="25">
        <f>'1.4'!E74</f>
        <v>2</v>
      </c>
      <c r="I74" s="25">
        <f>'1.5'!E75</f>
        <v>2</v>
      </c>
    </row>
    <row r="75" spans="1:9" ht="16" customHeight="1" x14ac:dyDescent="0.35">
      <c r="A75" s="28" t="s">
        <v>64</v>
      </c>
      <c r="B75" s="29">
        <f t="shared" si="8"/>
        <v>75</v>
      </c>
      <c r="C75" s="29">
        <f t="shared" si="9"/>
        <v>12</v>
      </c>
      <c r="D75" s="29">
        <f t="shared" si="7"/>
        <v>9</v>
      </c>
      <c r="E75" s="30">
        <f>'1.1'!F75</f>
        <v>4</v>
      </c>
      <c r="F75" s="25">
        <f>'1.2'!C75</f>
        <v>2</v>
      </c>
      <c r="G75" s="25">
        <f>'1.3'!C75</f>
        <v>2</v>
      </c>
      <c r="H75" s="25">
        <f>'1.4'!E75</f>
        <v>0</v>
      </c>
      <c r="I75" s="25">
        <f>'1.5'!E76</f>
        <v>1</v>
      </c>
    </row>
    <row r="76" spans="1:9" ht="16" customHeight="1" x14ac:dyDescent="0.35">
      <c r="A76" s="42" t="s">
        <v>65</v>
      </c>
      <c r="B76" s="45"/>
      <c r="C76" s="45"/>
      <c r="D76" s="45"/>
      <c r="E76" s="46"/>
      <c r="F76" s="47"/>
      <c r="G76" s="47"/>
      <c r="H76" s="47"/>
      <c r="I76" s="47"/>
    </row>
    <row r="77" spans="1:9" ht="16" customHeight="1" x14ac:dyDescent="0.35">
      <c r="A77" s="28" t="s">
        <v>66</v>
      </c>
      <c r="B77" s="29">
        <f t="shared" si="8"/>
        <v>100</v>
      </c>
      <c r="C77" s="29">
        <f t="shared" si="9"/>
        <v>12</v>
      </c>
      <c r="D77" s="29">
        <f t="shared" ref="D77:D86" si="10">SUM(E77:I77)</f>
        <v>12</v>
      </c>
      <c r="E77" s="30">
        <f>'1.1'!F77</f>
        <v>4</v>
      </c>
      <c r="F77" s="25">
        <f>'1.2'!C77</f>
        <v>2</v>
      </c>
      <c r="G77" s="25">
        <f>'1.3'!C77</f>
        <v>2</v>
      </c>
      <c r="H77" s="25">
        <f>'1.4'!E77</f>
        <v>2</v>
      </c>
      <c r="I77" s="25">
        <f>'1.5'!E78</f>
        <v>2</v>
      </c>
    </row>
    <row r="78" spans="1:9" ht="16" customHeight="1" x14ac:dyDescent="0.35">
      <c r="A78" s="28" t="s">
        <v>68</v>
      </c>
      <c r="B78" s="29">
        <f t="shared" si="8"/>
        <v>66.7</v>
      </c>
      <c r="C78" s="29">
        <f t="shared" si="9"/>
        <v>12</v>
      </c>
      <c r="D78" s="29">
        <f t="shared" si="10"/>
        <v>8</v>
      </c>
      <c r="E78" s="30">
        <f>'1.1'!F78</f>
        <v>2</v>
      </c>
      <c r="F78" s="25">
        <f>'1.2'!C78</f>
        <v>2</v>
      </c>
      <c r="G78" s="25">
        <f>'1.3'!C78</f>
        <v>2</v>
      </c>
      <c r="H78" s="25">
        <f>'1.4'!E78</f>
        <v>0</v>
      </c>
      <c r="I78" s="25">
        <f>'1.5'!E79</f>
        <v>2</v>
      </c>
    </row>
    <row r="79" spans="1:9" ht="16" customHeight="1" x14ac:dyDescent="0.35">
      <c r="A79" s="28" t="s">
        <v>69</v>
      </c>
      <c r="B79" s="29">
        <f t="shared" si="8"/>
        <v>100</v>
      </c>
      <c r="C79" s="29">
        <f t="shared" si="9"/>
        <v>12</v>
      </c>
      <c r="D79" s="29">
        <f t="shared" si="10"/>
        <v>12</v>
      </c>
      <c r="E79" s="30">
        <f>'1.1'!F79</f>
        <v>4</v>
      </c>
      <c r="F79" s="25">
        <f>'1.2'!C79</f>
        <v>2</v>
      </c>
      <c r="G79" s="25">
        <f>'1.3'!C79</f>
        <v>2</v>
      </c>
      <c r="H79" s="25">
        <f>'1.4'!E79</f>
        <v>2</v>
      </c>
      <c r="I79" s="25">
        <f>'1.5'!E80</f>
        <v>2</v>
      </c>
    </row>
    <row r="80" spans="1:9" ht="16" customHeight="1" x14ac:dyDescent="0.35">
      <c r="A80" s="28" t="s">
        <v>70</v>
      </c>
      <c r="B80" s="29">
        <f t="shared" si="8"/>
        <v>58.3</v>
      </c>
      <c r="C80" s="29">
        <f t="shared" si="9"/>
        <v>12</v>
      </c>
      <c r="D80" s="29">
        <f t="shared" si="10"/>
        <v>7</v>
      </c>
      <c r="E80" s="30">
        <f>'1.1'!F80</f>
        <v>4</v>
      </c>
      <c r="F80" s="25">
        <f>'1.2'!C80</f>
        <v>0</v>
      </c>
      <c r="G80" s="25">
        <f>'1.3'!C80</f>
        <v>2</v>
      </c>
      <c r="H80" s="25">
        <f>'1.4'!E80</f>
        <v>0</v>
      </c>
      <c r="I80" s="25">
        <f>'1.5'!E81</f>
        <v>1</v>
      </c>
    </row>
    <row r="81" spans="1:9" ht="16" customHeight="1" x14ac:dyDescent="0.35">
      <c r="A81" s="28" t="s">
        <v>72</v>
      </c>
      <c r="B81" s="29">
        <f t="shared" si="8"/>
        <v>83.3</v>
      </c>
      <c r="C81" s="29">
        <f t="shared" si="9"/>
        <v>12</v>
      </c>
      <c r="D81" s="29">
        <f t="shared" si="10"/>
        <v>10</v>
      </c>
      <c r="E81" s="30">
        <f>'1.1'!F81</f>
        <v>4</v>
      </c>
      <c r="F81" s="25">
        <f>'1.2'!C81</f>
        <v>2</v>
      </c>
      <c r="G81" s="25">
        <f>'1.3'!C81</f>
        <v>2</v>
      </c>
      <c r="H81" s="25">
        <f>'1.4'!E81</f>
        <v>2</v>
      </c>
      <c r="I81" s="25">
        <f>'1.5'!E82</f>
        <v>0</v>
      </c>
    </row>
    <row r="82" spans="1:9" ht="16" customHeight="1" x14ac:dyDescent="0.35">
      <c r="A82" s="28" t="s">
        <v>73</v>
      </c>
      <c r="B82" s="29">
        <f t="shared" si="8"/>
        <v>83.3</v>
      </c>
      <c r="C82" s="29">
        <f t="shared" si="9"/>
        <v>12</v>
      </c>
      <c r="D82" s="29">
        <f t="shared" si="10"/>
        <v>10</v>
      </c>
      <c r="E82" s="30">
        <f>'1.1'!F82</f>
        <v>4</v>
      </c>
      <c r="F82" s="25">
        <f>'1.2'!C82</f>
        <v>2</v>
      </c>
      <c r="G82" s="25">
        <f>'1.3'!C82</f>
        <v>2</v>
      </c>
      <c r="H82" s="25">
        <f>'1.4'!E82</f>
        <v>0</v>
      </c>
      <c r="I82" s="25">
        <f>'1.5'!E83</f>
        <v>2</v>
      </c>
    </row>
    <row r="83" spans="1:9" ht="16" customHeight="1" x14ac:dyDescent="0.35">
      <c r="A83" s="28" t="s">
        <v>683</v>
      </c>
      <c r="B83" s="29">
        <f t="shared" si="8"/>
        <v>100</v>
      </c>
      <c r="C83" s="29">
        <f t="shared" si="9"/>
        <v>12</v>
      </c>
      <c r="D83" s="29">
        <f t="shared" si="10"/>
        <v>12</v>
      </c>
      <c r="E83" s="30">
        <f>'1.1'!F83</f>
        <v>4</v>
      </c>
      <c r="F83" s="25">
        <f>'1.2'!C83</f>
        <v>2</v>
      </c>
      <c r="G83" s="25">
        <f>'1.3'!C83</f>
        <v>2</v>
      </c>
      <c r="H83" s="25">
        <f>'1.4'!E83</f>
        <v>2</v>
      </c>
      <c r="I83" s="25">
        <f>'1.5'!E84</f>
        <v>2</v>
      </c>
    </row>
    <row r="84" spans="1:9" ht="16" customHeight="1" x14ac:dyDescent="0.35">
      <c r="A84" s="28" t="s">
        <v>74</v>
      </c>
      <c r="B84" s="29">
        <f t="shared" si="8"/>
        <v>83.3</v>
      </c>
      <c r="C84" s="29">
        <f t="shared" si="9"/>
        <v>12</v>
      </c>
      <c r="D84" s="29">
        <f t="shared" si="10"/>
        <v>10</v>
      </c>
      <c r="E84" s="30">
        <f>'1.1'!F84</f>
        <v>4</v>
      </c>
      <c r="F84" s="25">
        <f>'1.2'!C84</f>
        <v>0</v>
      </c>
      <c r="G84" s="25">
        <f>'1.3'!C84</f>
        <v>2</v>
      </c>
      <c r="H84" s="25">
        <f>'1.4'!E84</f>
        <v>2</v>
      </c>
      <c r="I84" s="25">
        <f>'1.5'!E85</f>
        <v>2</v>
      </c>
    </row>
    <row r="85" spans="1:9" ht="16" customHeight="1" x14ac:dyDescent="0.35">
      <c r="A85" s="28" t="s">
        <v>75</v>
      </c>
      <c r="B85" s="29">
        <f t="shared" si="8"/>
        <v>66.7</v>
      </c>
      <c r="C85" s="29">
        <f t="shared" si="9"/>
        <v>12</v>
      </c>
      <c r="D85" s="29">
        <f t="shared" si="10"/>
        <v>8</v>
      </c>
      <c r="E85" s="30">
        <f>'1.1'!F85</f>
        <v>2</v>
      </c>
      <c r="F85" s="25">
        <f>'1.2'!C85</f>
        <v>2</v>
      </c>
      <c r="G85" s="25">
        <f>'1.3'!C85</f>
        <v>2</v>
      </c>
      <c r="H85" s="25">
        <f>'1.4'!E85</f>
        <v>2</v>
      </c>
      <c r="I85" s="25">
        <f>'1.5'!E86</f>
        <v>0</v>
      </c>
    </row>
    <row r="86" spans="1:9" ht="16" customHeight="1" x14ac:dyDescent="0.35">
      <c r="A86" s="28" t="s">
        <v>76</v>
      </c>
      <c r="B86" s="29">
        <f t="shared" si="8"/>
        <v>8.3000000000000007</v>
      </c>
      <c r="C86" s="29">
        <f t="shared" si="9"/>
        <v>12</v>
      </c>
      <c r="D86" s="29">
        <f t="shared" si="10"/>
        <v>1</v>
      </c>
      <c r="E86" s="30">
        <f>'1.1'!F86</f>
        <v>0</v>
      </c>
      <c r="F86" s="25">
        <f>'1.2'!C86</f>
        <v>0</v>
      </c>
      <c r="G86" s="25">
        <f>'1.3'!C86</f>
        <v>0</v>
      </c>
      <c r="H86" s="25">
        <f>'1.4'!E86</f>
        <v>0</v>
      </c>
      <c r="I86" s="25">
        <f>'1.5'!E87</f>
        <v>1</v>
      </c>
    </row>
    <row r="87" spans="1:9" ht="16" customHeight="1" x14ac:dyDescent="0.35">
      <c r="A87" s="42" t="s">
        <v>77</v>
      </c>
      <c r="B87" s="45"/>
      <c r="C87" s="45"/>
      <c r="D87" s="45"/>
      <c r="E87" s="46"/>
      <c r="F87" s="47"/>
      <c r="G87" s="47"/>
      <c r="H87" s="47"/>
      <c r="I87" s="47"/>
    </row>
    <row r="88" spans="1:9" ht="16" customHeight="1" x14ac:dyDescent="0.35">
      <c r="A88" s="28" t="s">
        <v>67</v>
      </c>
      <c r="B88" s="29">
        <f t="shared" si="8"/>
        <v>83.3</v>
      </c>
      <c r="C88" s="29">
        <f t="shared" si="9"/>
        <v>12</v>
      </c>
      <c r="D88" s="29">
        <f t="shared" ref="D88:D98" si="11">SUM(E88:I88)</f>
        <v>10</v>
      </c>
      <c r="E88" s="30">
        <f>'1.1'!F88</f>
        <v>4</v>
      </c>
      <c r="F88" s="25">
        <f>'1.2'!C88</f>
        <v>2</v>
      </c>
      <c r="G88" s="25">
        <f>'1.3'!C88</f>
        <v>2</v>
      </c>
      <c r="H88" s="25">
        <f>'1.4'!E88</f>
        <v>0</v>
      </c>
      <c r="I88" s="25">
        <f>'1.5'!E89</f>
        <v>2</v>
      </c>
    </row>
    <row r="89" spans="1:9" ht="16" customHeight="1" x14ac:dyDescent="0.35">
      <c r="A89" s="28" t="s">
        <v>78</v>
      </c>
      <c r="B89" s="29">
        <f t="shared" si="8"/>
        <v>83.3</v>
      </c>
      <c r="C89" s="29">
        <f t="shared" si="9"/>
        <v>12</v>
      </c>
      <c r="D89" s="29">
        <f t="shared" si="11"/>
        <v>10</v>
      </c>
      <c r="E89" s="30">
        <f>'1.1'!F89</f>
        <v>4</v>
      </c>
      <c r="F89" s="25">
        <f>'1.2'!C89</f>
        <v>2</v>
      </c>
      <c r="G89" s="25">
        <f>'1.3'!C89</f>
        <v>2</v>
      </c>
      <c r="H89" s="25">
        <f>'1.4'!E89</f>
        <v>2</v>
      </c>
      <c r="I89" s="25">
        <f>'1.5'!E90</f>
        <v>0</v>
      </c>
    </row>
    <row r="90" spans="1:9" ht="16" customHeight="1" x14ac:dyDescent="0.35">
      <c r="A90" s="28" t="s">
        <v>71</v>
      </c>
      <c r="B90" s="29">
        <f t="shared" si="8"/>
        <v>75</v>
      </c>
      <c r="C90" s="29">
        <f t="shared" si="9"/>
        <v>12</v>
      </c>
      <c r="D90" s="29">
        <f t="shared" si="11"/>
        <v>9</v>
      </c>
      <c r="E90" s="30">
        <f>'1.1'!F90</f>
        <v>4</v>
      </c>
      <c r="F90" s="25">
        <f>'1.2'!C90</f>
        <v>0</v>
      </c>
      <c r="G90" s="25">
        <f>'1.3'!C90</f>
        <v>2</v>
      </c>
      <c r="H90" s="25">
        <f>'1.4'!E90</f>
        <v>2</v>
      </c>
      <c r="I90" s="25">
        <f>'1.5'!E91</f>
        <v>1</v>
      </c>
    </row>
    <row r="91" spans="1:9" ht="16" customHeight="1" x14ac:dyDescent="0.35">
      <c r="A91" s="28" t="s">
        <v>79</v>
      </c>
      <c r="B91" s="29">
        <f t="shared" si="8"/>
        <v>66.7</v>
      </c>
      <c r="C91" s="29">
        <f t="shared" si="9"/>
        <v>12</v>
      </c>
      <c r="D91" s="29">
        <f t="shared" si="11"/>
        <v>8</v>
      </c>
      <c r="E91" s="30">
        <f>'1.1'!F91</f>
        <v>4</v>
      </c>
      <c r="F91" s="25">
        <f>'1.2'!C91</f>
        <v>2</v>
      </c>
      <c r="G91" s="25">
        <f>'1.3'!C91</f>
        <v>2</v>
      </c>
      <c r="H91" s="25">
        <f>'1.4'!E91</f>
        <v>0</v>
      </c>
      <c r="I91" s="25">
        <f>'1.5'!E92</f>
        <v>0</v>
      </c>
    </row>
    <row r="92" spans="1:9" ht="16" customHeight="1" x14ac:dyDescent="0.35">
      <c r="A92" s="28" t="s">
        <v>80</v>
      </c>
      <c r="B92" s="29">
        <f t="shared" si="8"/>
        <v>58.3</v>
      </c>
      <c r="C92" s="29">
        <f t="shared" si="9"/>
        <v>12</v>
      </c>
      <c r="D92" s="29">
        <f t="shared" si="11"/>
        <v>7</v>
      </c>
      <c r="E92" s="30">
        <f>'1.1'!F92</f>
        <v>4</v>
      </c>
      <c r="F92" s="25">
        <f>'1.2'!C92</f>
        <v>0</v>
      </c>
      <c r="G92" s="25">
        <f>'1.3'!C92</f>
        <v>2</v>
      </c>
      <c r="H92" s="25">
        <f>'1.4'!E92</f>
        <v>0</v>
      </c>
      <c r="I92" s="25">
        <f>'1.5'!E93</f>
        <v>1</v>
      </c>
    </row>
    <row r="93" spans="1:9" ht="16" customHeight="1" x14ac:dyDescent="0.35">
      <c r="A93" s="28" t="s">
        <v>81</v>
      </c>
      <c r="B93" s="29">
        <f t="shared" si="8"/>
        <v>83.3</v>
      </c>
      <c r="C93" s="29">
        <f t="shared" si="9"/>
        <v>12</v>
      </c>
      <c r="D93" s="29">
        <f t="shared" si="11"/>
        <v>10</v>
      </c>
      <c r="E93" s="30">
        <f>'1.1'!F93</f>
        <v>4</v>
      </c>
      <c r="F93" s="25">
        <f>'1.2'!C93</f>
        <v>2</v>
      </c>
      <c r="G93" s="25">
        <f>'1.3'!C93</f>
        <v>2</v>
      </c>
      <c r="H93" s="25">
        <f>'1.4'!E93</f>
        <v>2</v>
      </c>
      <c r="I93" s="25">
        <f>'1.5'!E94</f>
        <v>0</v>
      </c>
    </row>
    <row r="94" spans="1:9" ht="16" customHeight="1" x14ac:dyDescent="0.35">
      <c r="A94" s="28" t="s">
        <v>82</v>
      </c>
      <c r="B94" s="29">
        <f t="shared" si="8"/>
        <v>50</v>
      </c>
      <c r="C94" s="29">
        <f t="shared" si="9"/>
        <v>12</v>
      </c>
      <c r="D94" s="29">
        <f t="shared" si="11"/>
        <v>6</v>
      </c>
      <c r="E94" s="30">
        <f>'1.1'!F94</f>
        <v>2</v>
      </c>
      <c r="F94" s="25">
        <f>'1.2'!C94</f>
        <v>2</v>
      </c>
      <c r="G94" s="25">
        <f>'1.3'!C94</f>
        <v>0</v>
      </c>
      <c r="H94" s="25">
        <f>'1.4'!E94</f>
        <v>0</v>
      </c>
      <c r="I94" s="25">
        <f>'1.5'!E95</f>
        <v>2</v>
      </c>
    </row>
    <row r="95" spans="1:9" ht="16" customHeight="1" x14ac:dyDescent="0.35">
      <c r="A95" s="28" t="s">
        <v>83</v>
      </c>
      <c r="B95" s="29">
        <f t="shared" si="8"/>
        <v>66.7</v>
      </c>
      <c r="C95" s="29">
        <f t="shared" si="9"/>
        <v>12</v>
      </c>
      <c r="D95" s="29">
        <f t="shared" si="11"/>
        <v>8</v>
      </c>
      <c r="E95" s="30">
        <f>'1.1'!F95</f>
        <v>0</v>
      </c>
      <c r="F95" s="25">
        <f>'1.2'!C95</f>
        <v>2</v>
      </c>
      <c r="G95" s="25">
        <f>'1.3'!C95</f>
        <v>2</v>
      </c>
      <c r="H95" s="25">
        <f>'1.4'!E95</f>
        <v>2</v>
      </c>
      <c r="I95" s="25">
        <f>'1.5'!E96</f>
        <v>2</v>
      </c>
    </row>
    <row r="96" spans="1:9" ht="16" customHeight="1" x14ac:dyDescent="0.35">
      <c r="A96" s="28" t="s">
        <v>84</v>
      </c>
      <c r="B96" s="29">
        <f t="shared" si="8"/>
        <v>100</v>
      </c>
      <c r="C96" s="29">
        <f t="shared" si="9"/>
        <v>12</v>
      </c>
      <c r="D96" s="29">
        <f t="shared" si="11"/>
        <v>12</v>
      </c>
      <c r="E96" s="30">
        <f>'1.1'!F96</f>
        <v>4</v>
      </c>
      <c r="F96" s="25">
        <f>'1.2'!C96</f>
        <v>2</v>
      </c>
      <c r="G96" s="25">
        <f>'1.3'!C96</f>
        <v>2</v>
      </c>
      <c r="H96" s="25">
        <f>'1.4'!E96</f>
        <v>2</v>
      </c>
      <c r="I96" s="25">
        <f>'1.5'!E97</f>
        <v>2</v>
      </c>
    </row>
    <row r="97" spans="1:9" ht="16" customHeight="1" x14ac:dyDescent="0.35">
      <c r="A97" s="28" t="s">
        <v>85</v>
      </c>
      <c r="B97" s="29">
        <f t="shared" si="8"/>
        <v>83.3</v>
      </c>
      <c r="C97" s="29">
        <f t="shared" si="9"/>
        <v>12</v>
      </c>
      <c r="D97" s="29">
        <f t="shared" si="11"/>
        <v>10</v>
      </c>
      <c r="E97" s="30">
        <f>'1.1'!F97</f>
        <v>2</v>
      </c>
      <c r="F97" s="25">
        <f>'1.2'!C97</f>
        <v>2</v>
      </c>
      <c r="G97" s="25">
        <f>'1.3'!C97</f>
        <v>2</v>
      </c>
      <c r="H97" s="25">
        <f>'1.4'!E97</f>
        <v>2</v>
      </c>
      <c r="I97" s="25">
        <f>'1.5'!E98</f>
        <v>2</v>
      </c>
    </row>
    <row r="98" spans="1:9" ht="16" customHeight="1" x14ac:dyDescent="0.35">
      <c r="A98" s="28" t="s">
        <v>86</v>
      </c>
      <c r="B98" s="29">
        <f t="shared" si="8"/>
        <v>83.3</v>
      </c>
      <c r="C98" s="29">
        <f t="shared" si="9"/>
        <v>12</v>
      </c>
      <c r="D98" s="29">
        <f t="shared" si="11"/>
        <v>10</v>
      </c>
      <c r="E98" s="30">
        <f>'1.1'!F98</f>
        <v>2</v>
      </c>
      <c r="F98" s="25">
        <f>'1.2'!C98</f>
        <v>2</v>
      </c>
      <c r="G98" s="25">
        <f>'1.3'!C98</f>
        <v>2</v>
      </c>
      <c r="H98" s="25">
        <f>'1.4'!E98</f>
        <v>2</v>
      </c>
      <c r="I98" s="25">
        <f>'1.5'!E99</f>
        <v>2</v>
      </c>
    </row>
    <row r="99" spans="1:9" x14ac:dyDescent="0.35">
      <c r="A99" s="51" t="s">
        <v>681</v>
      </c>
      <c r="D99" s="48"/>
    </row>
    <row r="100" spans="1:9" x14ac:dyDescent="0.35">
      <c r="A100" s="130" t="s">
        <v>692</v>
      </c>
    </row>
  </sheetData>
  <autoFilter ref="A6:I100" xr:uid="{3B866984-97DD-49D1-BE16-1659A78DAC94}"/>
  <pageMargins left="0.70866141732283472" right="0.70866141732283472" top="0.74803149606299213" bottom="0.74803149606299213" header="0.31496062992125984" footer="0.31496062992125984"/>
  <pageSetup paperSize="9" scale="66" fitToHeight="0" orientation="landscape" r:id="rId1"/>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
  <sheetViews>
    <sheetView zoomScaleNormal="100" workbookViewId="0">
      <selection activeCell="B2" sqref="B2:B3"/>
    </sheetView>
  </sheetViews>
  <sheetFormatPr defaultRowHeight="14.5" x14ac:dyDescent="0.35"/>
  <cols>
    <col min="1" max="1" width="5.7265625" style="12" customWidth="1"/>
    <col min="2" max="2" width="123.81640625" customWidth="1"/>
    <col min="3" max="5" width="7.6328125" customWidth="1"/>
  </cols>
  <sheetData>
    <row r="1" spans="1:5" s="8" customFormat="1" ht="31.5" customHeight="1" x14ac:dyDescent="0.35">
      <c r="A1" s="210" t="s">
        <v>691</v>
      </c>
      <c r="B1" s="211"/>
      <c r="C1" s="211"/>
      <c r="D1" s="211"/>
      <c r="E1" s="211"/>
    </row>
    <row r="2" spans="1:5" ht="30" customHeight="1" x14ac:dyDescent="0.35">
      <c r="A2" s="206" t="s">
        <v>115</v>
      </c>
      <c r="B2" s="207" t="s">
        <v>90</v>
      </c>
      <c r="C2" s="207" t="s">
        <v>91</v>
      </c>
      <c r="D2" s="207" t="s">
        <v>92</v>
      </c>
      <c r="E2" s="207"/>
    </row>
    <row r="3" spans="1:5" x14ac:dyDescent="0.35">
      <c r="A3" s="206"/>
      <c r="B3" s="207"/>
      <c r="C3" s="207"/>
      <c r="D3" s="170" t="s">
        <v>98</v>
      </c>
      <c r="E3" s="170" t="s">
        <v>116</v>
      </c>
    </row>
    <row r="4" spans="1:5" ht="17" customHeight="1" x14ac:dyDescent="0.35">
      <c r="A4" s="208">
        <v>1</v>
      </c>
      <c r="B4" s="135" t="s">
        <v>159</v>
      </c>
      <c r="C4" s="209">
        <v>12</v>
      </c>
      <c r="D4" s="209"/>
      <c r="E4" s="209"/>
    </row>
    <row r="5" spans="1:5" ht="28" x14ac:dyDescent="0.35">
      <c r="A5" s="208"/>
      <c r="B5" s="136" t="s">
        <v>404</v>
      </c>
      <c r="C5" s="209"/>
      <c r="D5" s="209"/>
      <c r="E5" s="209"/>
    </row>
    <row r="6" spans="1:5" ht="28" x14ac:dyDescent="0.35">
      <c r="A6" s="206" t="s">
        <v>102</v>
      </c>
      <c r="B6" s="135" t="s">
        <v>405</v>
      </c>
      <c r="C6" s="207"/>
      <c r="D6" s="207"/>
      <c r="E6" s="207"/>
    </row>
    <row r="7" spans="1:5" ht="42" x14ac:dyDescent="0.35">
      <c r="A7" s="206"/>
      <c r="B7" s="136" t="s">
        <v>406</v>
      </c>
      <c r="C7" s="207"/>
      <c r="D7" s="207"/>
      <c r="E7" s="207"/>
    </row>
    <row r="8" spans="1:5" ht="28" x14ac:dyDescent="0.35">
      <c r="A8" s="206"/>
      <c r="B8" s="136" t="s">
        <v>155</v>
      </c>
      <c r="C8" s="207"/>
      <c r="D8" s="207"/>
      <c r="E8" s="207"/>
    </row>
    <row r="9" spans="1:5" ht="42" x14ac:dyDescent="0.35">
      <c r="A9" s="206"/>
      <c r="B9" s="136" t="s">
        <v>158</v>
      </c>
      <c r="C9" s="207"/>
      <c r="D9" s="207"/>
      <c r="E9" s="207"/>
    </row>
    <row r="10" spans="1:5" x14ac:dyDescent="0.35">
      <c r="A10" s="169"/>
      <c r="B10" s="137" t="s">
        <v>117</v>
      </c>
      <c r="C10" s="170">
        <v>4</v>
      </c>
      <c r="D10" s="170">
        <v>0.5</v>
      </c>
      <c r="E10" s="170">
        <v>0.5</v>
      </c>
    </row>
    <row r="11" spans="1:5" x14ac:dyDescent="0.35">
      <c r="A11" s="169"/>
      <c r="B11" s="137" t="s">
        <v>118</v>
      </c>
      <c r="C11" s="170">
        <v>0</v>
      </c>
      <c r="D11" s="170"/>
      <c r="E11" s="170"/>
    </row>
    <row r="12" spans="1:5" ht="28" x14ac:dyDescent="0.35">
      <c r="A12" s="206" t="s">
        <v>103</v>
      </c>
      <c r="B12" s="135" t="s">
        <v>407</v>
      </c>
      <c r="C12" s="207"/>
      <c r="D12" s="207"/>
      <c r="E12" s="207"/>
    </row>
    <row r="13" spans="1:5" ht="58.5" customHeight="1" x14ac:dyDescent="0.35">
      <c r="A13" s="206"/>
      <c r="B13" s="136" t="s">
        <v>408</v>
      </c>
      <c r="C13" s="207"/>
      <c r="D13" s="207"/>
      <c r="E13" s="207"/>
    </row>
    <row r="14" spans="1:5" x14ac:dyDescent="0.35">
      <c r="A14" s="138"/>
      <c r="B14" s="137" t="s">
        <v>100</v>
      </c>
      <c r="C14" s="170">
        <v>2</v>
      </c>
      <c r="D14" s="170"/>
      <c r="E14" s="170"/>
    </row>
    <row r="15" spans="1:5" x14ac:dyDescent="0.35">
      <c r="A15" s="138"/>
      <c r="B15" s="137" t="s">
        <v>99</v>
      </c>
      <c r="C15" s="170">
        <v>0</v>
      </c>
      <c r="D15" s="170"/>
      <c r="E15" s="170"/>
    </row>
    <row r="16" spans="1:5" ht="28" x14ac:dyDescent="0.35">
      <c r="A16" s="169" t="s">
        <v>104</v>
      </c>
      <c r="B16" s="135" t="s">
        <v>409</v>
      </c>
      <c r="C16" s="170"/>
      <c r="D16" s="170"/>
      <c r="E16" s="170"/>
    </row>
    <row r="17" spans="1:5" x14ac:dyDescent="0.35">
      <c r="A17" s="169"/>
      <c r="B17" s="137" t="s">
        <v>100</v>
      </c>
      <c r="C17" s="170">
        <v>2</v>
      </c>
      <c r="D17" s="170"/>
      <c r="E17" s="170"/>
    </row>
    <row r="18" spans="1:5" x14ac:dyDescent="0.35">
      <c r="A18" s="169"/>
      <c r="B18" s="137" t="s">
        <v>110</v>
      </c>
      <c r="C18" s="170">
        <v>0</v>
      </c>
      <c r="D18" s="170"/>
      <c r="E18" s="170"/>
    </row>
    <row r="19" spans="1:5" ht="28" x14ac:dyDescent="0.35">
      <c r="A19" s="206" t="s">
        <v>105</v>
      </c>
      <c r="B19" s="135" t="s">
        <v>410</v>
      </c>
      <c r="C19" s="207"/>
      <c r="D19" s="207"/>
      <c r="E19" s="207"/>
    </row>
    <row r="20" spans="1:5" ht="89.5" customHeight="1" x14ac:dyDescent="0.35">
      <c r="A20" s="206"/>
      <c r="B20" s="136" t="s">
        <v>411</v>
      </c>
      <c r="C20" s="207"/>
      <c r="D20" s="207"/>
      <c r="E20" s="207"/>
    </row>
    <row r="21" spans="1:5" s="26" customFormat="1" ht="42" x14ac:dyDescent="0.35">
      <c r="A21" s="206"/>
      <c r="B21" s="136" t="s">
        <v>412</v>
      </c>
      <c r="C21" s="207"/>
      <c r="D21" s="207"/>
      <c r="E21" s="207"/>
    </row>
    <row r="22" spans="1:5" s="26" customFormat="1" x14ac:dyDescent="0.35">
      <c r="A22" s="206"/>
      <c r="B22" s="136" t="s">
        <v>156</v>
      </c>
      <c r="C22" s="207"/>
      <c r="D22" s="207"/>
      <c r="E22" s="207"/>
    </row>
    <row r="23" spans="1:5" ht="16" customHeight="1" x14ac:dyDescent="0.35">
      <c r="A23" s="206"/>
      <c r="B23" s="136" t="s">
        <v>413</v>
      </c>
      <c r="C23" s="207"/>
      <c r="D23" s="207"/>
      <c r="E23" s="207"/>
    </row>
    <row r="24" spans="1:5" x14ac:dyDescent="0.35">
      <c r="A24" s="169"/>
      <c r="B24" s="137" t="s">
        <v>157</v>
      </c>
      <c r="C24" s="170">
        <v>2</v>
      </c>
      <c r="D24" s="170">
        <v>0.5</v>
      </c>
      <c r="E24" s="170"/>
    </row>
    <row r="25" spans="1:5" ht="28" x14ac:dyDescent="0.35">
      <c r="A25" s="169"/>
      <c r="B25" s="137" t="s">
        <v>414</v>
      </c>
      <c r="C25" s="170">
        <v>0</v>
      </c>
      <c r="D25" s="170"/>
      <c r="E25" s="170"/>
    </row>
    <row r="26" spans="1:5" ht="28" x14ac:dyDescent="0.35">
      <c r="A26" s="206" t="s">
        <v>106</v>
      </c>
      <c r="B26" s="135" t="s">
        <v>415</v>
      </c>
      <c r="C26" s="139"/>
      <c r="D26" s="139"/>
      <c r="E26" s="139"/>
    </row>
    <row r="27" spans="1:5" ht="42" x14ac:dyDescent="0.35">
      <c r="A27" s="206"/>
      <c r="B27" s="136" t="s">
        <v>416</v>
      </c>
      <c r="C27" s="139"/>
      <c r="D27" s="139"/>
      <c r="E27" s="139"/>
    </row>
    <row r="28" spans="1:5" ht="85.5" customHeight="1" x14ac:dyDescent="0.35">
      <c r="A28" s="206"/>
      <c r="B28" s="136" t="s">
        <v>417</v>
      </c>
      <c r="C28" s="139"/>
      <c r="D28" s="139"/>
      <c r="E28" s="139"/>
    </row>
    <row r="29" spans="1:5" ht="55.5" customHeight="1" x14ac:dyDescent="0.35">
      <c r="A29" s="206"/>
      <c r="B29" s="140" t="s">
        <v>418</v>
      </c>
      <c r="C29" s="139"/>
      <c r="D29" s="139"/>
      <c r="E29" s="139"/>
    </row>
    <row r="30" spans="1:5" x14ac:dyDescent="0.35">
      <c r="A30" s="138"/>
      <c r="B30" s="137" t="s">
        <v>101</v>
      </c>
      <c r="C30" s="170">
        <v>2</v>
      </c>
      <c r="D30" s="170">
        <v>0.5</v>
      </c>
      <c r="E30" s="170"/>
    </row>
    <row r="31" spans="1:5" x14ac:dyDescent="0.35">
      <c r="A31" s="138"/>
      <c r="B31" s="137" t="s">
        <v>547</v>
      </c>
      <c r="C31" s="170">
        <v>1</v>
      </c>
      <c r="D31" s="170">
        <v>0.5</v>
      </c>
      <c r="E31" s="170"/>
    </row>
    <row r="32" spans="1:5" x14ac:dyDescent="0.35">
      <c r="A32" s="138"/>
      <c r="B32" s="137" t="s">
        <v>419</v>
      </c>
      <c r="C32" s="170">
        <v>0</v>
      </c>
      <c r="D32" s="170"/>
      <c r="E32" s="170"/>
    </row>
  </sheetData>
  <mergeCells count="22">
    <mergeCell ref="A1:E1"/>
    <mergeCell ref="A2:A3"/>
    <mergeCell ref="B2:B3"/>
    <mergeCell ref="C2:C3"/>
    <mergeCell ref="D2:E2"/>
    <mergeCell ref="A4:A5"/>
    <mergeCell ref="E12:E13"/>
    <mergeCell ref="C4:C5"/>
    <mergeCell ref="D4:D5"/>
    <mergeCell ref="E4:E5"/>
    <mergeCell ref="A6:A9"/>
    <mergeCell ref="C6:C9"/>
    <mergeCell ref="A26:A29"/>
    <mergeCell ref="D6:D9"/>
    <mergeCell ref="E6:E9"/>
    <mergeCell ref="E19:E23"/>
    <mergeCell ref="A19:A23"/>
    <mergeCell ref="C19:C23"/>
    <mergeCell ref="D19:D23"/>
    <mergeCell ref="A12:A13"/>
    <mergeCell ref="C12:C13"/>
    <mergeCell ref="D12:D13"/>
  </mergeCells>
  <pageMargins left="0.70866141732283472" right="0.70866141732283472" top="0.74803149606299213" bottom="0.74803149606299213" header="0.31496062992125984" footer="0.31496062992125984"/>
  <pageSetup paperSize="9" scale="85" fitToHeight="0" orientation="landscape" r:id="rId1"/>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8"/>
  <sheetViews>
    <sheetView zoomScaleNormal="100" zoomScaleSheetLayoutView="80" workbookViewId="0">
      <pane ySplit="6" topLeftCell="A7" activePane="bottomLeft" state="frozen"/>
      <selection activeCell="G33" sqref="G33:G2385"/>
      <selection pane="bottomLeft" activeCell="A7" sqref="A7:K98"/>
    </sheetView>
  </sheetViews>
  <sheetFormatPr defaultColWidth="8.81640625" defaultRowHeight="14.5" x14ac:dyDescent="0.35"/>
  <cols>
    <col min="1" max="1" width="27.7265625" style="3" customWidth="1"/>
    <col min="2" max="2" width="33.54296875" style="33" customWidth="1"/>
    <col min="3" max="3" width="5.6328125" style="15" customWidth="1"/>
    <col min="4" max="5" width="4.6328125" style="15" customWidth="1"/>
    <col min="6" max="6" width="5.6328125" style="16" customWidth="1"/>
    <col min="7" max="8" width="10.6328125" style="16" customWidth="1"/>
    <col min="9" max="9" width="15.6328125" style="16" customWidth="1"/>
    <col min="10" max="10" width="20.6328125" style="16" customWidth="1"/>
    <col min="11" max="11" width="20.6328125" style="27" customWidth="1"/>
    <col min="12" max="12" width="8.81640625" style="190"/>
    <col min="13" max="16384" width="8.81640625" style="54"/>
  </cols>
  <sheetData>
    <row r="1" spans="1:12" s="1" customFormat="1" ht="29" customHeight="1" x14ac:dyDescent="0.3">
      <c r="A1" s="213" t="s">
        <v>211</v>
      </c>
      <c r="B1" s="213"/>
      <c r="C1" s="213"/>
      <c r="D1" s="213"/>
      <c r="E1" s="213"/>
      <c r="F1" s="213"/>
      <c r="G1" s="213"/>
      <c r="H1" s="213"/>
      <c r="I1" s="213"/>
      <c r="J1" s="213"/>
      <c r="K1" s="213"/>
      <c r="L1" s="189"/>
    </row>
    <row r="2" spans="1:12" s="1" customFormat="1" ht="15" customHeight="1" x14ac:dyDescent="0.3">
      <c r="A2" s="214" t="s">
        <v>561</v>
      </c>
      <c r="B2" s="215"/>
      <c r="C2" s="215"/>
      <c r="D2" s="215"/>
      <c r="E2" s="215"/>
      <c r="F2" s="215"/>
      <c r="G2" s="215"/>
      <c r="H2" s="215"/>
      <c r="I2" s="216"/>
      <c r="J2" s="215"/>
      <c r="K2" s="215"/>
      <c r="L2" s="189"/>
    </row>
    <row r="3" spans="1:12" ht="62" customHeight="1" x14ac:dyDescent="0.35">
      <c r="A3" s="212" t="s">
        <v>94</v>
      </c>
      <c r="B3" s="64" t="str">
        <f>'Оценка (раздел 1)'!E3</f>
        <v>1.1 Размещен ли первоначально принятый закон о бюджете на 2020 год и на плановый период 2021 и 2022 годов в открытом доступе на сайте, предназначенном для размещения бюджетных данных?</v>
      </c>
      <c r="C3" s="218" t="s">
        <v>121</v>
      </c>
      <c r="D3" s="218"/>
      <c r="E3" s="218"/>
      <c r="F3" s="218"/>
      <c r="G3" s="212" t="s">
        <v>146</v>
      </c>
      <c r="H3" s="212" t="s">
        <v>199</v>
      </c>
      <c r="I3" s="212" t="s">
        <v>123</v>
      </c>
      <c r="J3" s="212" t="s">
        <v>124</v>
      </c>
      <c r="K3" s="217"/>
    </row>
    <row r="4" spans="1:12" ht="30" customHeight="1" x14ac:dyDescent="0.35">
      <c r="A4" s="217"/>
      <c r="B4" s="65" t="str">
        <f>'Методика (раздел 1)'!B10</f>
        <v xml:space="preserve">Да, размещен </v>
      </c>
      <c r="C4" s="212" t="s">
        <v>96</v>
      </c>
      <c r="D4" s="219" t="s">
        <v>98</v>
      </c>
      <c r="E4" s="219" t="s">
        <v>116</v>
      </c>
      <c r="F4" s="218" t="s">
        <v>95</v>
      </c>
      <c r="G4" s="212"/>
      <c r="H4" s="217"/>
      <c r="I4" s="217"/>
      <c r="J4" s="217" t="s">
        <v>125</v>
      </c>
      <c r="K4" s="217" t="s">
        <v>126</v>
      </c>
    </row>
    <row r="5" spans="1:12" ht="30" customHeight="1" x14ac:dyDescent="0.35">
      <c r="A5" s="217"/>
      <c r="B5" s="65" t="str">
        <f>'Методика (раздел 1)'!B11</f>
        <v>Нет, в установленные сроки не размещен</v>
      </c>
      <c r="C5" s="212"/>
      <c r="D5" s="219"/>
      <c r="E5" s="219"/>
      <c r="F5" s="218"/>
      <c r="G5" s="212"/>
      <c r="H5" s="217"/>
      <c r="I5" s="217"/>
      <c r="J5" s="217"/>
      <c r="K5" s="217"/>
    </row>
    <row r="6" spans="1:12" s="52" customFormat="1" ht="15" customHeight="1" x14ac:dyDescent="0.35">
      <c r="A6" s="66" t="s">
        <v>0</v>
      </c>
      <c r="B6" s="67"/>
      <c r="C6" s="67"/>
      <c r="D6" s="67"/>
      <c r="E6" s="67"/>
      <c r="F6" s="87"/>
      <c r="G6" s="68"/>
      <c r="H6" s="68"/>
      <c r="I6" s="68"/>
      <c r="J6" s="69"/>
      <c r="K6" s="69"/>
      <c r="L6" s="191"/>
    </row>
    <row r="7" spans="1:12" s="52" customFormat="1" x14ac:dyDescent="0.35">
      <c r="A7" s="60" t="s">
        <v>1</v>
      </c>
      <c r="B7" s="133" t="s">
        <v>117</v>
      </c>
      <c r="C7" s="141">
        <f>IF(B7="Да, размещен ",4,0)</f>
        <v>4</v>
      </c>
      <c r="D7" s="62"/>
      <c r="E7" s="62"/>
      <c r="F7" s="71">
        <f>C7*(1-D7)*(1-E7)</f>
        <v>4</v>
      </c>
      <c r="G7" s="72">
        <v>43812</v>
      </c>
      <c r="H7" s="72">
        <v>43815</v>
      </c>
      <c r="I7" s="73"/>
      <c r="J7" s="178" t="s">
        <v>213</v>
      </c>
      <c r="K7" s="75" t="s">
        <v>214</v>
      </c>
      <c r="L7" s="191"/>
    </row>
    <row r="8" spans="1:12" s="52" customFormat="1" ht="15" customHeight="1" x14ac:dyDescent="0.35">
      <c r="A8" s="60" t="s">
        <v>2</v>
      </c>
      <c r="B8" s="133" t="s">
        <v>117</v>
      </c>
      <c r="C8" s="141">
        <f t="shared" ref="C8:C71" si="0">IF(B8="Да, размещен ",4,0)</f>
        <v>4</v>
      </c>
      <c r="D8" s="62"/>
      <c r="E8" s="62"/>
      <c r="F8" s="71">
        <f t="shared" ref="F8:F71" si="1">C8*(1-D8)*(1-E8)</f>
        <v>4</v>
      </c>
      <c r="G8" s="72">
        <v>43812</v>
      </c>
      <c r="H8" s="72">
        <v>43812</v>
      </c>
      <c r="I8" s="73"/>
      <c r="J8" s="75" t="s">
        <v>215</v>
      </c>
      <c r="K8" s="75" t="s">
        <v>559</v>
      </c>
      <c r="L8" s="191"/>
    </row>
    <row r="9" spans="1:12" s="52" customFormat="1" ht="15" customHeight="1" x14ac:dyDescent="0.35">
      <c r="A9" s="60" t="s">
        <v>3</v>
      </c>
      <c r="B9" s="133" t="s">
        <v>117</v>
      </c>
      <c r="C9" s="141">
        <f t="shared" si="0"/>
        <v>4</v>
      </c>
      <c r="D9" s="62"/>
      <c r="E9" s="62"/>
      <c r="F9" s="71">
        <f t="shared" si="1"/>
        <v>4</v>
      </c>
      <c r="G9" s="72">
        <v>43824</v>
      </c>
      <c r="H9" s="72">
        <v>43825</v>
      </c>
      <c r="I9" s="73"/>
      <c r="J9" s="75" t="s">
        <v>132</v>
      </c>
      <c r="K9" s="75" t="s">
        <v>559</v>
      </c>
      <c r="L9" s="191"/>
    </row>
    <row r="10" spans="1:12" s="52" customFormat="1" ht="15" customHeight="1" x14ac:dyDescent="0.35">
      <c r="A10" s="60" t="s">
        <v>4</v>
      </c>
      <c r="B10" s="133" t="s">
        <v>117</v>
      </c>
      <c r="C10" s="141">
        <f t="shared" si="0"/>
        <v>4</v>
      </c>
      <c r="D10" s="62"/>
      <c r="E10" s="62">
        <v>0.5</v>
      </c>
      <c r="F10" s="71">
        <f t="shared" si="1"/>
        <v>2</v>
      </c>
      <c r="G10" s="72">
        <v>43819</v>
      </c>
      <c r="H10" s="72">
        <v>43823</v>
      </c>
      <c r="I10" s="76" t="s">
        <v>548</v>
      </c>
      <c r="J10" s="75" t="s">
        <v>133</v>
      </c>
      <c r="K10" s="75" t="s">
        <v>559</v>
      </c>
      <c r="L10" s="191"/>
    </row>
    <row r="11" spans="1:12" s="52" customFormat="1" ht="15" customHeight="1" x14ac:dyDescent="0.35">
      <c r="A11" s="60" t="s">
        <v>5</v>
      </c>
      <c r="B11" s="133" t="s">
        <v>117</v>
      </c>
      <c r="C11" s="141">
        <f t="shared" si="0"/>
        <v>4</v>
      </c>
      <c r="D11" s="62"/>
      <c r="E11" s="62"/>
      <c r="F11" s="71">
        <f t="shared" si="1"/>
        <v>4</v>
      </c>
      <c r="G11" s="72">
        <v>43815</v>
      </c>
      <c r="H11" s="72">
        <v>43818</v>
      </c>
      <c r="I11" s="73"/>
      <c r="J11" s="75" t="s">
        <v>160</v>
      </c>
      <c r="K11" s="75" t="s">
        <v>559</v>
      </c>
      <c r="L11" s="191"/>
    </row>
    <row r="12" spans="1:12" s="52" customFormat="1" ht="15" customHeight="1" x14ac:dyDescent="0.35">
      <c r="A12" s="60" t="s">
        <v>6</v>
      </c>
      <c r="B12" s="133" t="s">
        <v>117</v>
      </c>
      <c r="C12" s="141">
        <f t="shared" si="0"/>
        <v>4</v>
      </c>
      <c r="D12" s="62"/>
      <c r="E12" s="62"/>
      <c r="F12" s="71">
        <f t="shared" si="1"/>
        <v>4</v>
      </c>
      <c r="G12" s="72">
        <v>43804</v>
      </c>
      <c r="H12" s="72" t="s">
        <v>129</v>
      </c>
      <c r="I12" s="73"/>
      <c r="J12" s="178" t="s">
        <v>216</v>
      </c>
      <c r="K12" s="75" t="s">
        <v>559</v>
      </c>
      <c r="L12" s="191"/>
    </row>
    <row r="13" spans="1:12" s="52" customFormat="1" ht="15" customHeight="1" x14ac:dyDescent="0.35">
      <c r="A13" s="60" t="s">
        <v>7</v>
      </c>
      <c r="B13" s="133" t="s">
        <v>117</v>
      </c>
      <c r="C13" s="141">
        <f t="shared" si="0"/>
        <v>4</v>
      </c>
      <c r="D13" s="62"/>
      <c r="E13" s="62"/>
      <c r="F13" s="71">
        <f t="shared" si="1"/>
        <v>4</v>
      </c>
      <c r="G13" s="72">
        <v>43822</v>
      </c>
      <c r="H13" s="72" t="s">
        <v>129</v>
      </c>
      <c r="I13" s="73"/>
      <c r="J13" s="178" t="s">
        <v>217</v>
      </c>
      <c r="K13" s="75" t="s">
        <v>221</v>
      </c>
      <c r="L13" s="191"/>
    </row>
    <row r="14" spans="1:12" s="52" customFormat="1" ht="15" customHeight="1" x14ac:dyDescent="0.35">
      <c r="A14" s="60" t="s">
        <v>8</v>
      </c>
      <c r="B14" s="133" t="s">
        <v>117</v>
      </c>
      <c r="C14" s="141">
        <f t="shared" si="0"/>
        <v>4</v>
      </c>
      <c r="D14" s="62"/>
      <c r="E14" s="62"/>
      <c r="F14" s="71">
        <f t="shared" si="1"/>
        <v>4</v>
      </c>
      <c r="G14" s="72">
        <v>43808</v>
      </c>
      <c r="H14" s="72">
        <v>43810</v>
      </c>
      <c r="I14" s="73"/>
      <c r="J14" s="178" t="s">
        <v>218</v>
      </c>
      <c r="K14" s="75" t="s">
        <v>559</v>
      </c>
      <c r="L14" s="191"/>
    </row>
    <row r="15" spans="1:12" s="52" customFormat="1" ht="15" customHeight="1" x14ac:dyDescent="0.35">
      <c r="A15" s="60" t="s">
        <v>9</v>
      </c>
      <c r="B15" s="133" t="s">
        <v>117</v>
      </c>
      <c r="C15" s="141">
        <f t="shared" si="0"/>
        <v>4</v>
      </c>
      <c r="D15" s="62"/>
      <c r="E15" s="62"/>
      <c r="F15" s="71">
        <f t="shared" si="1"/>
        <v>4</v>
      </c>
      <c r="G15" s="72">
        <v>43816</v>
      </c>
      <c r="H15" s="72">
        <v>43816</v>
      </c>
      <c r="I15" s="76"/>
      <c r="J15" s="178" t="s">
        <v>219</v>
      </c>
      <c r="K15" s="75" t="s">
        <v>559</v>
      </c>
      <c r="L15" s="191"/>
    </row>
    <row r="16" spans="1:12" s="52" customFormat="1" ht="15" customHeight="1" x14ac:dyDescent="0.35">
      <c r="A16" s="60" t="s">
        <v>10</v>
      </c>
      <c r="B16" s="133" t="s">
        <v>117</v>
      </c>
      <c r="C16" s="141">
        <f t="shared" si="0"/>
        <v>4</v>
      </c>
      <c r="D16" s="62"/>
      <c r="E16" s="62"/>
      <c r="F16" s="71">
        <f t="shared" si="1"/>
        <v>4</v>
      </c>
      <c r="G16" s="72">
        <v>43815</v>
      </c>
      <c r="H16" s="72" t="s">
        <v>129</v>
      </c>
      <c r="I16" s="73"/>
      <c r="J16" s="75" t="s">
        <v>220</v>
      </c>
      <c r="K16" s="75" t="s">
        <v>134</v>
      </c>
      <c r="L16" s="191" t="s">
        <v>120</v>
      </c>
    </row>
    <row r="17" spans="1:12" s="52" customFormat="1" ht="15" customHeight="1" x14ac:dyDescent="0.35">
      <c r="A17" s="60" t="s">
        <v>11</v>
      </c>
      <c r="B17" s="133" t="s">
        <v>118</v>
      </c>
      <c r="C17" s="141">
        <f t="shared" si="0"/>
        <v>0</v>
      </c>
      <c r="D17" s="62"/>
      <c r="E17" s="62"/>
      <c r="F17" s="71">
        <f t="shared" si="1"/>
        <v>0</v>
      </c>
      <c r="G17" s="72">
        <v>43803</v>
      </c>
      <c r="H17" s="103" t="s">
        <v>224</v>
      </c>
      <c r="I17" s="76"/>
      <c r="J17" s="178" t="s">
        <v>222</v>
      </c>
      <c r="K17" s="178" t="s">
        <v>223</v>
      </c>
      <c r="L17" s="191" t="s">
        <v>120</v>
      </c>
    </row>
    <row r="18" spans="1:12" s="52" customFormat="1" ht="13.5" customHeight="1" x14ac:dyDescent="0.35">
      <c r="A18" s="60" t="s">
        <v>12</v>
      </c>
      <c r="B18" s="133" t="s">
        <v>117</v>
      </c>
      <c r="C18" s="141">
        <f t="shared" si="0"/>
        <v>4</v>
      </c>
      <c r="D18" s="62"/>
      <c r="E18" s="62"/>
      <c r="F18" s="71">
        <f t="shared" si="1"/>
        <v>4</v>
      </c>
      <c r="G18" s="72">
        <v>43820</v>
      </c>
      <c r="H18" s="72">
        <v>43822</v>
      </c>
      <c r="I18" s="76"/>
      <c r="J18" s="75" t="s">
        <v>225</v>
      </c>
      <c r="K18" s="75" t="s">
        <v>214</v>
      </c>
      <c r="L18" s="191"/>
    </row>
    <row r="19" spans="1:12" s="52" customFormat="1" ht="15" customHeight="1" x14ac:dyDescent="0.35">
      <c r="A19" s="60" t="s">
        <v>13</v>
      </c>
      <c r="B19" s="133" t="s">
        <v>117</v>
      </c>
      <c r="C19" s="141">
        <f t="shared" si="0"/>
        <v>4</v>
      </c>
      <c r="D19" s="62"/>
      <c r="E19" s="62">
        <v>0.5</v>
      </c>
      <c r="F19" s="71">
        <f t="shared" si="1"/>
        <v>2</v>
      </c>
      <c r="G19" s="72">
        <v>43818</v>
      </c>
      <c r="H19" s="72">
        <v>43818</v>
      </c>
      <c r="I19" s="76" t="s">
        <v>556</v>
      </c>
      <c r="J19" s="178" t="s">
        <v>226</v>
      </c>
      <c r="K19" s="75" t="s">
        <v>559</v>
      </c>
      <c r="L19" s="191"/>
    </row>
    <row r="20" spans="1:12" s="52" customFormat="1" ht="15" customHeight="1" x14ac:dyDescent="0.35">
      <c r="A20" s="60" t="s">
        <v>14</v>
      </c>
      <c r="B20" s="133" t="s">
        <v>117</v>
      </c>
      <c r="C20" s="141">
        <f t="shared" si="0"/>
        <v>4</v>
      </c>
      <c r="D20" s="62"/>
      <c r="E20" s="62"/>
      <c r="F20" s="71">
        <f t="shared" si="1"/>
        <v>4</v>
      </c>
      <c r="G20" s="72">
        <v>43819</v>
      </c>
      <c r="H20" s="72" t="s">
        <v>129</v>
      </c>
      <c r="I20" s="73"/>
      <c r="J20" s="178" t="s">
        <v>227</v>
      </c>
      <c r="K20" s="75" t="s">
        <v>559</v>
      </c>
      <c r="L20" s="191"/>
    </row>
    <row r="21" spans="1:12" s="52" customFormat="1" ht="15" customHeight="1" x14ac:dyDescent="0.35">
      <c r="A21" s="60" t="s">
        <v>15</v>
      </c>
      <c r="B21" s="133" t="s">
        <v>117</v>
      </c>
      <c r="C21" s="141">
        <f t="shared" si="0"/>
        <v>4</v>
      </c>
      <c r="D21" s="62"/>
      <c r="E21" s="62"/>
      <c r="F21" s="71">
        <f t="shared" si="1"/>
        <v>4</v>
      </c>
      <c r="G21" s="72">
        <v>43829</v>
      </c>
      <c r="H21" s="72">
        <v>43830</v>
      </c>
      <c r="I21" s="76"/>
      <c r="J21" s="75" t="s">
        <v>229</v>
      </c>
      <c r="K21" s="178" t="s">
        <v>228</v>
      </c>
      <c r="L21" s="191" t="s">
        <v>120</v>
      </c>
    </row>
    <row r="22" spans="1:12" s="52" customFormat="1" ht="15" customHeight="1" x14ac:dyDescent="0.35">
      <c r="A22" s="60" t="s">
        <v>16</v>
      </c>
      <c r="B22" s="133" t="s">
        <v>117</v>
      </c>
      <c r="C22" s="141">
        <f t="shared" si="0"/>
        <v>4</v>
      </c>
      <c r="D22" s="62"/>
      <c r="E22" s="62"/>
      <c r="F22" s="71">
        <f t="shared" si="1"/>
        <v>4</v>
      </c>
      <c r="G22" s="72">
        <v>43812</v>
      </c>
      <c r="H22" s="72">
        <v>43813</v>
      </c>
      <c r="I22" s="73"/>
      <c r="J22" s="75" t="s">
        <v>230</v>
      </c>
      <c r="K22" s="179" t="s">
        <v>231</v>
      </c>
      <c r="L22" s="191" t="s">
        <v>120</v>
      </c>
    </row>
    <row r="23" spans="1:12" s="52" customFormat="1" ht="15" customHeight="1" x14ac:dyDescent="0.35">
      <c r="A23" s="60" t="s">
        <v>17</v>
      </c>
      <c r="B23" s="133" t="s">
        <v>117</v>
      </c>
      <c r="C23" s="141">
        <f t="shared" si="0"/>
        <v>4</v>
      </c>
      <c r="D23" s="62"/>
      <c r="E23" s="62"/>
      <c r="F23" s="71">
        <f t="shared" si="1"/>
        <v>4</v>
      </c>
      <c r="G23" s="72">
        <v>43819</v>
      </c>
      <c r="H23" s="72">
        <v>43823</v>
      </c>
      <c r="I23" s="73"/>
      <c r="J23" s="178" t="s">
        <v>232</v>
      </c>
      <c r="K23" s="75" t="s">
        <v>214</v>
      </c>
      <c r="L23" s="191"/>
    </row>
    <row r="24" spans="1:12" s="52" customFormat="1" ht="15" customHeight="1" x14ac:dyDescent="0.35">
      <c r="A24" s="60" t="s">
        <v>690</v>
      </c>
      <c r="B24" s="133" t="s">
        <v>117</v>
      </c>
      <c r="C24" s="141">
        <f t="shared" si="0"/>
        <v>4</v>
      </c>
      <c r="D24" s="62"/>
      <c r="E24" s="62"/>
      <c r="F24" s="71">
        <f t="shared" si="1"/>
        <v>4</v>
      </c>
      <c r="G24" s="72">
        <v>43796</v>
      </c>
      <c r="H24" s="72" t="s">
        <v>129</v>
      </c>
      <c r="I24" s="73"/>
      <c r="J24" s="75" t="s">
        <v>233</v>
      </c>
      <c r="K24" s="178" t="s">
        <v>234</v>
      </c>
      <c r="L24" s="191" t="s">
        <v>120</v>
      </c>
    </row>
    <row r="25" spans="1:12" s="52" customFormat="1" ht="15" customHeight="1" x14ac:dyDescent="0.35">
      <c r="A25" s="66" t="s">
        <v>18</v>
      </c>
      <c r="B25" s="134"/>
      <c r="C25" s="67"/>
      <c r="D25" s="77"/>
      <c r="E25" s="78"/>
      <c r="F25" s="79"/>
      <c r="G25" s="80"/>
      <c r="H25" s="78"/>
      <c r="I25" s="81"/>
      <c r="J25" s="82"/>
      <c r="K25" s="82"/>
      <c r="L25" s="191"/>
    </row>
    <row r="26" spans="1:12" s="52" customFormat="1" ht="15" customHeight="1" x14ac:dyDescent="0.35">
      <c r="A26" s="60" t="s">
        <v>19</v>
      </c>
      <c r="B26" s="133" t="s">
        <v>117</v>
      </c>
      <c r="C26" s="141">
        <f t="shared" si="0"/>
        <v>4</v>
      </c>
      <c r="D26" s="62"/>
      <c r="E26" s="62"/>
      <c r="F26" s="71">
        <f t="shared" si="1"/>
        <v>4</v>
      </c>
      <c r="G26" s="72">
        <v>43818</v>
      </c>
      <c r="H26" s="72" t="s">
        <v>129</v>
      </c>
      <c r="I26" s="73"/>
      <c r="J26" s="178" t="s">
        <v>235</v>
      </c>
      <c r="K26" s="178" t="s">
        <v>236</v>
      </c>
      <c r="L26" s="191" t="s">
        <v>120</v>
      </c>
    </row>
    <row r="27" spans="1:12" s="52" customFormat="1" ht="15" customHeight="1" x14ac:dyDescent="0.35">
      <c r="A27" s="60" t="s">
        <v>20</v>
      </c>
      <c r="B27" s="133" t="s">
        <v>117</v>
      </c>
      <c r="C27" s="141">
        <f t="shared" si="0"/>
        <v>4</v>
      </c>
      <c r="D27" s="62"/>
      <c r="E27" s="62"/>
      <c r="F27" s="71">
        <f t="shared" si="1"/>
        <v>4</v>
      </c>
      <c r="G27" s="72">
        <v>43815</v>
      </c>
      <c r="H27" s="72" t="s">
        <v>129</v>
      </c>
      <c r="I27" s="73"/>
      <c r="J27" s="178" t="s">
        <v>237</v>
      </c>
      <c r="K27" s="75" t="s">
        <v>559</v>
      </c>
      <c r="L27" s="191"/>
    </row>
    <row r="28" spans="1:12" s="52" customFormat="1" ht="15" customHeight="1" x14ac:dyDescent="0.35">
      <c r="A28" s="60" t="s">
        <v>21</v>
      </c>
      <c r="B28" s="133" t="s">
        <v>117</v>
      </c>
      <c r="C28" s="141">
        <f t="shared" si="0"/>
        <v>4</v>
      </c>
      <c r="D28" s="62"/>
      <c r="E28" s="62"/>
      <c r="F28" s="71">
        <f t="shared" si="1"/>
        <v>4</v>
      </c>
      <c r="G28" s="72">
        <v>43812</v>
      </c>
      <c r="H28" s="72">
        <v>43816</v>
      </c>
      <c r="I28" s="76"/>
      <c r="J28" s="178" t="s">
        <v>161</v>
      </c>
      <c r="K28" s="75" t="s">
        <v>559</v>
      </c>
      <c r="L28" s="191"/>
    </row>
    <row r="29" spans="1:12" s="52" customFormat="1" ht="15" customHeight="1" x14ac:dyDescent="0.35">
      <c r="A29" s="60" t="s">
        <v>22</v>
      </c>
      <c r="B29" s="133" t="s">
        <v>117</v>
      </c>
      <c r="C29" s="141">
        <f t="shared" si="0"/>
        <v>4</v>
      </c>
      <c r="D29" s="62"/>
      <c r="E29" s="62"/>
      <c r="F29" s="71">
        <f t="shared" si="1"/>
        <v>4</v>
      </c>
      <c r="G29" s="72">
        <v>43811</v>
      </c>
      <c r="H29" s="72">
        <v>43816</v>
      </c>
      <c r="I29" s="73"/>
      <c r="J29" s="178" t="s">
        <v>238</v>
      </c>
      <c r="K29" s="75" t="s">
        <v>559</v>
      </c>
      <c r="L29" s="191"/>
    </row>
    <row r="30" spans="1:12" s="52" customFormat="1" ht="15" customHeight="1" x14ac:dyDescent="0.35">
      <c r="A30" s="60" t="s">
        <v>23</v>
      </c>
      <c r="B30" s="133" t="s">
        <v>117</v>
      </c>
      <c r="C30" s="141">
        <f t="shared" si="0"/>
        <v>4</v>
      </c>
      <c r="D30" s="62"/>
      <c r="E30" s="62"/>
      <c r="F30" s="71">
        <f t="shared" si="1"/>
        <v>4</v>
      </c>
      <c r="G30" s="72">
        <v>43801</v>
      </c>
      <c r="H30" s="72">
        <v>43801</v>
      </c>
      <c r="I30" s="73"/>
      <c r="J30" s="178" t="s">
        <v>162</v>
      </c>
      <c r="K30" s="75" t="s">
        <v>559</v>
      </c>
      <c r="L30" s="191"/>
    </row>
    <row r="31" spans="1:12" s="52" customFormat="1" ht="15" customHeight="1" x14ac:dyDescent="0.35">
      <c r="A31" s="60" t="s">
        <v>24</v>
      </c>
      <c r="B31" s="133" t="s">
        <v>117</v>
      </c>
      <c r="C31" s="141">
        <f t="shared" si="0"/>
        <v>4</v>
      </c>
      <c r="D31" s="62"/>
      <c r="E31" s="62"/>
      <c r="F31" s="71">
        <f t="shared" si="1"/>
        <v>4</v>
      </c>
      <c r="G31" s="72">
        <v>43803</v>
      </c>
      <c r="H31" s="72">
        <v>43805</v>
      </c>
      <c r="I31" s="76"/>
      <c r="J31" s="178" t="s">
        <v>239</v>
      </c>
      <c r="K31" s="178" t="s">
        <v>163</v>
      </c>
      <c r="L31" s="191" t="s">
        <v>120</v>
      </c>
    </row>
    <row r="32" spans="1:12" s="52" customFormat="1" ht="15" customHeight="1" x14ac:dyDescent="0.35">
      <c r="A32" s="60" t="s">
        <v>25</v>
      </c>
      <c r="B32" s="133" t="s">
        <v>117</v>
      </c>
      <c r="C32" s="141">
        <f t="shared" si="0"/>
        <v>4</v>
      </c>
      <c r="D32" s="62"/>
      <c r="E32" s="62"/>
      <c r="F32" s="71">
        <f t="shared" si="1"/>
        <v>4</v>
      </c>
      <c r="G32" s="72">
        <v>43816</v>
      </c>
      <c r="H32" s="72">
        <v>43817</v>
      </c>
      <c r="I32" s="76"/>
      <c r="J32" s="179" t="s">
        <v>240</v>
      </c>
      <c r="K32" s="179" t="s">
        <v>241</v>
      </c>
      <c r="L32" s="191" t="s">
        <v>120</v>
      </c>
    </row>
    <row r="33" spans="1:12" s="52" customFormat="1" ht="15" customHeight="1" x14ac:dyDescent="0.35">
      <c r="A33" s="60" t="s">
        <v>26</v>
      </c>
      <c r="B33" s="133" t="s">
        <v>117</v>
      </c>
      <c r="C33" s="141">
        <f t="shared" si="0"/>
        <v>4</v>
      </c>
      <c r="D33" s="62"/>
      <c r="E33" s="62">
        <v>0.5</v>
      </c>
      <c r="F33" s="71">
        <f>C33*(1-D33)*(1-E33)</f>
        <v>2</v>
      </c>
      <c r="G33" s="72">
        <v>43825</v>
      </c>
      <c r="H33" s="72">
        <v>43827</v>
      </c>
      <c r="I33" s="76" t="s">
        <v>548</v>
      </c>
      <c r="J33" s="179" t="s">
        <v>242</v>
      </c>
      <c r="K33" s="179" t="s">
        <v>243</v>
      </c>
      <c r="L33" s="191" t="s">
        <v>120</v>
      </c>
    </row>
    <row r="34" spans="1:12" s="52" customFormat="1" ht="15" customHeight="1" x14ac:dyDescent="0.35">
      <c r="A34" s="60" t="s">
        <v>27</v>
      </c>
      <c r="B34" s="133" t="s">
        <v>118</v>
      </c>
      <c r="C34" s="141">
        <f t="shared" si="0"/>
        <v>0</v>
      </c>
      <c r="D34" s="62"/>
      <c r="E34" s="62"/>
      <c r="F34" s="71">
        <f t="shared" si="1"/>
        <v>0</v>
      </c>
      <c r="G34" s="72">
        <v>43827</v>
      </c>
      <c r="H34" s="103" t="s">
        <v>224</v>
      </c>
      <c r="I34" s="63"/>
      <c r="J34" s="178" t="s">
        <v>244</v>
      </c>
      <c r="K34" s="178" t="s">
        <v>245</v>
      </c>
      <c r="L34" s="191" t="s">
        <v>120</v>
      </c>
    </row>
    <row r="35" spans="1:12" s="52" customFormat="1" ht="15" customHeight="1" x14ac:dyDescent="0.35">
      <c r="A35" s="60" t="s">
        <v>689</v>
      </c>
      <c r="B35" s="133" t="s">
        <v>117</v>
      </c>
      <c r="C35" s="141">
        <f t="shared" si="0"/>
        <v>4</v>
      </c>
      <c r="D35" s="62"/>
      <c r="E35" s="62"/>
      <c r="F35" s="71">
        <f t="shared" si="1"/>
        <v>4</v>
      </c>
      <c r="G35" s="72">
        <v>43798</v>
      </c>
      <c r="H35" s="72">
        <v>43796</v>
      </c>
      <c r="I35" s="76"/>
      <c r="J35" s="179" t="s">
        <v>403</v>
      </c>
      <c r="K35" s="75" t="s">
        <v>559</v>
      </c>
      <c r="L35" s="191"/>
    </row>
    <row r="36" spans="1:12" s="52" customFormat="1" ht="15" customHeight="1" x14ac:dyDescent="0.35">
      <c r="A36" s="60" t="s">
        <v>28</v>
      </c>
      <c r="B36" s="133" t="s">
        <v>117</v>
      </c>
      <c r="C36" s="141">
        <f t="shared" si="0"/>
        <v>4</v>
      </c>
      <c r="D36" s="62"/>
      <c r="E36" s="62"/>
      <c r="F36" s="71">
        <f t="shared" si="1"/>
        <v>4</v>
      </c>
      <c r="G36" s="72">
        <v>43819</v>
      </c>
      <c r="H36" s="72" t="s">
        <v>129</v>
      </c>
      <c r="I36" s="73"/>
      <c r="J36" s="178" t="s">
        <v>135</v>
      </c>
      <c r="K36" s="75" t="s">
        <v>559</v>
      </c>
      <c r="L36" s="191"/>
    </row>
    <row r="37" spans="1:12" s="52" customFormat="1" ht="15" customHeight="1" x14ac:dyDescent="0.35">
      <c r="A37" s="66" t="s">
        <v>29</v>
      </c>
      <c r="B37" s="134"/>
      <c r="C37" s="67"/>
      <c r="D37" s="77"/>
      <c r="E37" s="78"/>
      <c r="F37" s="79"/>
      <c r="G37" s="80"/>
      <c r="H37" s="78"/>
      <c r="I37" s="78"/>
      <c r="J37" s="82"/>
      <c r="K37" s="82"/>
      <c r="L37" s="191"/>
    </row>
    <row r="38" spans="1:12" s="52" customFormat="1" ht="15" customHeight="1" x14ac:dyDescent="0.35">
      <c r="A38" s="60" t="s">
        <v>30</v>
      </c>
      <c r="B38" s="133" t="s">
        <v>117</v>
      </c>
      <c r="C38" s="141">
        <f t="shared" si="0"/>
        <v>4</v>
      </c>
      <c r="D38" s="62"/>
      <c r="E38" s="62"/>
      <c r="F38" s="71">
        <f t="shared" si="1"/>
        <v>4</v>
      </c>
      <c r="G38" s="72">
        <v>43817</v>
      </c>
      <c r="H38" s="72">
        <v>43818</v>
      </c>
      <c r="I38" s="76"/>
      <c r="J38" s="178" t="s">
        <v>246</v>
      </c>
      <c r="K38" s="75" t="s">
        <v>559</v>
      </c>
      <c r="L38" s="191"/>
    </row>
    <row r="39" spans="1:12" s="52" customFormat="1" ht="15" customHeight="1" x14ac:dyDescent="0.35">
      <c r="A39" s="60" t="s">
        <v>31</v>
      </c>
      <c r="B39" s="133" t="s">
        <v>117</v>
      </c>
      <c r="C39" s="141">
        <f t="shared" si="0"/>
        <v>4</v>
      </c>
      <c r="D39" s="62"/>
      <c r="E39" s="62"/>
      <c r="F39" s="71">
        <f t="shared" si="1"/>
        <v>4</v>
      </c>
      <c r="G39" s="72">
        <v>43815</v>
      </c>
      <c r="H39" s="72" t="s">
        <v>129</v>
      </c>
      <c r="I39" s="63"/>
      <c r="J39" s="178" t="s">
        <v>136</v>
      </c>
      <c r="K39" s="75" t="s">
        <v>559</v>
      </c>
      <c r="L39" s="191"/>
    </row>
    <row r="40" spans="1:12" s="52" customFormat="1" ht="15" customHeight="1" x14ac:dyDescent="0.35">
      <c r="A40" s="60" t="s">
        <v>93</v>
      </c>
      <c r="B40" s="133" t="s">
        <v>117</v>
      </c>
      <c r="C40" s="141">
        <f t="shared" si="0"/>
        <v>4</v>
      </c>
      <c r="D40" s="62"/>
      <c r="E40" s="62"/>
      <c r="F40" s="71">
        <f t="shared" si="1"/>
        <v>4</v>
      </c>
      <c r="G40" s="72">
        <v>43797</v>
      </c>
      <c r="H40" s="72">
        <v>43802</v>
      </c>
      <c r="I40" s="76"/>
      <c r="J40" s="178" t="s">
        <v>247</v>
      </c>
      <c r="K40" s="178" t="s">
        <v>137</v>
      </c>
      <c r="L40" s="191" t="s">
        <v>120</v>
      </c>
    </row>
    <row r="41" spans="1:12" s="52" customFormat="1" ht="15" customHeight="1" x14ac:dyDescent="0.35">
      <c r="A41" s="60" t="s">
        <v>32</v>
      </c>
      <c r="B41" s="133" t="s">
        <v>117</v>
      </c>
      <c r="C41" s="141">
        <f t="shared" si="0"/>
        <v>4</v>
      </c>
      <c r="D41" s="62"/>
      <c r="E41" s="62"/>
      <c r="F41" s="71">
        <f t="shared" si="1"/>
        <v>4</v>
      </c>
      <c r="G41" s="72">
        <v>43822</v>
      </c>
      <c r="H41" s="72">
        <v>43824</v>
      </c>
      <c r="I41" s="76"/>
      <c r="J41" s="178" t="s">
        <v>248</v>
      </c>
      <c r="K41" s="178" t="s">
        <v>249</v>
      </c>
      <c r="L41" s="191" t="s">
        <v>120</v>
      </c>
    </row>
    <row r="42" spans="1:12" s="52" customFormat="1" ht="15" customHeight="1" x14ac:dyDescent="0.35">
      <c r="A42" s="60" t="s">
        <v>33</v>
      </c>
      <c r="B42" s="133" t="s">
        <v>117</v>
      </c>
      <c r="C42" s="141">
        <f t="shared" si="0"/>
        <v>4</v>
      </c>
      <c r="D42" s="62"/>
      <c r="E42" s="62">
        <v>0.5</v>
      </c>
      <c r="F42" s="71">
        <f t="shared" si="1"/>
        <v>2</v>
      </c>
      <c r="G42" s="72">
        <v>43811</v>
      </c>
      <c r="H42" s="72" t="s">
        <v>129</v>
      </c>
      <c r="I42" s="76" t="s">
        <v>548</v>
      </c>
      <c r="J42" s="179" t="s">
        <v>138</v>
      </c>
      <c r="K42" s="75" t="s">
        <v>559</v>
      </c>
      <c r="L42" s="191"/>
    </row>
    <row r="43" spans="1:12" s="52" customFormat="1" ht="15" customHeight="1" x14ac:dyDescent="0.35">
      <c r="A43" s="60" t="s">
        <v>34</v>
      </c>
      <c r="B43" s="133" t="s">
        <v>117</v>
      </c>
      <c r="C43" s="141">
        <f>IF(B43="Да, размещен ",4,0)</f>
        <v>4</v>
      </c>
      <c r="D43" s="62"/>
      <c r="E43" s="62"/>
      <c r="F43" s="71">
        <f t="shared" si="1"/>
        <v>4</v>
      </c>
      <c r="G43" s="72">
        <v>43790</v>
      </c>
      <c r="H43" s="72">
        <v>43797</v>
      </c>
      <c r="I43" s="73"/>
      <c r="J43" s="178" t="s">
        <v>250</v>
      </c>
      <c r="K43" s="178" t="s">
        <v>251</v>
      </c>
      <c r="L43" s="193" t="s">
        <v>120</v>
      </c>
    </row>
    <row r="44" spans="1:12" s="52" customFormat="1" ht="15" customHeight="1" x14ac:dyDescent="0.35">
      <c r="A44" s="60" t="s">
        <v>35</v>
      </c>
      <c r="B44" s="133" t="s">
        <v>117</v>
      </c>
      <c r="C44" s="141">
        <f>IF(B44="Да, размещен ",4,0)</f>
        <v>4</v>
      </c>
      <c r="D44" s="62"/>
      <c r="E44" s="62"/>
      <c r="F44" s="71">
        <f t="shared" si="1"/>
        <v>4</v>
      </c>
      <c r="G44" s="72">
        <v>43815</v>
      </c>
      <c r="H44" s="72">
        <v>43818</v>
      </c>
      <c r="I44" s="73"/>
      <c r="J44" s="178" t="s">
        <v>252</v>
      </c>
      <c r="K44" s="178" t="s">
        <v>253</v>
      </c>
      <c r="L44" s="194" t="s">
        <v>120</v>
      </c>
    </row>
    <row r="45" spans="1:12" s="52" customFormat="1" ht="15" customHeight="1" x14ac:dyDescent="0.35">
      <c r="A45" s="60" t="s">
        <v>688</v>
      </c>
      <c r="B45" s="133" t="s">
        <v>117</v>
      </c>
      <c r="C45" s="141">
        <f t="shared" si="0"/>
        <v>4</v>
      </c>
      <c r="D45" s="62"/>
      <c r="E45" s="62"/>
      <c r="F45" s="71">
        <f t="shared" si="1"/>
        <v>4</v>
      </c>
      <c r="G45" s="72">
        <v>43804</v>
      </c>
      <c r="H45" s="72">
        <v>43805</v>
      </c>
      <c r="I45" s="76"/>
      <c r="J45" s="178" t="s">
        <v>549</v>
      </c>
      <c r="K45" s="178" t="s">
        <v>254</v>
      </c>
      <c r="L45" s="194" t="s">
        <v>120</v>
      </c>
    </row>
    <row r="46" spans="1:12" s="52" customFormat="1" x14ac:dyDescent="0.35">
      <c r="A46" s="66" t="s">
        <v>36</v>
      </c>
      <c r="B46" s="134"/>
      <c r="C46" s="67"/>
      <c r="D46" s="77"/>
      <c r="E46" s="78"/>
      <c r="F46" s="79"/>
      <c r="G46" s="80"/>
      <c r="H46" s="78"/>
      <c r="I46" s="78"/>
      <c r="J46" s="82"/>
      <c r="K46" s="82"/>
      <c r="L46" s="191"/>
    </row>
    <row r="47" spans="1:12" s="52" customFormat="1" ht="15" customHeight="1" x14ac:dyDescent="0.35">
      <c r="A47" s="60" t="s">
        <v>37</v>
      </c>
      <c r="B47" s="133" t="s">
        <v>117</v>
      </c>
      <c r="C47" s="141">
        <f t="shared" si="0"/>
        <v>4</v>
      </c>
      <c r="D47" s="62"/>
      <c r="E47" s="62">
        <v>0.5</v>
      </c>
      <c r="F47" s="71">
        <f t="shared" si="1"/>
        <v>2</v>
      </c>
      <c r="G47" s="72">
        <v>43824</v>
      </c>
      <c r="H47" s="72" t="s">
        <v>129</v>
      </c>
      <c r="I47" s="76" t="s">
        <v>548</v>
      </c>
      <c r="J47" s="179" t="s">
        <v>196</v>
      </c>
      <c r="K47" s="179" t="s">
        <v>255</v>
      </c>
      <c r="L47" s="194" t="s">
        <v>120</v>
      </c>
    </row>
    <row r="48" spans="1:12" s="52" customFormat="1" ht="13.5" customHeight="1" x14ac:dyDescent="0.35">
      <c r="A48" s="60" t="s">
        <v>150</v>
      </c>
      <c r="B48" s="133" t="s">
        <v>117</v>
      </c>
      <c r="C48" s="141">
        <f>IF(B48="Да, размещен ",4,0)</f>
        <v>4</v>
      </c>
      <c r="D48" s="62"/>
      <c r="E48" s="62"/>
      <c r="F48" s="71">
        <f t="shared" si="1"/>
        <v>4</v>
      </c>
      <c r="G48" s="72">
        <v>43829</v>
      </c>
      <c r="H48" s="72">
        <v>43839</v>
      </c>
      <c r="I48" s="76"/>
      <c r="J48" s="178" t="s">
        <v>256</v>
      </c>
      <c r="K48" s="75" t="s">
        <v>559</v>
      </c>
      <c r="L48" s="191"/>
    </row>
    <row r="49" spans="1:12" s="52" customFormat="1" ht="15" customHeight="1" x14ac:dyDescent="0.35">
      <c r="A49" s="60" t="s">
        <v>39</v>
      </c>
      <c r="B49" s="133" t="s">
        <v>117</v>
      </c>
      <c r="C49" s="141">
        <f t="shared" si="0"/>
        <v>4</v>
      </c>
      <c r="D49" s="62"/>
      <c r="E49" s="62">
        <v>0.5</v>
      </c>
      <c r="F49" s="71">
        <f t="shared" si="1"/>
        <v>2</v>
      </c>
      <c r="G49" s="72">
        <v>43826</v>
      </c>
      <c r="H49" s="72" t="s">
        <v>129</v>
      </c>
      <c r="I49" s="76" t="s">
        <v>548</v>
      </c>
      <c r="J49" s="179" t="s">
        <v>257</v>
      </c>
      <c r="K49" s="75" t="s">
        <v>559</v>
      </c>
      <c r="L49" s="191"/>
    </row>
    <row r="50" spans="1:12" s="52" customFormat="1" ht="15" customHeight="1" x14ac:dyDescent="0.35">
      <c r="A50" s="60" t="s">
        <v>40</v>
      </c>
      <c r="B50" s="133" t="s">
        <v>118</v>
      </c>
      <c r="C50" s="141">
        <f t="shared" si="0"/>
        <v>0</v>
      </c>
      <c r="D50" s="62"/>
      <c r="E50" s="62"/>
      <c r="F50" s="71">
        <f t="shared" si="1"/>
        <v>0</v>
      </c>
      <c r="G50" s="72">
        <v>43818</v>
      </c>
      <c r="H50" s="103" t="s">
        <v>224</v>
      </c>
      <c r="I50" s="76"/>
      <c r="J50" s="178" t="s">
        <v>258</v>
      </c>
      <c r="K50" s="75" t="s">
        <v>559</v>
      </c>
      <c r="L50" s="191"/>
    </row>
    <row r="51" spans="1:12" s="52" customFormat="1" ht="15" customHeight="1" x14ac:dyDescent="0.35">
      <c r="A51" s="60" t="s">
        <v>89</v>
      </c>
      <c r="B51" s="133" t="s">
        <v>118</v>
      </c>
      <c r="C51" s="141">
        <f t="shared" si="0"/>
        <v>0</v>
      </c>
      <c r="D51" s="62"/>
      <c r="E51" s="62"/>
      <c r="F51" s="71">
        <f t="shared" si="1"/>
        <v>0</v>
      </c>
      <c r="G51" s="72">
        <v>43826</v>
      </c>
      <c r="H51" s="103" t="s">
        <v>224</v>
      </c>
      <c r="I51" s="76" t="s">
        <v>551</v>
      </c>
      <c r="J51" s="178" t="s">
        <v>259</v>
      </c>
      <c r="K51" s="75" t="s">
        <v>559</v>
      </c>
      <c r="L51" s="193"/>
    </row>
    <row r="52" spans="1:12" s="52" customFormat="1" ht="15" customHeight="1" x14ac:dyDescent="0.35">
      <c r="A52" s="60" t="s">
        <v>41</v>
      </c>
      <c r="B52" s="133" t="s">
        <v>117</v>
      </c>
      <c r="C52" s="141">
        <f t="shared" si="0"/>
        <v>4</v>
      </c>
      <c r="D52" s="62"/>
      <c r="E52" s="62"/>
      <c r="F52" s="71">
        <f t="shared" si="1"/>
        <v>4</v>
      </c>
      <c r="G52" s="72">
        <v>43815</v>
      </c>
      <c r="H52" s="72">
        <v>43819</v>
      </c>
      <c r="I52" s="76"/>
      <c r="J52" s="179" t="s">
        <v>260</v>
      </c>
      <c r="K52" s="179" t="s">
        <v>261</v>
      </c>
      <c r="L52" s="191" t="s">
        <v>120</v>
      </c>
    </row>
    <row r="53" spans="1:12" s="52" customFormat="1" ht="15" customHeight="1" x14ac:dyDescent="0.35">
      <c r="A53" s="60" t="s">
        <v>42</v>
      </c>
      <c r="B53" s="133" t="s">
        <v>117</v>
      </c>
      <c r="C53" s="141">
        <f t="shared" si="0"/>
        <v>4</v>
      </c>
      <c r="D53" s="62"/>
      <c r="E53" s="62"/>
      <c r="F53" s="71">
        <f t="shared" si="1"/>
        <v>4</v>
      </c>
      <c r="G53" s="72">
        <v>43812</v>
      </c>
      <c r="H53" s="72" t="s">
        <v>129</v>
      </c>
      <c r="I53" s="76"/>
      <c r="J53" s="179" t="s">
        <v>262</v>
      </c>
      <c r="K53" s="179" t="s">
        <v>263</v>
      </c>
      <c r="L53" s="191" t="s">
        <v>120</v>
      </c>
    </row>
    <row r="54" spans="1:12" s="52" customFormat="1" ht="15" customHeight="1" x14ac:dyDescent="0.35">
      <c r="A54" s="66" t="s">
        <v>43</v>
      </c>
      <c r="B54" s="134"/>
      <c r="C54" s="67"/>
      <c r="D54" s="77"/>
      <c r="E54" s="78"/>
      <c r="F54" s="79"/>
      <c r="G54" s="80"/>
      <c r="H54" s="78"/>
      <c r="I54" s="78"/>
      <c r="J54" s="82"/>
      <c r="K54" s="82"/>
      <c r="L54" s="191"/>
    </row>
    <row r="55" spans="1:12" s="52" customFormat="1" ht="15" customHeight="1" x14ac:dyDescent="0.35">
      <c r="A55" s="60" t="s">
        <v>44</v>
      </c>
      <c r="B55" s="133" t="s">
        <v>117</v>
      </c>
      <c r="C55" s="141">
        <f t="shared" si="0"/>
        <v>4</v>
      </c>
      <c r="D55" s="62"/>
      <c r="E55" s="62"/>
      <c r="F55" s="71">
        <f t="shared" si="1"/>
        <v>4</v>
      </c>
      <c r="G55" s="72">
        <v>43818</v>
      </c>
      <c r="H55" s="72">
        <v>43818</v>
      </c>
      <c r="I55" s="73"/>
      <c r="J55" s="178" t="s">
        <v>264</v>
      </c>
      <c r="K55" s="178" t="s">
        <v>265</v>
      </c>
      <c r="L55" s="191" t="s">
        <v>120</v>
      </c>
    </row>
    <row r="56" spans="1:12" s="52" customFormat="1" ht="15" customHeight="1" x14ac:dyDescent="0.35">
      <c r="A56" s="60" t="s">
        <v>45</v>
      </c>
      <c r="B56" s="133" t="s">
        <v>117</v>
      </c>
      <c r="C56" s="141">
        <f t="shared" si="0"/>
        <v>4</v>
      </c>
      <c r="D56" s="62"/>
      <c r="E56" s="62"/>
      <c r="F56" s="71">
        <f t="shared" si="1"/>
        <v>4</v>
      </c>
      <c r="G56" s="72">
        <v>43798</v>
      </c>
      <c r="H56" s="72" t="s">
        <v>129</v>
      </c>
      <c r="I56" s="73"/>
      <c r="J56" s="178" t="s">
        <v>266</v>
      </c>
      <c r="K56" s="75" t="s">
        <v>559</v>
      </c>
      <c r="L56" s="191"/>
    </row>
    <row r="57" spans="1:12" s="52" customFormat="1" ht="15" customHeight="1" x14ac:dyDescent="0.35">
      <c r="A57" s="60" t="s">
        <v>46</v>
      </c>
      <c r="B57" s="133" t="s">
        <v>117</v>
      </c>
      <c r="C57" s="141">
        <f t="shared" si="0"/>
        <v>4</v>
      </c>
      <c r="D57" s="62"/>
      <c r="E57" s="62"/>
      <c r="F57" s="71">
        <f t="shared" si="1"/>
        <v>4</v>
      </c>
      <c r="G57" s="72">
        <v>43826</v>
      </c>
      <c r="H57" s="72" t="s">
        <v>129</v>
      </c>
      <c r="I57" s="73"/>
      <c r="J57" s="178" t="s">
        <v>267</v>
      </c>
      <c r="K57" s="75" t="s">
        <v>559</v>
      </c>
      <c r="L57" s="191"/>
    </row>
    <row r="58" spans="1:12" s="52" customFormat="1" ht="15" customHeight="1" x14ac:dyDescent="0.35">
      <c r="A58" s="60" t="s">
        <v>47</v>
      </c>
      <c r="B58" s="133" t="s">
        <v>117</v>
      </c>
      <c r="C58" s="141">
        <f t="shared" si="0"/>
        <v>4</v>
      </c>
      <c r="D58" s="62"/>
      <c r="E58" s="62"/>
      <c r="F58" s="71">
        <f t="shared" si="1"/>
        <v>4</v>
      </c>
      <c r="G58" s="72">
        <v>43799</v>
      </c>
      <c r="H58" s="72" t="s">
        <v>129</v>
      </c>
      <c r="I58" s="76"/>
      <c r="J58" s="178" t="s">
        <v>268</v>
      </c>
      <c r="K58" s="75" t="s">
        <v>559</v>
      </c>
      <c r="L58" s="191"/>
    </row>
    <row r="59" spans="1:12" s="52" customFormat="1" ht="15" customHeight="1" x14ac:dyDescent="0.35">
      <c r="A59" s="60" t="s">
        <v>48</v>
      </c>
      <c r="B59" s="133" t="s">
        <v>117</v>
      </c>
      <c r="C59" s="141">
        <f t="shared" si="0"/>
        <v>4</v>
      </c>
      <c r="D59" s="62"/>
      <c r="E59" s="62"/>
      <c r="F59" s="71">
        <f t="shared" si="1"/>
        <v>4</v>
      </c>
      <c r="G59" s="72">
        <v>43819</v>
      </c>
      <c r="H59" s="72" t="s">
        <v>129</v>
      </c>
      <c r="I59" s="76"/>
      <c r="J59" s="178" t="s">
        <v>269</v>
      </c>
      <c r="K59" s="75" t="s">
        <v>559</v>
      </c>
      <c r="L59" s="191"/>
    </row>
    <row r="60" spans="1:12" s="52" customFormat="1" ht="15" customHeight="1" x14ac:dyDescent="0.35">
      <c r="A60" s="60" t="s">
        <v>49</v>
      </c>
      <c r="B60" s="133" t="s">
        <v>117</v>
      </c>
      <c r="C60" s="141">
        <f t="shared" si="0"/>
        <v>4</v>
      </c>
      <c r="D60" s="62"/>
      <c r="E60" s="62"/>
      <c r="F60" s="71">
        <f t="shared" si="1"/>
        <v>4</v>
      </c>
      <c r="G60" s="72">
        <v>43802</v>
      </c>
      <c r="H60" s="72">
        <v>43803</v>
      </c>
      <c r="I60" s="60"/>
      <c r="J60" s="178" t="s">
        <v>270</v>
      </c>
      <c r="K60" s="178" t="s">
        <v>271</v>
      </c>
      <c r="L60" s="191" t="s">
        <v>120</v>
      </c>
    </row>
    <row r="61" spans="1:12" s="52" customFormat="1" ht="14.5" customHeight="1" x14ac:dyDescent="0.35">
      <c r="A61" s="60" t="s">
        <v>50</v>
      </c>
      <c r="B61" s="133" t="s">
        <v>117</v>
      </c>
      <c r="C61" s="141">
        <f t="shared" si="0"/>
        <v>4</v>
      </c>
      <c r="D61" s="62"/>
      <c r="E61" s="62"/>
      <c r="F61" s="71">
        <f t="shared" si="1"/>
        <v>4</v>
      </c>
      <c r="G61" s="72">
        <v>43797</v>
      </c>
      <c r="H61" s="72">
        <v>43802</v>
      </c>
      <c r="I61" s="76"/>
      <c r="J61" s="178" t="s">
        <v>272</v>
      </c>
      <c r="K61" s="178" t="s">
        <v>273</v>
      </c>
      <c r="L61" s="191" t="s">
        <v>120</v>
      </c>
    </row>
    <row r="62" spans="1:12" s="52" customFormat="1" ht="15" customHeight="1" x14ac:dyDescent="0.35">
      <c r="A62" s="60" t="s">
        <v>51</v>
      </c>
      <c r="B62" s="133" t="s">
        <v>117</v>
      </c>
      <c r="C62" s="141">
        <f t="shared" si="0"/>
        <v>4</v>
      </c>
      <c r="D62" s="62"/>
      <c r="E62" s="62">
        <v>0.5</v>
      </c>
      <c r="F62" s="71">
        <f t="shared" si="1"/>
        <v>2</v>
      </c>
      <c r="G62" s="72">
        <v>43818</v>
      </c>
      <c r="H62" s="72" t="s">
        <v>129</v>
      </c>
      <c r="I62" s="76" t="s">
        <v>550</v>
      </c>
      <c r="J62" s="179" t="s">
        <v>274</v>
      </c>
      <c r="K62" s="75" t="s">
        <v>559</v>
      </c>
      <c r="L62" s="191"/>
    </row>
    <row r="63" spans="1:12" s="52" customFormat="1" ht="15" customHeight="1" x14ac:dyDescent="0.35">
      <c r="A63" s="60" t="s">
        <v>52</v>
      </c>
      <c r="B63" s="133" t="s">
        <v>117</v>
      </c>
      <c r="C63" s="141">
        <f t="shared" si="0"/>
        <v>4</v>
      </c>
      <c r="D63" s="62"/>
      <c r="E63" s="62"/>
      <c r="F63" s="71">
        <f t="shared" si="1"/>
        <v>4</v>
      </c>
      <c r="G63" s="72">
        <v>43818</v>
      </c>
      <c r="H63" s="72" t="s">
        <v>129</v>
      </c>
      <c r="I63" s="73"/>
      <c r="J63" s="178" t="s">
        <v>139</v>
      </c>
      <c r="K63" s="178" t="s">
        <v>275</v>
      </c>
      <c r="L63" s="191" t="s">
        <v>120</v>
      </c>
    </row>
    <row r="64" spans="1:12" s="52" customFormat="1" ht="15" customHeight="1" x14ac:dyDescent="0.35">
      <c r="A64" s="60" t="s">
        <v>53</v>
      </c>
      <c r="B64" s="133" t="s">
        <v>117</v>
      </c>
      <c r="C64" s="141">
        <f t="shared" si="0"/>
        <v>4</v>
      </c>
      <c r="D64" s="62"/>
      <c r="E64" s="62"/>
      <c r="F64" s="71">
        <f t="shared" si="1"/>
        <v>4</v>
      </c>
      <c r="G64" s="72">
        <v>43819</v>
      </c>
      <c r="H64" s="72">
        <v>43819</v>
      </c>
      <c r="I64" s="73"/>
      <c r="J64" s="178" t="s">
        <v>276</v>
      </c>
      <c r="K64" s="178" t="s">
        <v>277</v>
      </c>
      <c r="L64" s="191" t="s">
        <v>120</v>
      </c>
    </row>
    <row r="65" spans="1:12" s="52" customFormat="1" ht="15" customHeight="1" x14ac:dyDescent="0.35">
      <c r="A65" s="60" t="s">
        <v>54</v>
      </c>
      <c r="B65" s="133" t="s">
        <v>117</v>
      </c>
      <c r="C65" s="141">
        <f t="shared" si="0"/>
        <v>4</v>
      </c>
      <c r="D65" s="62"/>
      <c r="E65" s="62">
        <v>0.5</v>
      </c>
      <c r="F65" s="71">
        <f t="shared" si="1"/>
        <v>2</v>
      </c>
      <c r="G65" s="72">
        <v>43822</v>
      </c>
      <c r="H65" s="72" t="s">
        <v>129</v>
      </c>
      <c r="I65" s="76" t="s">
        <v>552</v>
      </c>
      <c r="J65" s="179" t="s">
        <v>140</v>
      </c>
      <c r="K65" s="75" t="s">
        <v>559</v>
      </c>
      <c r="L65" s="191"/>
    </row>
    <row r="66" spans="1:12" s="52" customFormat="1" ht="15" customHeight="1" x14ac:dyDescent="0.35">
      <c r="A66" s="60" t="s">
        <v>55</v>
      </c>
      <c r="B66" s="133" t="s">
        <v>117</v>
      </c>
      <c r="C66" s="141">
        <f t="shared" si="0"/>
        <v>4</v>
      </c>
      <c r="D66" s="62"/>
      <c r="E66" s="62"/>
      <c r="F66" s="71">
        <f t="shared" si="1"/>
        <v>4</v>
      </c>
      <c r="G66" s="72">
        <v>43808</v>
      </c>
      <c r="H66" s="72" t="s">
        <v>129</v>
      </c>
      <c r="I66" s="73"/>
      <c r="J66" s="178" t="s">
        <v>278</v>
      </c>
      <c r="K66" s="178" t="s">
        <v>279</v>
      </c>
      <c r="L66" s="191" t="s">
        <v>120</v>
      </c>
    </row>
    <row r="67" spans="1:12" s="52" customFormat="1" ht="15" customHeight="1" x14ac:dyDescent="0.35">
      <c r="A67" s="60" t="s">
        <v>56</v>
      </c>
      <c r="B67" s="133" t="s">
        <v>117</v>
      </c>
      <c r="C67" s="141">
        <f t="shared" si="0"/>
        <v>4</v>
      </c>
      <c r="D67" s="62"/>
      <c r="E67" s="62"/>
      <c r="F67" s="71">
        <f t="shared" si="1"/>
        <v>4</v>
      </c>
      <c r="G67" s="72">
        <v>43795</v>
      </c>
      <c r="H67" s="72">
        <v>43798</v>
      </c>
      <c r="I67" s="76"/>
      <c r="J67" s="178" t="s">
        <v>281</v>
      </c>
      <c r="K67" s="178" t="s">
        <v>280</v>
      </c>
      <c r="L67" s="191" t="s">
        <v>120</v>
      </c>
    </row>
    <row r="68" spans="1:12" s="52" customFormat="1" ht="15" customHeight="1" x14ac:dyDescent="0.35">
      <c r="A68" s="60" t="s">
        <v>57</v>
      </c>
      <c r="B68" s="133" t="s">
        <v>117</v>
      </c>
      <c r="C68" s="141">
        <f t="shared" si="0"/>
        <v>4</v>
      </c>
      <c r="D68" s="62"/>
      <c r="E68" s="62"/>
      <c r="F68" s="71">
        <f t="shared" si="1"/>
        <v>4</v>
      </c>
      <c r="G68" s="72">
        <v>43791</v>
      </c>
      <c r="H68" s="72" t="s">
        <v>129</v>
      </c>
      <c r="I68" s="73"/>
      <c r="J68" s="178" t="s">
        <v>282</v>
      </c>
      <c r="K68" s="178" t="s">
        <v>283</v>
      </c>
      <c r="L68" s="191" t="s">
        <v>120</v>
      </c>
    </row>
    <row r="69" spans="1:12" s="52" customFormat="1" ht="15" customHeight="1" x14ac:dyDescent="0.35">
      <c r="A69" s="66" t="s">
        <v>58</v>
      </c>
      <c r="B69" s="134"/>
      <c r="C69" s="67"/>
      <c r="D69" s="77"/>
      <c r="E69" s="78"/>
      <c r="F69" s="79"/>
      <c r="G69" s="80"/>
      <c r="H69" s="78"/>
      <c r="I69" s="78"/>
      <c r="J69" s="82"/>
      <c r="K69" s="82"/>
      <c r="L69" s="191"/>
    </row>
    <row r="70" spans="1:12" s="52" customFormat="1" ht="15" customHeight="1" x14ac:dyDescent="0.35">
      <c r="A70" s="60" t="s">
        <v>59</v>
      </c>
      <c r="B70" s="133" t="s">
        <v>117</v>
      </c>
      <c r="C70" s="141">
        <f t="shared" si="0"/>
        <v>4</v>
      </c>
      <c r="D70" s="62"/>
      <c r="E70" s="62">
        <v>0.5</v>
      </c>
      <c r="F70" s="71">
        <f t="shared" si="1"/>
        <v>2</v>
      </c>
      <c r="G70" s="72">
        <v>43811</v>
      </c>
      <c r="H70" s="72" t="s">
        <v>129</v>
      </c>
      <c r="I70" s="76" t="s">
        <v>548</v>
      </c>
      <c r="J70" s="179" t="s">
        <v>284</v>
      </c>
      <c r="K70" s="75" t="s">
        <v>559</v>
      </c>
      <c r="L70" s="191"/>
    </row>
    <row r="71" spans="1:12" s="52" customFormat="1" ht="15" customHeight="1" x14ac:dyDescent="0.35">
      <c r="A71" s="60" t="s">
        <v>60</v>
      </c>
      <c r="B71" s="133" t="s">
        <v>117</v>
      </c>
      <c r="C71" s="141">
        <f t="shared" si="0"/>
        <v>4</v>
      </c>
      <c r="D71" s="62"/>
      <c r="E71" s="62"/>
      <c r="F71" s="71">
        <f t="shared" si="1"/>
        <v>4</v>
      </c>
      <c r="G71" s="72">
        <v>43811</v>
      </c>
      <c r="H71" s="72">
        <v>43812</v>
      </c>
      <c r="I71" s="76"/>
      <c r="J71" s="179" t="s">
        <v>285</v>
      </c>
      <c r="K71" s="74" t="s">
        <v>221</v>
      </c>
      <c r="L71" s="191"/>
    </row>
    <row r="72" spans="1:12" s="52" customFormat="1" ht="15" customHeight="1" x14ac:dyDescent="0.35">
      <c r="A72" s="60" t="s">
        <v>61</v>
      </c>
      <c r="B72" s="133" t="s">
        <v>117</v>
      </c>
      <c r="C72" s="141">
        <f>IF(B72="Да, размещен ",4,0)</f>
        <v>4</v>
      </c>
      <c r="D72" s="62"/>
      <c r="E72" s="62"/>
      <c r="F72" s="71">
        <f t="shared" ref="F72:F86" si="2">C72*(1-D72)*(1-E72)</f>
        <v>4</v>
      </c>
      <c r="G72" s="72">
        <v>43797</v>
      </c>
      <c r="H72" s="72">
        <v>43798</v>
      </c>
      <c r="I72" s="73"/>
      <c r="J72" s="178" t="s">
        <v>286</v>
      </c>
      <c r="K72" s="75" t="s">
        <v>559</v>
      </c>
      <c r="L72" s="191"/>
    </row>
    <row r="73" spans="1:12" s="52" customFormat="1" ht="15" customHeight="1" x14ac:dyDescent="0.35">
      <c r="A73" s="60" t="s">
        <v>62</v>
      </c>
      <c r="B73" s="133" t="s">
        <v>117</v>
      </c>
      <c r="C73" s="141">
        <f>IF(B73="Да, размещен ",4,0)</f>
        <v>4</v>
      </c>
      <c r="D73" s="62"/>
      <c r="E73" s="62"/>
      <c r="F73" s="71">
        <f t="shared" si="2"/>
        <v>4</v>
      </c>
      <c r="G73" s="72">
        <v>43825</v>
      </c>
      <c r="H73" s="72" t="s">
        <v>129</v>
      </c>
      <c r="I73" s="73"/>
      <c r="J73" s="178" t="s">
        <v>141</v>
      </c>
      <c r="K73" s="178" t="s">
        <v>287</v>
      </c>
      <c r="L73" s="191" t="s">
        <v>120</v>
      </c>
    </row>
    <row r="74" spans="1:12" s="52" customFormat="1" ht="15" customHeight="1" x14ac:dyDescent="0.35">
      <c r="A74" s="60" t="s">
        <v>63</v>
      </c>
      <c r="B74" s="133" t="s">
        <v>117</v>
      </c>
      <c r="C74" s="141">
        <f>IF(B74="Да, размещен ",4,0)</f>
        <v>4</v>
      </c>
      <c r="D74" s="62"/>
      <c r="E74" s="62"/>
      <c r="F74" s="71">
        <f t="shared" si="2"/>
        <v>4</v>
      </c>
      <c r="G74" s="72">
        <v>43790</v>
      </c>
      <c r="H74" s="72">
        <v>43791</v>
      </c>
      <c r="I74" s="76"/>
      <c r="J74" s="178" t="s">
        <v>288</v>
      </c>
      <c r="K74" s="75" t="s">
        <v>559</v>
      </c>
      <c r="L74" s="191"/>
    </row>
    <row r="75" spans="1:12" s="52" customFormat="1" ht="15" customHeight="1" x14ac:dyDescent="0.35">
      <c r="A75" s="60" t="s">
        <v>64</v>
      </c>
      <c r="B75" s="133" t="s">
        <v>117</v>
      </c>
      <c r="C75" s="141">
        <f>IF(B75="Да, размещен ",4,0)</f>
        <v>4</v>
      </c>
      <c r="D75" s="62"/>
      <c r="E75" s="62"/>
      <c r="F75" s="71">
        <f t="shared" si="2"/>
        <v>4</v>
      </c>
      <c r="G75" s="72">
        <v>43790</v>
      </c>
      <c r="H75" s="72">
        <v>43791</v>
      </c>
      <c r="I75" s="73"/>
      <c r="J75" s="178" t="s">
        <v>289</v>
      </c>
      <c r="K75" s="74" t="s">
        <v>290</v>
      </c>
      <c r="L75" s="191" t="s">
        <v>120</v>
      </c>
    </row>
    <row r="76" spans="1:12" s="52" customFormat="1" ht="15" customHeight="1" x14ac:dyDescent="0.35">
      <c r="A76" s="66" t="s">
        <v>65</v>
      </c>
      <c r="B76" s="134"/>
      <c r="C76" s="67"/>
      <c r="D76" s="77"/>
      <c r="E76" s="78"/>
      <c r="F76" s="79"/>
      <c r="G76" s="80"/>
      <c r="H76" s="78"/>
      <c r="I76" s="81"/>
      <c r="J76" s="82"/>
      <c r="K76" s="82"/>
      <c r="L76" s="191"/>
    </row>
    <row r="77" spans="1:12" s="52" customFormat="1" ht="15" customHeight="1" x14ac:dyDescent="0.35">
      <c r="A77" s="60" t="s">
        <v>66</v>
      </c>
      <c r="B77" s="133" t="s">
        <v>117</v>
      </c>
      <c r="C77" s="141">
        <f t="shared" ref="C77:C86" si="3">IF(B77="Да, размещен ",4,0)</f>
        <v>4</v>
      </c>
      <c r="D77" s="62"/>
      <c r="E77" s="62"/>
      <c r="F77" s="71">
        <f t="shared" si="2"/>
        <v>4</v>
      </c>
      <c r="G77" s="72">
        <v>43819</v>
      </c>
      <c r="H77" s="72" t="s">
        <v>129</v>
      </c>
      <c r="I77" s="73"/>
      <c r="J77" s="178" t="s">
        <v>291</v>
      </c>
      <c r="K77" s="74" t="s">
        <v>292</v>
      </c>
      <c r="L77" s="191" t="s">
        <v>120</v>
      </c>
    </row>
    <row r="78" spans="1:12" s="52" customFormat="1" ht="15" customHeight="1" x14ac:dyDescent="0.35">
      <c r="A78" s="60" t="s">
        <v>68</v>
      </c>
      <c r="B78" s="133" t="s">
        <v>117</v>
      </c>
      <c r="C78" s="141">
        <f t="shared" si="3"/>
        <v>4</v>
      </c>
      <c r="D78" s="62"/>
      <c r="E78" s="62">
        <v>0.5</v>
      </c>
      <c r="F78" s="71">
        <f t="shared" si="2"/>
        <v>2</v>
      </c>
      <c r="G78" s="72">
        <v>43801</v>
      </c>
      <c r="H78" s="72" t="s">
        <v>129</v>
      </c>
      <c r="I78" s="76" t="s">
        <v>553</v>
      </c>
      <c r="J78" s="179" t="s">
        <v>293</v>
      </c>
      <c r="K78" s="75" t="s">
        <v>559</v>
      </c>
      <c r="L78" s="191"/>
    </row>
    <row r="79" spans="1:12" s="52" customFormat="1" ht="15" customHeight="1" x14ac:dyDescent="0.35">
      <c r="A79" s="60" t="s">
        <v>69</v>
      </c>
      <c r="B79" s="133" t="s">
        <v>117</v>
      </c>
      <c r="C79" s="141">
        <f t="shared" si="3"/>
        <v>4</v>
      </c>
      <c r="D79" s="62"/>
      <c r="E79" s="62"/>
      <c r="F79" s="71">
        <f t="shared" si="2"/>
        <v>4</v>
      </c>
      <c r="G79" s="72">
        <v>43819</v>
      </c>
      <c r="H79" s="72">
        <v>43819</v>
      </c>
      <c r="I79" s="76"/>
      <c r="J79" s="178" t="s">
        <v>294</v>
      </c>
      <c r="K79" s="75" t="s">
        <v>559</v>
      </c>
      <c r="L79" s="191"/>
    </row>
    <row r="80" spans="1:12" s="52" customFormat="1" ht="15" customHeight="1" x14ac:dyDescent="0.35">
      <c r="A80" s="60" t="s">
        <v>70</v>
      </c>
      <c r="B80" s="133" t="s">
        <v>117</v>
      </c>
      <c r="C80" s="141">
        <f t="shared" si="3"/>
        <v>4</v>
      </c>
      <c r="D80" s="62"/>
      <c r="E80" s="62"/>
      <c r="F80" s="71">
        <f t="shared" si="2"/>
        <v>4</v>
      </c>
      <c r="G80" s="72">
        <v>43802</v>
      </c>
      <c r="H80" s="72" t="s">
        <v>129</v>
      </c>
      <c r="I80" s="73"/>
      <c r="J80" s="178" t="s">
        <v>295</v>
      </c>
      <c r="K80" s="75" t="s">
        <v>559</v>
      </c>
      <c r="L80" s="191"/>
    </row>
    <row r="81" spans="1:12" s="52" customFormat="1" ht="15" customHeight="1" x14ac:dyDescent="0.35">
      <c r="A81" s="60" t="s">
        <v>72</v>
      </c>
      <c r="B81" s="133" t="s">
        <v>117</v>
      </c>
      <c r="C81" s="141">
        <f t="shared" si="3"/>
        <v>4</v>
      </c>
      <c r="D81" s="62"/>
      <c r="E81" s="62"/>
      <c r="F81" s="71">
        <f t="shared" si="2"/>
        <v>4</v>
      </c>
      <c r="G81" s="72">
        <v>43804</v>
      </c>
      <c r="H81" s="72">
        <v>43804</v>
      </c>
      <c r="I81" s="73"/>
      <c r="J81" s="178" t="s">
        <v>164</v>
      </c>
      <c r="K81" s="75" t="s">
        <v>559</v>
      </c>
      <c r="L81" s="191"/>
    </row>
    <row r="82" spans="1:12" s="52" customFormat="1" ht="15" customHeight="1" x14ac:dyDescent="0.35">
      <c r="A82" s="60" t="s">
        <v>73</v>
      </c>
      <c r="B82" s="133" t="s">
        <v>117</v>
      </c>
      <c r="C82" s="141">
        <f t="shared" si="3"/>
        <v>4</v>
      </c>
      <c r="D82" s="62"/>
      <c r="E82" s="62"/>
      <c r="F82" s="71">
        <f t="shared" si="2"/>
        <v>4</v>
      </c>
      <c r="G82" s="72">
        <v>43819</v>
      </c>
      <c r="H82" s="72">
        <v>43819</v>
      </c>
      <c r="I82" s="76"/>
      <c r="J82" s="178" t="s">
        <v>142</v>
      </c>
      <c r="K82" s="178" t="s">
        <v>143</v>
      </c>
      <c r="L82" s="191" t="s">
        <v>120</v>
      </c>
    </row>
    <row r="83" spans="1:12" s="52" customFormat="1" ht="15" customHeight="1" x14ac:dyDescent="0.35">
      <c r="A83" s="60" t="s">
        <v>683</v>
      </c>
      <c r="B83" s="133" t="s">
        <v>117</v>
      </c>
      <c r="C83" s="141">
        <f t="shared" si="3"/>
        <v>4</v>
      </c>
      <c r="D83" s="62"/>
      <c r="E83" s="62"/>
      <c r="F83" s="71">
        <f t="shared" si="2"/>
        <v>4</v>
      </c>
      <c r="G83" s="72">
        <v>43810</v>
      </c>
      <c r="H83" s="72">
        <v>43812</v>
      </c>
      <c r="I83" s="76"/>
      <c r="J83" s="178" t="s">
        <v>296</v>
      </c>
      <c r="K83" s="75" t="s">
        <v>559</v>
      </c>
      <c r="L83" s="191"/>
    </row>
    <row r="84" spans="1:12" s="52" customFormat="1" ht="15" customHeight="1" x14ac:dyDescent="0.35">
      <c r="A84" s="60" t="s">
        <v>74</v>
      </c>
      <c r="B84" s="133" t="s">
        <v>117</v>
      </c>
      <c r="C84" s="141">
        <f t="shared" si="3"/>
        <v>4</v>
      </c>
      <c r="D84" s="62"/>
      <c r="E84" s="62"/>
      <c r="F84" s="71">
        <f t="shared" si="2"/>
        <v>4</v>
      </c>
      <c r="G84" s="72">
        <v>43824</v>
      </c>
      <c r="H84" s="72">
        <v>43825</v>
      </c>
      <c r="I84" s="76"/>
      <c r="J84" s="178" t="s">
        <v>297</v>
      </c>
      <c r="K84" s="178" t="s">
        <v>298</v>
      </c>
      <c r="L84" s="191" t="s">
        <v>120</v>
      </c>
    </row>
    <row r="85" spans="1:12" s="52" customFormat="1" ht="15" customHeight="1" x14ac:dyDescent="0.35">
      <c r="A85" s="60" t="s">
        <v>75</v>
      </c>
      <c r="B85" s="133" t="s">
        <v>117</v>
      </c>
      <c r="C85" s="141">
        <f t="shared" si="3"/>
        <v>4</v>
      </c>
      <c r="D85" s="62">
        <v>0.5</v>
      </c>
      <c r="E85" s="62"/>
      <c r="F85" s="71">
        <f t="shared" si="2"/>
        <v>2</v>
      </c>
      <c r="G85" s="72">
        <v>43818</v>
      </c>
      <c r="H85" s="72">
        <v>43825</v>
      </c>
      <c r="I85" s="76" t="s">
        <v>557</v>
      </c>
      <c r="J85" s="179" t="s">
        <v>299</v>
      </c>
      <c r="K85" s="179" t="s">
        <v>300</v>
      </c>
      <c r="L85" s="191" t="s">
        <v>120</v>
      </c>
    </row>
    <row r="86" spans="1:12" s="52" customFormat="1" ht="15" customHeight="1" x14ac:dyDescent="0.35">
      <c r="A86" s="60" t="s">
        <v>76</v>
      </c>
      <c r="B86" s="133" t="s">
        <v>118</v>
      </c>
      <c r="C86" s="141">
        <f t="shared" si="3"/>
        <v>0</v>
      </c>
      <c r="D86" s="62"/>
      <c r="E86" s="62"/>
      <c r="F86" s="71">
        <f t="shared" si="2"/>
        <v>0</v>
      </c>
      <c r="G86" s="72">
        <v>43824</v>
      </c>
      <c r="H86" s="103" t="s">
        <v>224</v>
      </c>
      <c r="I86" s="63" t="s">
        <v>563</v>
      </c>
      <c r="J86" s="178" t="s">
        <v>560</v>
      </c>
      <c r="K86" s="75" t="s">
        <v>559</v>
      </c>
      <c r="L86" s="191"/>
    </row>
    <row r="87" spans="1:12" s="52" customFormat="1" ht="15" customHeight="1" x14ac:dyDescent="0.35">
      <c r="A87" s="66" t="s">
        <v>77</v>
      </c>
      <c r="B87" s="134"/>
      <c r="C87" s="67"/>
      <c r="D87" s="77"/>
      <c r="E87" s="78"/>
      <c r="F87" s="79"/>
      <c r="G87" s="80"/>
      <c r="H87" s="78"/>
      <c r="I87" s="81"/>
      <c r="J87" s="82"/>
      <c r="K87" s="82"/>
      <c r="L87" s="191"/>
    </row>
    <row r="88" spans="1:12" s="52" customFormat="1" ht="15" customHeight="1" x14ac:dyDescent="0.35">
      <c r="A88" s="60" t="s">
        <v>67</v>
      </c>
      <c r="B88" s="133" t="s">
        <v>117</v>
      </c>
      <c r="C88" s="141">
        <f t="shared" ref="C88:C98" si="4">IF(B88="Да, размещен ",4,0)</f>
        <v>4</v>
      </c>
      <c r="D88" s="62"/>
      <c r="E88" s="62"/>
      <c r="F88" s="71">
        <f>C88*(1-D88)*(1-E88)</f>
        <v>4</v>
      </c>
      <c r="G88" s="72">
        <v>43811</v>
      </c>
      <c r="H88" s="72">
        <v>43822</v>
      </c>
      <c r="I88" s="76"/>
      <c r="J88" s="178" t="s">
        <v>301</v>
      </c>
      <c r="K88" s="178" t="s">
        <v>145</v>
      </c>
      <c r="L88" s="191" t="s">
        <v>120</v>
      </c>
    </row>
    <row r="89" spans="1:12" s="52" customFormat="1" ht="15" customHeight="1" x14ac:dyDescent="0.35">
      <c r="A89" s="60" t="s">
        <v>78</v>
      </c>
      <c r="B89" s="133" t="s">
        <v>117</v>
      </c>
      <c r="C89" s="141">
        <f t="shared" si="4"/>
        <v>4</v>
      </c>
      <c r="D89" s="62"/>
      <c r="E89" s="62"/>
      <c r="F89" s="71">
        <f>C89*(1-D89)*(1-E89)</f>
        <v>4</v>
      </c>
      <c r="G89" s="72">
        <v>43811</v>
      </c>
      <c r="H89" s="72">
        <v>43817</v>
      </c>
      <c r="I89" s="76"/>
      <c r="J89" s="178" t="s">
        <v>303</v>
      </c>
      <c r="K89" s="178" t="s">
        <v>302</v>
      </c>
      <c r="L89" s="191" t="s">
        <v>120</v>
      </c>
    </row>
    <row r="90" spans="1:12" s="52" customFormat="1" ht="15" customHeight="1" x14ac:dyDescent="0.35">
      <c r="A90" s="60" t="s">
        <v>71</v>
      </c>
      <c r="B90" s="133" t="s">
        <v>117</v>
      </c>
      <c r="C90" s="141">
        <f t="shared" si="4"/>
        <v>4</v>
      </c>
      <c r="D90" s="62"/>
      <c r="E90" s="62"/>
      <c r="F90" s="71">
        <f>C90*(1-D90)*(1-E90)</f>
        <v>4</v>
      </c>
      <c r="G90" s="72">
        <v>43818</v>
      </c>
      <c r="H90" s="72">
        <v>43830</v>
      </c>
      <c r="I90" s="76"/>
      <c r="J90" s="179" t="s">
        <v>304</v>
      </c>
      <c r="K90" s="179" t="s">
        <v>305</v>
      </c>
      <c r="L90" s="191" t="s">
        <v>120</v>
      </c>
    </row>
    <row r="91" spans="1:12" s="52" customFormat="1" ht="15" customHeight="1" x14ac:dyDescent="0.35">
      <c r="A91" s="60" t="s">
        <v>79</v>
      </c>
      <c r="B91" s="133" t="s">
        <v>117</v>
      </c>
      <c r="C91" s="141">
        <f t="shared" si="4"/>
        <v>4</v>
      </c>
      <c r="D91" s="62"/>
      <c r="E91" s="62"/>
      <c r="F91" s="71">
        <f>C91*(1-D91)*(1-E91)</f>
        <v>4</v>
      </c>
      <c r="G91" s="72">
        <v>43798</v>
      </c>
      <c r="H91" s="72">
        <v>43803</v>
      </c>
      <c r="I91" s="76"/>
      <c r="J91" s="178" t="s">
        <v>306</v>
      </c>
      <c r="K91" s="178" t="s">
        <v>307</v>
      </c>
      <c r="L91" s="191" t="s">
        <v>120</v>
      </c>
    </row>
    <row r="92" spans="1:12" s="52" customFormat="1" ht="15" customHeight="1" x14ac:dyDescent="0.35">
      <c r="A92" s="60" t="s">
        <v>80</v>
      </c>
      <c r="B92" s="133" t="s">
        <v>117</v>
      </c>
      <c r="C92" s="141">
        <f t="shared" si="4"/>
        <v>4</v>
      </c>
      <c r="D92" s="62"/>
      <c r="E92" s="62"/>
      <c r="F92" s="71">
        <f t="shared" ref="F92:F98" si="5">C92*(1-D92)*(1-E92)</f>
        <v>4</v>
      </c>
      <c r="G92" s="72">
        <v>43818</v>
      </c>
      <c r="H92" s="72">
        <v>43819</v>
      </c>
      <c r="I92" s="76"/>
      <c r="J92" s="178" t="s">
        <v>308</v>
      </c>
      <c r="K92" s="178" t="s">
        <v>178</v>
      </c>
      <c r="L92" s="191" t="s">
        <v>120</v>
      </c>
    </row>
    <row r="93" spans="1:12" s="52" customFormat="1" ht="15" customHeight="1" x14ac:dyDescent="0.35">
      <c r="A93" s="60" t="s">
        <v>81</v>
      </c>
      <c r="B93" s="133" t="s">
        <v>117</v>
      </c>
      <c r="C93" s="141">
        <f t="shared" si="4"/>
        <v>4</v>
      </c>
      <c r="D93" s="62"/>
      <c r="E93" s="62"/>
      <c r="F93" s="71">
        <f t="shared" si="5"/>
        <v>4</v>
      </c>
      <c r="G93" s="72">
        <v>43803</v>
      </c>
      <c r="H93" s="72">
        <v>43805</v>
      </c>
      <c r="I93" s="73"/>
      <c r="J93" s="178" t="s">
        <v>309</v>
      </c>
      <c r="K93" s="75" t="s">
        <v>559</v>
      </c>
      <c r="L93" s="191"/>
    </row>
    <row r="94" spans="1:12" s="52" customFormat="1" ht="15" customHeight="1" x14ac:dyDescent="0.35">
      <c r="A94" s="60" t="s">
        <v>82</v>
      </c>
      <c r="B94" s="133" t="s">
        <v>117</v>
      </c>
      <c r="C94" s="141">
        <f t="shared" si="4"/>
        <v>4</v>
      </c>
      <c r="D94" s="62"/>
      <c r="E94" s="62">
        <v>0.5</v>
      </c>
      <c r="F94" s="71">
        <f t="shared" si="5"/>
        <v>2</v>
      </c>
      <c r="G94" s="72">
        <v>43811</v>
      </c>
      <c r="H94" s="72">
        <v>43816</v>
      </c>
      <c r="I94" s="63" t="s">
        <v>554</v>
      </c>
      <c r="J94" s="178" t="s">
        <v>310</v>
      </c>
      <c r="K94" s="178" t="s">
        <v>311</v>
      </c>
      <c r="L94" s="191" t="s">
        <v>120</v>
      </c>
    </row>
    <row r="95" spans="1:12" s="52" customFormat="1" ht="15" customHeight="1" x14ac:dyDescent="0.35">
      <c r="A95" s="60" t="s">
        <v>83</v>
      </c>
      <c r="B95" s="133" t="s">
        <v>118</v>
      </c>
      <c r="C95" s="141">
        <f t="shared" si="4"/>
        <v>0</v>
      </c>
      <c r="D95" s="62"/>
      <c r="E95" s="62"/>
      <c r="F95" s="71">
        <f t="shared" si="5"/>
        <v>0</v>
      </c>
      <c r="G95" s="72">
        <v>43825</v>
      </c>
      <c r="H95" s="103" t="s">
        <v>224</v>
      </c>
      <c r="I95" s="76"/>
      <c r="J95" s="178" t="s">
        <v>312</v>
      </c>
      <c r="K95" s="178" t="s">
        <v>562</v>
      </c>
      <c r="L95" s="191" t="s">
        <v>120</v>
      </c>
    </row>
    <row r="96" spans="1:12" s="52" customFormat="1" ht="15" customHeight="1" x14ac:dyDescent="0.35">
      <c r="A96" s="60" t="s">
        <v>84</v>
      </c>
      <c r="B96" s="133" t="s">
        <v>117</v>
      </c>
      <c r="C96" s="141">
        <f t="shared" si="4"/>
        <v>4</v>
      </c>
      <c r="D96" s="62"/>
      <c r="E96" s="62"/>
      <c r="F96" s="71">
        <f t="shared" si="5"/>
        <v>4</v>
      </c>
      <c r="G96" s="72">
        <v>43818</v>
      </c>
      <c r="H96" s="72">
        <v>43818</v>
      </c>
      <c r="I96" s="76"/>
      <c r="J96" s="178" t="s">
        <v>313</v>
      </c>
      <c r="K96" s="178" t="s">
        <v>314</v>
      </c>
      <c r="L96" s="191" t="s">
        <v>120</v>
      </c>
    </row>
    <row r="97" spans="1:12" s="52" customFormat="1" ht="15" customHeight="1" x14ac:dyDescent="0.35">
      <c r="A97" s="60" t="s">
        <v>85</v>
      </c>
      <c r="B97" s="133" t="s">
        <v>117</v>
      </c>
      <c r="C97" s="141">
        <f t="shared" si="4"/>
        <v>4</v>
      </c>
      <c r="D97" s="62"/>
      <c r="E97" s="62">
        <v>0.5</v>
      </c>
      <c r="F97" s="71">
        <f t="shared" si="5"/>
        <v>2</v>
      </c>
      <c r="G97" s="72">
        <v>43809</v>
      </c>
      <c r="H97" s="72" t="s">
        <v>129</v>
      </c>
      <c r="I97" s="63" t="s">
        <v>315</v>
      </c>
      <c r="J97" s="178" t="s">
        <v>144</v>
      </c>
      <c r="K97" s="75" t="s">
        <v>559</v>
      </c>
      <c r="L97" s="191"/>
    </row>
    <row r="98" spans="1:12" s="52" customFormat="1" ht="15" customHeight="1" x14ac:dyDescent="0.35">
      <c r="A98" s="60" t="s">
        <v>86</v>
      </c>
      <c r="B98" s="133" t="s">
        <v>117</v>
      </c>
      <c r="C98" s="141">
        <f t="shared" si="4"/>
        <v>4</v>
      </c>
      <c r="D98" s="62"/>
      <c r="E98" s="62">
        <v>0.5</v>
      </c>
      <c r="F98" s="71">
        <f t="shared" si="5"/>
        <v>2</v>
      </c>
      <c r="G98" s="72">
        <v>43801</v>
      </c>
      <c r="H98" s="72" t="s">
        <v>129</v>
      </c>
      <c r="I98" s="76" t="s">
        <v>555</v>
      </c>
      <c r="J98" s="178" t="s">
        <v>316</v>
      </c>
      <c r="K98" s="178" t="s">
        <v>200</v>
      </c>
      <c r="L98" s="191" t="s">
        <v>120</v>
      </c>
    </row>
  </sheetData>
  <autoFilter ref="A6:K98" xr:uid="{00000000-0009-0000-0000-000003000000}"/>
  <mergeCells count="14">
    <mergeCell ref="C4:C5"/>
    <mergeCell ref="A1:K1"/>
    <mergeCell ref="A2:K2"/>
    <mergeCell ref="A3:A5"/>
    <mergeCell ref="C3:F3"/>
    <mergeCell ref="G3:G5"/>
    <mergeCell ref="D4:D5"/>
    <mergeCell ref="F4:F5"/>
    <mergeCell ref="H3:H5"/>
    <mergeCell ref="J3:K3"/>
    <mergeCell ref="E4:E5"/>
    <mergeCell ref="J4:J5"/>
    <mergeCell ref="K4:K5"/>
    <mergeCell ref="I3:I5"/>
  </mergeCells>
  <conditionalFormatting sqref="A7:A24">
    <cfRule type="dataBar" priority="2">
      <dataBar>
        <cfvo type="min"/>
        <cfvo type="max"/>
        <color rgb="FF638EC6"/>
      </dataBar>
      <extLst>
        <ext xmlns:x14="http://schemas.microsoft.com/office/spreadsheetml/2009/9/main" uri="{B025F937-C7B1-47D3-B67F-A62EFF666E3E}">
          <x14:id>{C76AC05A-5A71-4847-87E7-6257962239F3}</x14:id>
        </ext>
      </extLst>
    </cfRule>
  </conditionalFormatting>
  <dataValidations count="2">
    <dataValidation type="list" allowBlank="1" showInputMessage="1" showErrorMessage="1" sqref="B25 B37 B46 B54 B69 B76 B87" xr:uid="{00000000-0002-0000-0300-000000000000}">
      <formula1>#REF!</formula1>
    </dataValidation>
    <dataValidation type="list" allowBlank="1" showInputMessage="1" showErrorMessage="1" sqref="B47:B53 B26:B36 B6:B24 B38:B45 B70:B75 B55:B68 B88:B98 B77:B86" xr:uid="{00000000-0002-0000-0300-000001000000}">
      <formula1>$B$4:$B$5</formula1>
    </dataValidation>
  </dataValidations>
  <hyperlinks>
    <hyperlink ref="J9" r:id="rId1" xr:uid="{00000000-0004-0000-0300-000000000000}"/>
    <hyperlink ref="J10" r:id="rId2" xr:uid="{00000000-0004-0000-0300-000001000000}"/>
    <hyperlink ref="J18" r:id="rId3" xr:uid="{00000000-0004-0000-0300-000002000000}"/>
    <hyperlink ref="J21" r:id="rId4" display="http://www.tverfin.ru/np-baza/regionalnye-normativnye-pravovye-akty/ " xr:uid="{00000000-0004-0000-0300-000003000000}"/>
    <hyperlink ref="J8" r:id="rId5" xr:uid="{00000000-0004-0000-0300-000005000000}"/>
    <hyperlink ref="J11" r:id="rId6" xr:uid="{00000000-0004-0000-0300-000006000000}"/>
    <hyperlink ref="K16" r:id="rId7" xr:uid="{00000000-0004-0000-0300-000007000000}"/>
    <hyperlink ref="J15" r:id="rId8" xr:uid="{00000000-0004-0000-0300-000008000000}"/>
    <hyperlink ref="J7" r:id="rId9" xr:uid="{00000000-0004-0000-0300-000009000000}"/>
    <hyperlink ref="J12" r:id="rId10" xr:uid="{00000000-0004-0000-0300-00000A000000}"/>
    <hyperlink ref="J13" r:id="rId11" xr:uid="{00000000-0004-0000-0300-00000B000000}"/>
    <hyperlink ref="J14" r:id="rId12" xr:uid="{00000000-0004-0000-0300-00000C000000}"/>
    <hyperlink ref="J16" r:id="rId13" display="http://mef.mosreg.ru " xr:uid="{00000000-0004-0000-0300-00000D000000}"/>
    <hyperlink ref="J17" r:id="rId14" display="https://orel-region.ru/index.php?head=20&amp;part=25&amp;in=131" xr:uid="{00000000-0004-0000-0300-00000E000000}"/>
    <hyperlink ref="K17" r:id="rId15" display="http://depfin.orel-region.ru:8096/ebudget/Menu/Page/36" xr:uid="{00000000-0004-0000-0300-00000F000000}"/>
    <hyperlink ref="J19" r:id="rId16" xr:uid="{00000000-0004-0000-0300-000010000000}"/>
    <hyperlink ref="J20" r:id="rId17" xr:uid="{00000000-0004-0000-0300-000011000000}"/>
    <hyperlink ref="K21" r:id="rId18" xr:uid="{00000000-0004-0000-0300-000012000000}"/>
    <hyperlink ref="J22" r:id="rId19" xr:uid="{00000000-0004-0000-0300-000013000000}"/>
    <hyperlink ref="K22" r:id="rId20" xr:uid="{00000000-0004-0000-0300-000014000000}"/>
    <hyperlink ref="J23" r:id="rId21" xr:uid="{00000000-0004-0000-0300-000015000000}"/>
    <hyperlink ref="J24" r:id="rId22" display="https://www.mos.ru/findep/ " xr:uid="{00000000-0004-0000-0300-000016000000}"/>
    <hyperlink ref="K24" r:id="rId23" xr:uid="{00000000-0004-0000-0300-000017000000}"/>
    <hyperlink ref="J26" r:id="rId24" xr:uid="{00000000-0004-0000-0300-000018000000}"/>
    <hyperlink ref="K26" r:id="rId25" display="http://budget.karelia.ru/byudzhet/dokumenty/2020-god" xr:uid="{00000000-0004-0000-0300-000019000000}"/>
    <hyperlink ref="J27" r:id="rId26" xr:uid="{00000000-0004-0000-0300-00001A000000}"/>
    <hyperlink ref="J28" r:id="rId27" xr:uid="{00000000-0004-0000-0300-00001B000000}"/>
    <hyperlink ref="J29" r:id="rId28" xr:uid="{00000000-0004-0000-0300-00001C000000}"/>
    <hyperlink ref="J30" r:id="rId29" xr:uid="{00000000-0004-0000-0300-00001D000000}"/>
    <hyperlink ref="J31" r:id="rId30" xr:uid="{00000000-0004-0000-0300-00001E000000}"/>
    <hyperlink ref="K31" r:id="rId31" xr:uid="{00000000-0004-0000-0300-00001F000000}"/>
    <hyperlink ref="J32" r:id="rId32" xr:uid="{00000000-0004-0000-0300-000020000000}"/>
    <hyperlink ref="K32" r:id="rId33" display="https://b4u.gov-murman.ru/" xr:uid="{00000000-0004-0000-0300-000021000000}"/>
    <hyperlink ref="J33" r:id="rId34" location="applications" display="https://minfin.novreg.ru/documents/336.html - applications" xr:uid="{00000000-0004-0000-0300-000022000000}"/>
    <hyperlink ref="K33" r:id="rId35" display="http://portal.novkfo.ru/Menu/Page/79" xr:uid="{00000000-0004-0000-0300-000023000000}"/>
    <hyperlink ref="J34" r:id="rId36" display="http://finance.pskov.ru/doc/documents" xr:uid="{00000000-0004-0000-0300-000024000000}"/>
    <hyperlink ref="K34" r:id="rId37" display="http://bks.pskov.ru/ebudget/Show/Category/10?ItemId=257" xr:uid="{00000000-0004-0000-0300-000025000000}"/>
    <hyperlink ref="J35" r:id="rId38" xr:uid="{00000000-0004-0000-0300-000026000000}"/>
    <hyperlink ref="J36" r:id="rId39" xr:uid="{00000000-0004-0000-0300-000027000000}"/>
    <hyperlink ref="J38" r:id="rId40" xr:uid="{00000000-0004-0000-0300-000028000000}"/>
    <hyperlink ref="J39" r:id="rId41" xr:uid="{00000000-0004-0000-0300-000029000000}"/>
    <hyperlink ref="J40" r:id="rId42" xr:uid="{00000000-0004-0000-0300-00002A000000}"/>
    <hyperlink ref="K40" r:id="rId43" xr:uid="{00000000-0004-0000-0300-00002B000000}"/>
    <hyperlink ref="J41" r:id="rId44" xr:uid="{00000000-0004-0000-0300-00002C000000}"/>
    <hyperlink ref="K41" r:id="rId45" xr:uid="{00000000-0004-0000-0300-00002D000000}"/>
    <hyperlink ref="J42" r:id="rId46" xr:uid="{00000000-0004-0000-0300-00002E000000}"/>
    <hyperlink ref="J43" r:id="rId47" xr:uid="{00000000-0004-0000-0300-00002F000000}"/>
    <hyperlink ref="K43" r:id="rId48" xr:uid="{00000000-0004-0000-0300-000030000000}"/>
    <hyperlink ref="J44" r:id="rId49" xr:uid="{00000000-0004-0000-0300-000031000000}"/>
    <hyperlink ref="K44" r:id="rId50" display="http://minfin.donland.ru:8088/" xr:uid="{00000000-0004-0000-0300-000032000000}"/>
    <hyperlink ref="J45" r:id="rId51" display="https://fin.sev.gov.ru/pravovye-aktu/regionalnye-npa/" xr:uid="{00000000-0004-0000-0300-000033000000}"/>
    <hyperlink ref="K45" r:id="rId52" xr:uid="{00000000-0004-0000-0300-000034000000}"/>
    <hyperlink ref="J47" r:id="rId53" xr:uid="{00000000-0004-0000-0300-000035000000}"/>
    <hyperlink ref="K47" r:id="rId54" display="http://portal.minfinrd.ru/Menu/Page/115" xr:uid="{00000000-0004-0000-0300-000036000000}"/>
    <hyperlink ref="J48" r:id="rId55" xr:uid="{00000000-0004-0000-0300-000037000000}"/>
    <hyperlink ref="J49" r:id="rId56" xr:uid="{00000000-0004-0000-0300-000038000000}"/>
    <hyperlink ref="J50" r:id="rId57" display="http://minfin09.ru/" xr:uid="{00000000-0004-0000-0300-000039000000}"/>
    <hyperlink ref="J51" r:id="rId58" display="http://minfin.alania.gov.ru/" xr:uid="{00000000-0004-0000-0300-00003A000000}"/>
    <hyperlink ref="J52" r:id="rId59" xr:uid="{00000000-0004-0000-0300-00003B000000}"/>
    <hyperlink ref="K52" r:id="rId60" xr:uid="{00000000-0004-0000-0300-00003C000000}"/>
    <hyperlink ref="J53" r:id="rId61" xr:uid="{00000000-0004-0000-0300-00003D000000}"/>
    <hyperlink ref="K53" r:id="rId62" xr:uid="{00000000-0004-0000-0300-00003E000000}"/>
    <hyperlink ref="J55" r:id="rId63" xr:uid="{00000000-0004-0000-0300-00003F000000}"/>
    <hyperlink ref="K55" r:id="rId64" display="http://openbudget.bashkortostan.ru/approved/original-law" xr:uid="{00000000-0004-0000-0300-000040000000}"/>
    <hyperlink ref="J56" r:id="rId65" display="http://mari-el.gov.ru/minfin/DocLib20/2020 %D0%B3%D0%BE%D0%B4/zakonobudgete2020-2022.aspx" xr:uid="{00000000-0004-0000-0300-000041000000}"/>
    <hyperlink ref="J57" r:id="rId66" xr:uid="{00000000-0004-0000-0300-000042000000}"/>
    <hyperlink ref="J58" r:id="rId67" xr:uid="{00000000-0004-0000-0300-000043000000}"/>
    <hyperlink ref="J59" r:id="rId68" xr:uid="{00000000-0004-0000-0300-000044000000}"/>
    <hyperlink ref="J60" r:id="rId69" xr:uid="{00000000-0004-0000-0300-000045000000}"/>
    <hyperlink ref="K60" r:id="rId70" xr:uid="{00000000-0004-0000-0300-000046000000}"/>
    <hyperlink ref="J61" r:id="rId71" xr:uid="{00000000-0004-0000-0300-000047000000}"/>
    <hyperlink ref="K61" r:id="rId72" display="http://budget.permkrai.ru/" xr:uid="{00000000-0004-0000-0300-000048000000}"/>
    <hyperlink ref="J62" r:id="rId73" xr:uid="{00000000-0004-0000-0300-000049000000}"/>
    <hyperlink ref="J63" r:id="rId74" xr:uid="{00000000-0004-0000-0300-00004A000000}"/>
    <hyperlink ref="K63" r:id="rId75" display="http://mf.nnov.ru:8025/index.php" xr:uid="{00000000-0004-0000-0300-00004B000000}"/>
    <hyperlink ref="J64" r:id="rId76" xr:uid="{00000000-0004-0000-0300-00004C000000}"/>
    <hyperlink ref="K64" r:id="rId77" display="http://budget.orb.ru/" xr:uid="{00000000-0004-0000-0300-00004D000000}"/>
    <hyperlink ref="J65" r:id="rId78" xr:uid="{00000000-0004-0000-0300-00004E000000}"/>
    <hyperlink ref="J66" r:id="rId79" xr:uid="{00000000-0004-0000-0300-00004F000000}"/>
    <hyperlink ref="K66" r:id="rId80" display="http://budget.minfin-samara.ru/" xr:uid="{00000000-0004-0000-0300-000050000000}"/>
    <hyperlink ref="K67" r:id="rId81" xr:uid="{00000000-0004-0000-0300-000051000000}"/>
    <hyperlink ref="J67" r:id="rId82" display="https://minfin.saratov.gov.ru/deyatelnost/byudzhet-i-otchetnost/byudzhetnyj-prognoz-i-byudzhetnaya-politika" xr:uid="{00000000-0004-0000-0300-000052000000}"/>
    <hyperlink ref="J68" r:id="rId83" display="http://ufo.ulntc.ru/index.php?mgf=budget/open_budget&amp;slep=net" xr:uid="{00000000-0004-0000-0300-000053000000}"/>
    <hyperlink ref="K68" r:id="rId84" xr:uid="{00000000-0004-0000-0300-000054000000}"/>
    <hyperlink ref="J70" r:id="rId85" xr:uid="{00000000-0004-0000-0300-000055000000}"/>
    <hyperlink ref="J71" r:id="rId86" location="document_list" display="https://minfin.midural.ru/document/category/20 - document_list - document_list" xr:uid="{00000000-0004-0000-0300-000056000000}"/>
    <hyperlink ref="J72" r:id="rId87" xr:uid="{00000000-0004-0000-0300-000057000000}"/>
    <hyperlink ref="J73" r:id="rId88" xr:uid="{00000000-0004-0000-0300-000058000000}"/>
    <hyperlink ref="K73" r:id="rId89" display="http://open.minfin74.ru/" xr:uid="{00000000-0004-0000-0300-000059000000}"/>
    <hyperlink ref="J74" r:id="rId90" display="https://depfin.admhmao.ru/otkrytyy-byudzhet/planirovanie-byudzheta/zakony-o-byudzhete-avtonomnogo-okruga/na-2020-god-i-na-planovyy-period-2021-i-2022-godov/3492950/zakon-khanty-mansiyskogo-avtonomnogo-okruga-yugry-ot-21-11-2019-goda-75-oz-o-byudzhete-khanty-mansiy" xr:uid="{00000000-0004-0000-0300-00005A000000}"/>
    <hyperlink ref="J75" r:id="rId91" xr:uid="{00000000-0004-0000-0300-00005B000000}"/>
    <hyperlink ref="K75" r:id="rId92" display="http://feaweb.yamalfin.ru " xr:uid="{00000000-0004-0000-0300-00005C000000}"/>
    <hyperlink ref="J77" r:id="rId93" xr:uid="{00000000-0004-0000-0300-00005D000000}"/>
    <hyperlink ref="K77" r:id="rId94" display="http://www.open.minfin-altai.ru/" xr:uid="{00000000-0004-0000-0300-00005E000000}"/>
    <hyperlink ref="J78" r:id="rId95" xr:uid="{00000000-0004-0000-0300-00005F000000}"/>
    <hyperlink ref="J79" r:id="rId96" xr:uid="{00000000-0004-0000-0300-000060000000}"/>
    <hyperlink ref="J80" r:id="rId97" xr:uid="{00000000-0004-0000-0300-000061000000}"/>
    <hyperlink ref="J81" r:id="rId98" xr:uid="{00000000-0004-0000-0300-000062000000}"/>
    <hyperlink ref="J82" r:id="rId99" xr:uid="{00000000-0004-0000-0300-000063000000}"/>
    <hyperlink ref="K82" r:id="rId100" xr:uid="{00000000-0004-0000-0300-000064000000}"/>
    <hyperlink ref="J83" r:id="rId101" xr:uid="{00000000-0004-0000-0300-000065000000}"/>
    <hyperlink ref="J84" r:id="rId102" xr:uid="{00000000-0004-0000-0300-000066000000}"/>
    <hyperlink ref="K84" r:id="rId103" xr:uid="{00000000-0004-0000-0300-000067000000}"/>
    <hyperlink ref="J85" r:id="rId104" xr:uid="{00000000-0004-0000-0300-000068000000}"/>
    <hyperlink ref="K85" r:id="rId105" display="http://budget.omsk.ifinmon.ru/napravleniya/formirovanie-byudzheta/zakon-ob-oblasnom-budgete" xr:uid="{00000000-0004-0000-0300-000069000000}"/>
    <hyperlink ref="J86" r:id="rId106" xr:uid="{00000000-0004-0000-0300-00006A000000}"/>
    <hyperlink ref="J88" r:id="rId107" xr:uid="{00000000-0004-0000-0300-00006B000000}"/>
    <hyperlink ref="K88" r:id="rId108" xr:uid="{00000000-0004-0000-0300-00006C000000}"/>
    <hyperlink ref="K89" r:id="rId109" display="http://budget.sakha.gov.ru/" xr:uid="{00000000-0004-0000-0300-00006D000000}"/>
    <hyperlink ref="J89" r:id="rId110" xr:uid="{00000000-0004-0000-0300-00006E000000}"/>
    <hyperlink ref="J90" r:id="rId111" xr:uid="{00000000-0004-0000-0300-00006F000000}"/>
    <hyperlink ref="K90" r:id="rId112" xr:uid="{00000000-0004-0000-0300-000070000000}"/>
    <hyperlink ref="J91" r:id="rId113" xr:uid="{00000000-0004-0000-0300-000071000000}"/>
    <hyperlink ref="K91" r:id="rId114" display="http://openbudget.kamgov.ru/" xr:uid="{00000000-0004-0000-0300-000072000000}"/>
    <hyperlink ref="J92" r:id="rId115" xr:uid="{00000000-0004-0000-0300-000073000000}"/>
    <hyperlink ref="K92" r:id="rId116" xr:uid="{00000000-0004-0000-0300-000074000000}"/>
    <hyperlink ref="J93" r:id="rId117" xr:uid="{00000000-0004-0000-0300-000075000000}"/>
    <hyperlink ref="J94" r:id="rId118" display="https://www.fin.amurobl.ru/pages/normativno-pravovye-akty/regionalnyy-uroven/zakony-ao/" xr:uid="{00000000-0004-0000-0300-000076000000}"/>
    <hyperlink ref="K94" r:id="rId119" xr:uid="{00000000-0004-0000-0300-000077000000}"/>
    <hyperlink ref="J95" r:id="rId120" display="https://minfin.49gov.ru/documents/" xr:uid="{00000000-0004-0000-0300-000078000000}"/>
    <hyperlink ref="K95" r:id="rId121" display="http://iis.minfin.49gov.ru/" xr:uid="{00000000-0004-0000-0300-000079000000}"/>
    <hyperlink ref="J96" r:id="rId122" display="http://sakhminfin.ru/" xr:uid="{00000000-0004-0000-0300-00007A000000}"/>
    <hyperlink ref="K96" r:id="rId123" xr:uid="{00000000-0004-0000-0300-00007B000000}"/>
    <hyperlink ref="J97" r:id="rId124" xr:uid="{00000000-0004-0000-0300-00007C000000}"/>
    <hyperlink ref="J98" r:id="rId125" display="http://чукотка.рф/vlast/organy-vlasti/depfin/" xr:uid="{00000000-0004-0000-0300-00007D000000}"/>
    <hyperlink ref="K98" r:id="rId126" xr:uid="{00000000-0004-0000-0300-00007E000000}"/>
  </hyperlinks>
  <pageMargins left="0.70866141732283472" right="0.70866141732283472" top="0.74803149606299213" bottom="0.74803149606299213" header="0.31496062992125984" footer="0.31496062992125984"/>
  <pageSetup paperSize="9" scale="81" fitToHeight="0" orientation="landscape" r:id="rId127"/>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C76AC05A-5A71-4847-87E7-6257962239F3}">
            <x14:dataBar minLength="0" maxLength="100" negativeBarColorSameAsPositive="1" axisPosition="none">
              <x14:cfvo type="min"/>
              <x14:cfvo type="max"/>
            </x14:dataBar>
          </x14:cfRule>
          <xm:sqref>A7:A24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13"/>
  <sheetViews>
    <sheetView zoomScaleNormal="100" workbookViewId="0">
      <pane ySplit="6" topLeftCell="A7" activePane="bottomLeft" state="frozen"/>
      <selection pane="bottomLeft" activeCell="A7" sqref="A7"/>
    </sheetView>
  </sheetViews>
  <sheetFormatPr defaultColWidth="9.1796875" defaultRowHeight="14.5" x14ac:dyDescent="0.35"/>
  <cols>
    <col min="1" max="1" width="28.1796875" style="3" customWidth="1"/>
    <col min="2" max="2" width="36" style="13" customWidth="1"/>
    <col min="3" max="3" width="10.6328125" style="5" customWidth="1"/>
    <col min="4" max="5" width="11.6328125" style="5" customWidth="1"/>
    <col min="6" max="6" width="11.6328125" style="3" customWidth="1"/>
    <col min="7" max="7" width="11.6328125" style="18" customWidth="1"/>
    <col min="8" max="8" width="11.6328125" style="3" customWidth="1"/>
    <col min="9" max="9" width="17.26953125" style="3" customWidth="1"/>
    <col min="10" max="10" width="9.1796875" style="190"/>
    <col min="11" max="16384" width="9.1796875" style="54"/>
  </cols>
  <sheetData>
    <row r="1" spans="1:10" s="1" customFormat="1" ht="30" customHeight="1" x14ac:dyDescent="0.3">
      <c r="A1" s="221" t="s">
        <v>317</v>
      </c>
      <c r="B1" s="221"/>
      <c r="C1" s="221"/>
      <c r="D1" s="221"/>
      <c r="E1" s="221"/>
      <c r="F1" s="221"/>
      <c r="G1" s="221"/>
      <c r="H1" s="221"/>
      <c r="I1" s="222"/>
      <c r="J1" s="189"/>
    </row>
    <row r="2" spans="1:10" s="1" customFormat="1" ht="15" customHeight="1" x14ac:dyDescent="0.3">
      <c r="A2" s="223" t="s">
        <v>566</v>
      </c>
      <c r="B2" s="223"/>
      <c r="C2" s="223"/>
      <c r="D2" s="223"/>
      <c r="E2" s="223"/>
      <c r="F2" s="223"/>
      <c r="G2" s="223"/>
      <c r="H2" s="223"/>
      <c r="I2" s="224"/>
      <c r="J2" s="189"/>
    </row>
    <row r="3" spans="1:10" ht="51" customHeight="1" x14ac:dyDescent="0.35">
      <c r="A3" s="212" t="s">
        <v>94</v>
      </c>
      <c r="B3" s="64" t="str">
        <f>'Оценка (раздел 1)'!F3</f>
        <v>1.2 Содержится ли в составе закона о бюджете приложение о прогнозируемых объемах поступлений по видам доходов на 2020 год и на плановый период 2021 и 2022 годов?</v>
      </c>
      <c r="C3" s="171" t="s">
        <v>107</v>
      </c>
      <c r="D3" s="217" t="s">
        <v>151</v>
      </c>
      <c r="E3" s="217" t="s">
        <v>127</v>
      </c>
      <c r="F3" s="212" t="s">
        <v>319</v>
      </c>
      <c r="G3" s="227"/>
      <c r="H3" s="227"/>
      <c r="I3" s="217" t="s">
        <v>147</v>
      </c>
    </row>
    <row r="4" spans="1:10" ht="15" customHeight="1" x14ac:dyDescent="0.35">
      <c r="A4" s="217"/>
      <c r="B4" s="65" t="str">
        <f>'Методика (раздел 1)'!B14</f>
        <v>Да, содержится</v>
      </c>
      <c r="C4" s="220" t="s">
        <v>96</v>
      </c>
      <c r="D4" s="217"/>
      <c r="E4" s="217"/>
      <c r="F4" s="212" t="s">
        <v>119</v>
      </c>
      <c r="G4" s="225" t="s">
        <v>122</v>
      </c>
      <c r="H4" s="212" t="s">
        <v>152</v>
      </c>
      <c r="I4" s="217"/>
    </row>
    <row r="5" spans="1:10" ht="28.5" customHeight="1" x14ac:dyDescent="0.35">
      <c r="A5" s="217"/>
      <c r="B5" s="65" t="str">
        <f>'Методика (раздел 1)'!B15</f>
        <v>Нет, не содержится или не отвечает требованиям</v>
      </c>
      <c r="C5" s="217"/>
      <c r="D5" s="217"/>
      <c r="E5" s="217"/>
      <c r="F5" s="217"/>
      <c r="G5" s="226"/>
      <c r="H5" s="217"/>
      <c r="I5" s="217"/>
    </row>
    <row r="6" spans="1:10" s="52" customFormat="1" ht="15" customHeight="1" x14ac:dyDescent="0.35">
      <c r="A6" s="83" t="s">
        <v>0</v>
      </c>
      <c r="B6" s="84"/>
      <c r="C6" s="83"/>
      <c r="D6" s="83"/>
      <c r="E6" s="83"/>
      <c r="F6" s="84"/>
      <c r="G6" s="115"/>
      <c r="H6" s="84"/>
      <c r="I6" s="85"/>
      <c r="J6" s="191"/>
    </row>
    <row r="7" spans="1:10" s="52" customFormat="1" ht="15" customHeight="1" x14ac:dyDescent="0.35">
      <c r="A7" s="86" t="s">
        <v>1</v>
      </c>
      <c r="B7" s="63" t="s">
        <v>100</v>
      </c>
      <c r="C7" s="172">
        <f>IF(B7="Да, содержится",2,0)</f>
        <v>2</v>
      </c>
      <c r="D7" s="141" t="s">
        <v>130</v>
      </c>
      <c r="E7" s="141" t="s">
        <v>130</v>
      </c>
      <c r="F7" s="70">
        <v>431</v>
      </c>
      <c r="G7" s="72">
        <f>'1.1'!G7</f>
        <v>43812</v>
      </c>
      <c r="H7" s="62">
        <v>10</v>
      </c>
      <c r="I7" s="173"/>
      <c r="J7" s="191"/>
    </row>
    <row r="8" spans="1:10" s="52" customFormat="1" ht="15" customHeight="1" x14ac:dyDescent="0.35">
      <c r="A8" s="86" t="s">
        <v>2</v>
      </c>
      <c r="B8" s="63" t="s">
        <v>100</v>
      </c>
      <c r="C8" s="172">
        <f t="shared" ref="C8:C71" si="0">IF(B8="Да, содержится",2,0)</f>
        <v>2</v>
      </c>
      <c r="D8" s="141" t="s">
        <v>130</v>
      </c>
      <c r="E8" s="141" t="s">
        <v>130</v>
      </c>
      <c r="F8" s="70" t="s">
        <v>322</v>
      </c>
      <c r="G8" s="72">
        <f>'1.1'!G8</f>
        <v>43812</v>
      </c>
      <c r="H8" s="62">
        <v>1</v>
      </c>
      <c r="I8" s="173"/>
      <c r="J8" s="191"/>
    </row>
    <row r="9" spans="1:10" s="52" customFormat="1" ht="15" customHeight="1" x14ac:dyDescent="0.35">
      <c r="A9" s="86" t="s">
        <v>3</v>
      </c>
      <c r="B9" s="63" t="s">
        <v>100</v>
      </c>
      <c r="C9" s="172">
        <f t="shared" si="0"/>
        <v>2</v>
      </c>
      <c r="D9" s="141" t="s">
        <v>130</v>
      </c>
      <c r="E9" s="141" t="s">
        <v>130</v>
      </c>
      <c r="F9" s="70" t="s">
        <v>323</v>
      </c>
      <c r="G9" s="72">
        <f>'1.1'!G9</f>
        <v>43824</v>
      </c>
      <c r="H9" s="62">
        <v>1</v>
      </c>
      <c r="I9" s="173"/>
      <c r="J9" s="191"/>
    </row>
    <row r="10" spans="1:10" s="52" customFormat="1" ht="15" customHeight="1" x14ac:dyDescent="0.35">
      <c r="A10" s="86" t="s">
        <v>4</v>
      </c>
      <c r="B10" s="63" t="s">
        <v>100</v>
      </c>
      <c r="C10" s="172">
        <f t="shared" si="0"/>
        <v>2</v>
      </c>
      <c r="D10" s="141" t="s">
        <v>130</v>
      </c>
      <c r="E10" s="141" t="s">
        <v>130</v>
      </c>
      <c r="F10" s="70" t="s">
        <v>324</v>
      </c>
      <c r="G10" s="72">
        <f>'1.1'!G10</f>
        <v>43819</v>
      </c>
      <c r="H10" s="62">
        <v>2</v>
      </c>
      <c r="I10" s="173"/>
      <c r="J10" s="191"/>
    </row>
    <row r="11" spans="1:10" s="52" customFormat="1" ht="15" customHeight="1" x14ac:dyDescent="0.35">
      <c r="A11" s="86" t="s">
        <v>5</v>
      </c>
      <c r="B11" s="63" t="s">
        <v>100</v>
      </c>
      <c r="C11" s="172">
        <f t="shared" si="0"/>
        <v>2</v>
      </c>
      <c r="D11" s="141" t="s">
        <v>130</v>
      </c>
      <c r="E11" s="141" t="s">
        <v>130</v>
      </c>
      <c r="F11" s="70" t="s">
        <v>325</v>
      </c>
      <c r="G11" s="72">
        <f>'1.1'!G11</f>
        <v>43815</v>
      </c>
      <c r="H11" s="62">
        <v>3</v>
      </c>
      <c r="I11" s="173"/>
      <c r="J11" s="191"/>
    </row>
    <row r="12" spans="1:10" s="52" customFormat="1" ht="15" customHeight="1" x14ac:dyDescent="0.35">
      <c r="A12" s="86" t="s">
        <v>6</v>
      </c>
      <c r="B12" s="63" t="s">
        <v>100</v>
      </c>
      <c r="C12" s="172">
        <f t="shared" si="0"/>
        <v>2</v>
      </c>
      <c r="D12" s="141" t="s">
        <v>130</v>
      </c>
      <c r="E12" s="141" t="s">
        <v>130</v>
      </c>
      <c r="F12" s="70" t="s">
        <v>326</v>
      </c>
      <c r="G12" s="72">
        <f>'1.1'!G12</f>
        <v>43804</v>
      </c>
      <c r="H12" s="70" t="s">
        <v>344</v>
      </c>
      <c r="I12" s="173"/>
      <c r="J12" s="191"/>
    </row>
    <row r="13" spans="1:10" s="52" customFormat="1" ht="15" customHeight="1" x14ac:dyDescent="0.35">
      <c r="A13" s="86" t="s">
        <v>7</v>
      </c>
      <c r="B13" s="63" t="s">
        <v>100</v>
      </c>
      <c r="C13" s="172">
        <f t="shared" si="0"/>
        <v>2</v>
      </c>
      <c r="D13" s="141" t="s">
        <v>130</v>
      </c>
      <c r="E13" s="141" t="s">
        <v>130</v>
      </c>
      <c r="F13" s="70" t="s">
        <v>327</v>
      </c>
      <c r="G13" s="72">
        <f>'1.1'!G13</f>
        <v>43822</v>
      </c>
      <c r="H13" s="62" t="s">
        <v>168</v>
      </c>
      <c r="I13" s="173"/>
      <c r="J13" s="191"/>
    </row>
    <row r="14" spans="1:10" s="52" customFormat="1" ht="15" customHeight="1" x14ac:dyDescent="0.35">
      <c r="A14" s="86" t="s">
        <v>8</v>
      </c>
      <c r="B14" s="63" t="s">
        <v>100</v>
      </c>
      <c r="C14" s="172">
        <f t="shared" si="0"/>
        <v>2</v>
      </c>
      <c r="D14" s="141" t="s">
        <v>130</v>
      </c>
      <c r="E14" s="141" t="s">
        <v>130</v>
      </c>
      <c r="F14" s="70" t="s">
        <v>328</v>
      </c>
      <c r="G14" s="72">
        <f>'1.1'!G14</f>
        <v>43808</v>
      </c>
      <c r="H14" s="62" t="s">
        <v>167</v>
      </c>
      <c r="I14" s="173"/>
      <c r="J14" s="191"/>
    </row>
    <row r="15" spans="1:10" s="52" customFormat="1" ht="15" customHeight="1" x14ac:dyDescent="0.35">
      <c r="A15" s="86" t="s">
        <v>9</v>
      </c>
      <c r="B15" s="63" t="s">
        <v>99</v>
      </c>
      <c r="C15" s="172">
        <f t="shared" si="0"/>
        <v>0</v>
      </c>
      <c r="D15" s="141" t="s">
        <v>131</v>
      </c>
      <c r="E15" s="141" t="s">
        <v>130</v>
      </c>
      <c r="F15" s="70" t="s">
        <v>329</v>
      </c>
      <c r="G15" s="72">
        <f>'1.1'!G15</f>
        <v>43816</v>
      </c>
      <c r="H15" s="174">
        <v>12</v>
      </c>
      <c r="I15" s="63" t="s">
        <v>671</v>
      </c>
      <c r="J15" s="191" t="s">
        <v>120</v>
      </c>
    </row>
    <row r="16" spans="1:10" s="52" customFormat="1" ht="15" customHeight="1" x14ac:dyDescent="0.35">
      <c r="A16" s="86" t="s">
        <v>10</v>
      </c>
      <c r="B16" s="63" t="s">
        <v>100</v>
      </c>
      <c r="C16" s="172">
        <f t="shared" si="0"/>
        <v>2</v>
      </c>
      <c r="D16" s="141" t="s">
        <v>130</v>
      </c>
      <c r="E16" s="141" t="s">
        <v>130</v>
      </c>
      <c r="F16" s="70" t="s">
        <v>330</v>
      </c>
      <c r="G16" s="72">
        <f>'1.1'!G16</f>
        <v>43815</v>
      </c>
      <c r="H16" s="62">
        <v>4</v>
      </c>
      <c r="I16" s="63"/>
      <c r="J16" s="191"/>
    </row>
    <row r="17" spans="1:10" s="52" customFormat="1" ht="15" customHeight="1" x14ac:dyDescent="0.35">
      <c r="A17" s="86" t="s">
        <v>11</v>
      </c>
      <c r="B17" s="63" t="s">
        <v>99</v>
      </c>
      <c r="C17" s="172">
        <f t="shared" si="0"/>
        <v>0</v>
      </c>
      <c r="D17" s="141" t="s">
        <v>131</v>
      </c>
      <c r="E17" s="141" t="s">
        <v>130</v>
      </c>
      <c r="F17" s="70" t="s">
        <v>331</v>
      </c>
      <c r="G17" s="72">
        <f>'1.1'!G17</f>
        <v>43803</v>
      </c>
      <c r="H17" s="62">
        <v>8</v>
      </c>
      <c r="I17" s="63" t="s">
        <v>201</v>
      </c>
      <c r="J17" s="191" t="s">
        <v>120</v>
      </c>
    </row>
    <row r="18" spans="1:10" s="52" customFormat="1" ht="15" customHeight="1" x14ac:dyDescent="0.35">
      <c r="A18" s="86" t="s">
        <v>12</v>
      </c>
      <c r="B18" s="63" t="s">
        <v>100</v>
      </c>
      <c r="C18" s="172">
        <f t="shared" si="0"/>
        <v>2</v>
      </c>
      <c r="D18" s="141" t="s">
        <v>130</v>
      </c>
      <c r="E18" s="141" t="s">
        <v>130</v>
      </c>
      <c r="F18" s="70" t="s">
        <v>332</v>
      </c>
      <c r="G18" s="72">
        <f>'1.1'!G18</f>
        <v>43820</v>
      </c>
      <c r="H18" s="62">
        <v>1</v>
      </c>
      <c r="I18" s="173"/>
      <c r="J18" s="191"/>
    </row>
    <row r="19" spans="1:10" s="52" customFormat="1" ht="15" customHeight="1" x14ac:dyDescent="0.35">
      <c r="A19" s="86" t="s">
        <v>13</v>
      </c>
      <c r="B19" s="63" t="s">
        <v>100</v>
      </c>
      <c r="C19" s="172">
        <f t="shared" si="0"/>
        <v>2</v>
      </c>
      <c r="D19" s="141" t="s">
        <v>130</v>
      </c>
      <c r="E19" s="141" t="s">
        <v>130</v>
      </c>
      <c r="F19" s="70" t="s">
        <v>333</v>
      </c>
      <c r="G19" s="72">
        <f>'1.1'!G19</f>
        <v>43818</v>
      </c>
      <c r="H19" s="70" t="s">
        <v>344</v>
      </c>
      <c r="I19" s="173"/>
      <c r="J19" s="191"/>
    </row>
    <row r="20" spans="1:10" s="52" customFormat="1" ht="15" customHeight="1" x14ac:dyDescent="0.35">
      <c r="A20" s="86" t="s">
        <v>14</v>
      </c>
      <c r="B20" s="63" t="s">
        <v>100</v>
      </c>
      <c r="C20" s="172">
        <f t="shared" si="0"/>
        <v>2</v>
      </c>
      <c r="D20" s="141" t="s">
        <v>130</v>
      </c>
      <c r="E20" s="141" t="s">
        <v>130</v>
      </c>
      <c r="F20" s="70" t="s">
        <v>334</v>
      </c>
      <c r="G20" s="72">
        <f>'1.1'!G20</f>
        <v>43819</v>
      </c>
      <c r="H20" s="62">
        <v>5</v>
      </c>
      <c r="I20" s="173"/>
      <c r="J20" s="191"/>
    </row>
    <row r="21" spans="1:10" s="52" customFormat="1" ht="15" customHeight="1" x14ac:dyDescent="0.35">
      <c r="A21" s="86" t="s">
        <v>15</v>
      </c>
      <c r="B21" s="63" t="s">
        <v>100</v>
      </c>
      <c r="C21" s="172">
        <f t="shared" si="0"/>
        <v>2</v>
      </c>
      <c r="D21" s="141" t="s">
        <v>130</v>
      </c>
      <c r="E21" s="141" t="s">
        <v>130</v>
      </c>
      <c r="F21" s="70" t="s">
        <v>335</v>
      </c>
      <c r="G21" s="72">
        <f>'1.1'!G21</f>
        <v>43829</v>
      </c>
      <c r="H21" s="62">
        <v>9</v>
      </c>
      <c r="I21" s="173"/>
      <c r="J21" s="191"/>
    </row>
    <row r="22" spans="1:10" s="52" customFormat="1" ht="15" customHeight="1" x14ac:dyDescent="0.35">
      <c r="A22" s="86" t="s">
        <v>16</v>
      </c>
      <c r="B22" s="63" t="s">
        <v>100</v>
      </c>
      <c r="C22" s="172">
        <f t="shared" si="0"/>
        <v>2</v>
      </c>
      <c r="D22" s="141" t="s">
        <v>130</v>
      </c>
      <c r="E22" s="141" t="s">
        <v>130</v>
      </c>
      <c r="F22" s="70" t="s">
        <v>336</v>
      </c>
      <c r="G22" s="72">
        <f>'1.1'!G22</f>
        <v>43812</v>
      </c>
      <c r="H22" s="62" t="s">
        <v>165</v>
      </c>
      <c r="I22" s="173"/>
      <c r="J22" s="191"/>
    </row>
    <row r="23" spans="1:10" s="52" customFormat="1" ht="15" customHeight="1" x14ac:dyDescent="0.35">
      <c r="A23" s="86" t="s">
        <v>17</v>
      </c>
      <c r="B23" s="63" t="s">
        <v>100</v>
      </c>
      <c r="C23" s="172">
        <f t="shared" si="0"/>
        <v>2</v>
      </c>
      <c r="D23" s="141" t="s">
        <v>130</v>
      </c>
      <c r="E23" s="141" t="s">
        <v>130</v>
      </c>
      <c r="F23" s="70" t="s">
        <v>337</v>
      </c>
      <c r="G23" s="72">
        <f>'1.1'!G23</f>
        <v>43819</v>
      </c>
      <c r="H23" s="62" t="s">
        <v>167</v>
      </c>
      <c r="I23" s="173"/>
      <c r="J23" s="191"/>
    </row>
    <row r="24" spans="1:10" s="52" customFormat="1" ht="15" customHeight="1" x14ac:dyDescent="0.35">
      <c r="A24" s="86" t="s">
        <v>690</v>
      </c>
      <c r="B24" s="63" t="s">
        <v>99</v>
      </c>
      <c r="C24" s="172">
        <f t="shared" si="0"/>
        <v>0</v>
      </c>
      <c r="D24" s="141" t="s">
        <v>131</v>
      </c>
      <c r="E24" s="141" t="s">
        <v>131</v>
      </c>
      <c r="F24" s="70" t="s">
        <v>339</v>
      </c>
      <c r="G24" s="72">
        <f>'1.1'!G24</f>
        <v>43796</v>
      </c>
      <c r="H24" s="62" t="s">
        <v>131</v>
      </c>
      <c r="I24" s="173"/>
      <c r="J24" s="191"/>
    </row>
    <row r="25" spans="1:10" s="52" customFormat="1" ht="15" customHeight="1" x14ac:dyDescent="0.35">
      <c r="A25" s="66" t="s">
        <v>18</v>
      </c>
      <c r="B25" s="92"/>
      <c r="C25" s="88"/>
      <c r="D25" s="175"/>
      <c r="E25" s="175"/>
      <c r="F25" s="99"/>
      <c r="G25" s="157"/>
      <c r="H25" s="87"/>
      <c r="I25" s="176"/>
      <c r="J25" s="191"/>
    </row>
    <row r="26" spans="1:10" s="52" customFormat="1" ht="15" customHeight="1" x14ac:dyDescent="0.35">
      <c r="A26" s="86" t="s">
        <v>19</v>
      </c>
      <c r="B26" s="63" t="s">
        <v>100</v>
      </c>
      <c r="C26" s="172">
        <f t="shared" si="0"/>
        <v>2</v>
      </c>
      <c r="D26" s="141" t="s">
        <v>130</v>
      </c>
      <c r="E26" s="141" t="s">
        <v>130</v>
      </c>
      <c r="F26" s="70" t="s">
        <v>340</v>
      </c>
      <c r="G26" s="72">
        <f>'1.1'!G26</f>
        <v>43818</v>
      </c>
      <c r="H26" s="62">
        <v>2</v>
      </c>
      <c r="I26" s="173"/>
      <c r="J26" s="191"/>
    </row>
    <row r="27" spans="1:10" s="52" customFormat="1" ht="15" customHeight="1" x14ac:dyDescent="0.35">
      <c r="A27" s="86" t="s">
        <v>20</v>
      </c>
      <c r="B27" s="63" t="s">
        <v>99</v>
      </c>
      <c r="C27" s="172">
        <f t="shared" si="0"/>
        <v>0</v>
      </c>
      <c r="D27" s="141" t="s">
        <v>131</v>
      </c>
      <c r="E27" s="141" t="s">
        <v>131</v>
      </c>
      <c r="F27" s="70" t="s">
        <v>172</v>
      </c>
      <c r="G27" s="72">
        <f>'1.1'!G27</f>
        <v>43815</v>
      </c>
      <c r="H27" s="62" t="s">
        <v>131</v>
      </c>
      <c r="I27" s="173"/>
      <c r="J27" s="191"/>
    </row>
    <row r="28" spans="1:10" s="52" customFormat="1" ht="15" customHeight="1" x14ac:dyDescent="0.35">
      <c r="A28" s="86" t="s">
        <v>21</v>
      </c>
      <c r="B28" s="63" t="s">
        <v>100</v>
      </c>
      <c r="C28" s="172">
        <f t="shared" si="0"/>
        <v>2</v>
      </c>
      <c r="D28" s="141" t="s">
        <v>130</v>
      </c>
      <c r="E28" s="141" t="s">
        <v>130</v>
      </c>
      <c r="F28" s="70" t="s">
        <v>341</v>
      </c>
      <c r="G28" s="72">
        <f>'1.1'!G28</f>
        <v>43812</v>
      </c>
      <c r="H28" s="62">
        <v>6</v>
      </c>
      <c r="I28" s="173"/>
      <c r="J28" s="191"/>
    </row>
    <row r="29" spans="1:10" s="52" customFormat="1" ht="15" customHeight="1" x14ac:dyDescent="0.35">
      <c r="A29" s="86" t="s">
        <v>22</v>
      </c>
      <c r="B29" s="63" t="s">
        <v>100</v>
      </c>
      <c r="C29" s="172">
        <f t="shared" si="0"/>
        <v>2</v>
      </c>
      <c r="D29" s="141" t="s">
        <v>130</v>
      </c>
      <c r="E29" s="141" t="s">
        <v>130</v>
      </c>
      <c r="F29" s="70" t="s">
        <v>342</v>
      </c>
      <c r="G29" s="72">
        <f>'1.1'!G29</f>
        <v>43811</v>
      </c>
      <c r="H29" s="62">
        <v>2</v>
      </c>
      <c r="I29" s="173"/>
      <c r="J29" s="191"/>
    </row>
    <row r="30" spans="1:10" s="52" customFormat="1" ht="15" customHeight="1" x14ac:dyDescent="0.35">
      <c r="A30" s="86" t="s">
        <v>23</v>
      </c>
      <c r="B30" s="63" t="s">
        <v>100</v>
      </c>
      <c r="C30" s="172">
        <f t="shared" si="0"/>
        <v>2</v>
      </c>
      <c r="D30" s="141" t="s">
        <v>130</v>
      </c>
      <c r="E30" s="141" t="s">
        <v>130</v>
      </c>
      <c r="F30" s="70" t="s">
        <v>343</v>
      </c>
      <c r="G30" s="72">
        <f>'1.1'!G30</f>
        <v>43801</v>
      </c>
      <c r="H30" s="70" t="s">
        <v>169</v>
      </c>
      <c r="I30" s="173"/>
      <c r="J30" s="191"/>
    </row>
    <row r="31" spans="1:10" s="52" customFormat="1" ht="15" customHeight="1" x14ac:dyDescent="0.35">
      <c r="A31" s="86" t="s">
        <v>24</v>
      </c>
      <c r="B31" s="63" t="s">
        <v>100</v>
      </c>
      <c r="C31" s="172">
        <f t="shared" si="0"/>
        <v>2</v>
      </c>
      <c r="D31" s="141" t="s">
        <v>130</v>
      </c>
      <c r="E31" s="141" t="s">
        <v>130</v>
      </c>
      <c r="F31" s="70" t="s">
        <v>345</v>
      </c>
      <c r="G31" s="72">
        <f>'1.1'!G31</f>
        <v>43803</v>
      </c>
      <c r="H31" s="62">
        <v>1</v>
      </c>
      <c r="I31" s="173"/>
      <c r="J31" s="191"/>
    </row>
    <row r="32" spans="1:10" s="52" customFormat="1" ht="15" customHeight="1" x14ac:dyDescent="0.35">
      <c r="A32" s="86" t="s">
        <v>25</v>
      </c>
      <c r="B32" s="63" t="s">
        <v>100</v>
      </c>
      <c r="C32" s="172">
        <f t="shared" si="0"/>
        <v>2</v>
      </c>
      <c r="D32" s="141" t="s">
        <v>130</v>
      </c>
      <c r="E32" s="141" t="s">
        <v>130</v>
      </c>
      <c r="F32" s="70" t="s">
        <v>346</v>
      </c>
      <c r="G32" s="72">
        <f>'1.1'!G32</f>
        <v>43816</v>
      </c>
      <c r="H32" s="62" t="s">
        <v>197</v>
      </c>
      <c r="I32" s="173"/>
      <c r="J32" s="191"/>
    </row>
    <row r="33" spans="1:10" s="52" customFormat="1" ht="15" customHeight="1" x14ac:dyDescent="0.35">
      <c r="A33" s="86" t="s">
        <v>26</v>
      </c>
      <c r="B33" s="63" t="s">
        <v>99</v>
      </c>
      <c r="C33" s="172">
        <f t="shared" si="0"/>
        <v>0</v>
      </c>
      <c r="D33" s="141" t="s">
        <v>131</v>
      </c>
      <c r="E33" s="141" t="s">
        <v>130</v>
      </c>
      <c r="F33" s="70" t="s">
        <v>347</v>
      </c>
      <c r="G33" s="72">
        <f>'1.1'!G33</f>
        <v>43825</v>
      </c>
      <c r="H33" s="62">
        <v>1</v>
      </c>
      <c r="I33" s="63" t="s">
        <v>672</v>
      </c>
      <c r="J33" s="191" t="s">
        <v>120</v>
      </c>
    </row>
    <row r="34" spans="1:10" s="52" customFormat="1" ht="15" customHeight="1" x14ac:dyDescent="0.35">
      <c r="A34" s="86" t="s">
        <v>27</v>
      </c>
      <c r="B34" s="63" t="s">
        <v>100</v>
      </c>
      <c r="C34" s="172">
        <f t="shared" si="0"/>
        <v>2</v>
      </c>
      <c r="D34" s="141" t="s">
        <v>130</v>
      </c>
      <c r="E34" s="141" t="s">
        <v>130</v>
      </c>
      <c r="F34" s="70" t="s">
        <v>348</v>
      </c>
      <c r="G34" s="72">
        <f>'1.1'!G34</f>
        <v>43827</v>
      </c>
      <c r="H34" s="62" t="s">
        <v>170</v>
      </c>
      <c r="I34" s="173"/>
      <c r="J34" s="191"/>
    </row>
    <row r="35" spans="1:10" s="52" customFormat="1" ht="15" customHeight="1" x14ac:dyDescent="0.35">
      <c r="A35" s="86" t="s">
        <v>689</v>
      </c>
      <c r="B35" s="63" t="s">
        <v>100</v>
      </c>
      <c r="C35" s="172">
        <f t="shared" si="0"/>
        <v>2</v>
      </c>
      <c r="D35" s="141" t="s">
        <v>130</v>
      </c>
      <c r="E35" s="141" t="s">
        <v>130</v>
      </c>
      <c r="F35" s="70" t="s">
        <v>338</v>
      </c>
      <c r="G35" s="72">
        <f>'1.1'!G35</f>
        <v>43798</v>
      </c>
      <c r="H35" s="62">
        <v>1</v>
      </c>
      <c r="I35" s="173"/>
      <c r="J35" s="191"/>
    </row>
    <row r="36" spans="1:10" s="52" customFormat="1" ht="15" customHeight="1" x14ac:dyDescent="0.35">
      <c r="A36" s="86" t="s">
        <v>28</v>
      </c>
      <c r="B36" s="63" t="s">
        <v>100</v>
      </c>
      <c r="C36" s="172">
        <f t="shared" si="0"/>
        <v>2</v>
      </c>
      <c r="D36" s="141" t="s">
        <v>130</v>
      </c>
      <c r="E36" s="141" t="s">
        <v>130</v>
      </c>
      <c r="F36" s="70" t="s">
        <v>349</v>
      </c>
      <c r="G36" s="72">
        <f>'1.1'!G36</f>
        <v>43819</v>
      </c>
      <c r="H36" s="62">
        <v>4</v>
      </c>
      <c r="I36" s="173"/>
      <c r="J36" s="191"/>
    </row>
    <row r="37" spans="1:10" s="52" customFormat="1" ht="15" customHeight="1" x14ac:dyDescent="0.35">
      <c r="A37" s="83" t="s">
        <v>29</v>
      </c>
      <c r="B37" s="92"/>
      <c r="C37" s="88"/>
      <c r="D37" s="175"/>
      <c r="E37" s="175"/>
      <c r="F37" s="99"/>
      <c r="G37" s="157"/>
      <c r="H37" s="87"/>
      <c r="I37" s="176"/>
      <c r="J37" s="191"/>
    </row>
    <row r="38" spans="1:10" s="52" customFormat="1" ht="15" customHeight="1" x14ac:dyDescent="0.35">
      <c r="A38" s="86" t="s">
        <v>30</v>
      </c>
      <c r="B38" s="63" t="s">
        <v>100</v>
      </c>
      <c r="C38" s="172">
        <f t="shared" si="0"/>
        <v>2</v>
      </c>
      <c r="D38" s="141" t="s">
        <v>130</v>
      </c>
      <c r="E38" s="141" t="s">
        <v>130</v>
      </c>
      <c r="F38" s="70" t="s">
        <v>350</v>
      </c>
      <c r="G38" s="72">
        <f>'1.1'!G38</f>
        <v>43817</v>
      </c>
      <c r="H38" s="62" t="s">
        <v>165</v>
      </c>
      <c r="I38" s="173"/>
      <c r="J38" s="191"/>
    </row>
    <row r="39" spans="1:10" s="52" customFormat="1" ht="15" customHeight="1" x14ac:dyDescent="0.35">
      <c r="A39" s="86" t="s">
        <v>31</v>
      </c>
      <c r="B39" s="63" t="s">
        <v>100</v>
      </c>
      <c r="C39" s="172">
        <f t="shared" si="0"/>
        <v>2</v>
      </c>
      <c r="D39" s="141" t="s">
        <v>130</v>
      </c>
      <c r="E39" s="141" t="s">
        <v>130</v>
      </c>
      <c r="F39" s="70" t="s">
        <v>351</v>
      </c>
      <c r="G39" s="72">
        <f>'1.1'!G39</f>
        <v>43815</v>
      </c>
      <c r="H39" s="62">
        <v>4</v>
      </c>
      <c r="I39" s="173"/>
      <c r="J39" s="191"/>
    </row>
    <row r="40" spans="1:10" s="52" customFormat="1" ht="15" customHeight="1" x14ac:dyDescent="0.35">
      <c r="A40" s="86" t="s">
        <v>93</v>
      </c>
      <c r="B40" s="63" t="s">
        <v>100</v>
      </c>
      <c r="C40" s="172">
        <f t="shared" si="0"/>
        <v>2</v>
      </c>
      <c r="D40" s="141" t="s">
        <v>130</v>
      </c>
      <c r="E40" s="141" t="s">
        <v>130</v>
      </c>
      <c r="F40" s="70" t="s">
        <v>352</v>
      </c>
      <c r="G40" s="72">
        <f>'1.1'!G40</f>
        <v>43797</v>
      </c>
      <c r="H40" s="62" t="s">
        <v>204</v>
      </c>
      <c r="I40" s="173"/>
      <c r="J40" s="191"/>
    </row>
    <row r="41" spans="1:10" s="52" customFormat="1" ht="15" customHeight="1" x14ac:dyDescent="0.35">
      <c r="A41" s="86" t="s">
        <v>32</v>
      </c>
      <c r="B41" s="63" t="s">
        <v>100</v>
      </c>
      <c r="C41" s="172">
        <f t="shared" si="0"/>
        <v>2</v>
      </c>
      <c r="D41" s="141" t="s">
        <v>130</v>
      </c>
      <c r="E41" s="141" t="s">
        <v>130</v>
      </c>
      <c r="F41" s="70" t="s">
        <v>353</v>
      </c>
      <c r="G41" s="72">
        <f>'1.1'!G41</f>
        <v>43822</v>
      </c>
      <c r="H41" s="62" t="s">
        <v>166</v>
      </c>
      <c r="I41" s="173"/>
      <c r="J41" s="191"/>
    </row>
    <row r="42" spans="1:10" s="52" customFormat="1" ht="15" customHeight="1" x14ac:dyDescent="0.35">
      <c r="A42" s="86" t="s">
        <v>33</v>
      </c>
      <c r="B42" s="63" t="s">
        <v>100</v>
      </c>
      <c r="C42" s="172">
        <f t="shared" si="0"/>
        <v>2</v>
      </c>
      <c r="D42" s="141" t="s">
        <v>130</v>
      </c>
      <c r="E42" s="141" t="s">
        <v>130</v>
      </c>
      <c r="F42" s="70" t="s">
        <v>354</v>
      </c>
      <c r="G42" s="72">
        <f>'1.1'!G42</f>
        <v>43811</v>
      </c>
      <c r="H42" s="62" t="s">
        <v>165</v>
      </c>
      <c r="I42" s="173"/>
      <c r="J42" s="191"/>
    </row>
    <row r="43" spans="1:10" s="52" customFormat="1" ht="15" customHeight="1" x14ac:dyDescent="0.35">
      <c r="A43" s="86" t="s">
        <v>34</v>
      </c>
      <c r="B43" s="63" t="s">
        <v>100</v>
      </c>
      <c r="C43" s="172">
        <f t="shared" si="0"/>
        <v>2</v>
      </c>
      <c r="D43" s="141" t="s">
        <v>130</v>
      </c>
      <c r="E43" s="141" t="s">
        <v>130</v>
      </c>
      <c r="F43" s="70" t="s">
        <v>355</v>
      </c>
      <c r="G43" s="72">
        <f>'1.1'!G43</f>
        <v>43790</v>
      </c>
      <c r="H43" s="62">
        <v>1</v>
      </c>
      <c r="I43" s="173"/>
      <c r="J43" s="191"/>
    </row>
    <row r="44" spans="1:10" s="52" customFormat="1" ht="15" customHeight="1" x14ac:dyDescent="0.35">
      <c r="A44" s="86" t="s">
        <v>35</v>
      </c>
      <c r="B44" s="63" t="s">
        <v>100</v>
      </c>
      <c r="C44" s="172">
        <f t="shared" si="0"/>
        <v>2</v>
      </c>
      <c r="D44" s="141" t="s">
        <v>130</v>
      </c>
      <c r="E44" s="141" t="s">
        <v>130</v>
      </c>
      <c r="F44" s="70" t="s">
        <v>356</v>
      </c>
      <c r="G44" s="72">
        <f>'1.1'!G44</f>
        <v>43815</v>
      </c>
      <c r="H44" s="62">
        <v>1</v>
      </c>
      <c r="I44" s="173"/>
      <c r="J44" s="191"/>
    </row>
    <row r="45" spans="1:10" s="52" customFormat="1" ht="15" customHeight="1" x14ac:dyDescent="0.35">
      <c r="A45" s="86" t="s">
        <v>688</v>
      </c>
      <c r="B45" s="63" t="s">
        <v>99</v>
      </c>
      <c r="C45" s="172">
        <f t="shared" si="0"/>
        <v>0</v>
      </c>
      <c r="D45" s="141" t="s">
        <v>131</v>
      </c>
      <c r="E45" s="141" t="s">
        <v>131</v>
      </c>
      <c r="F45" s="70" t="s">
        <v>357</v>
      </c>
      <c r="G45" s="72">
        <f>'1.1'!G45</f>
        <v>43804</v>
      </c>
      <c r="H45" s="62" t="s">
        <v>131</v>
      </c>
      <c r="I45" s="173"/>
      <c r="J45" s="191"/>
    </row>
    <row r="46" spans="1:10" s="52" customFormat="1" ht="15" customHeight="1" x14ac:dyDescent="0.35">
      <c r="A46" s="66" t="s">
        <v>36</v>
      </c>
      <c r="B46" s="92"/>
      <c r="C46" s="87"/>
      <c r="D46" s="67"/>
      <c r="E46" s="67"/>
      <c r="F46" s="99"/>
      <c r="G46" s="87"/>
      <c r="H46" s="87"/>
      <c r="I46" s="176"/>
      <c r="J46" s="191"/>
    </row>
    <row r="47" spans="1:10" s="52" customFormat="1" ht="15" customHeight="1" x14ac:dyDescent="0.35">
      <c r="A47" s="86" t="s">
        <v>37</v>
      </c>
      <c r="B47" s="63" t="s">
        <v>100</v>
      </c>
      <c r="C47" s="172">
        <f t="shared" si="0"/>
        <v>2</v>
      </c>
      <c r="D47" s="141" t="s">
        <v>130</v>
      </c>
      <c r="E47" s="141" t="s">
        <v>130</v>
      </c>
      <c r="F47" s="70" t="s">
        <v>358</v>
      </c>
      <c r="G47" s="72">
        <f>'1.1'!G47</f>
        <v>43824</v>
      </c>
      <c r="H47" s="62" t="s">
        <v>171</v>
      </c>
      <c r="I47" s="173"/>
      <c r="J47" s="191"/>
    </row>
    <row r="48" spans="1:10" s="52" customFormat="1" ht="15" customHeight="1" x14ac:dyDescent="0.35">
      <c r="A48" s="86" t="s">
        <v>38</v>
      </c>
      <c r="B48" s="63" t="s">
        <v>100</v>
      </c>
      <c r="C48" s="172">
        <f t="shared" si="0"/>
        <v>2</v>
      </c>
      <c r="D48" s="141" t="s">
        <v>130</v>
      </c>
      <c r="E48" s="141" t="s">
        <v>130</v>
      </c>
      <c r="F48" s="70" t="s">
        <v>359</v>
      </c>
      <c r="G48" s="72">
        <f>'1.1'!G48</f>
        <v>43829</v>
      </c>
      <c r="H48" s="62">
        <v>4</v>
      </c>
      <c r="I48" s="173"/>
      <c r="J48" s="191"/>
    </row>
    <row r="49" spans="1:10" s="52" customFormat="1" ht="15" customHeight="1" x14ac:dyDescent="0.35">
      <c r="A49" s="86" t="s">
        <v>39</v>
      </c>
      <c r="B49" s="63" t="s">
        <v>100</v>
      </c>
      <c r="C49" s="172">
        <f t="shared" si="0"/>
        <v>2</v>
      </c>
      <c r="D49" s="141" t="s">
        <v>130</v>
      </c>
      <c r="E49" s="141" t="s">
        <v>130</v>
      </c>
      <c r="F49" s="70" t="s">
        <v>360</v>
      </c>
      <c r="G49" s="72">
        <f>'1.1'!G49</f>
        <v>43826</v>
      </c>
      <c r="H49" s="62">
        <v>4</v>
      </c>
      <c r="I49" s="173"/>
      <c r="J49" s="191"/>
    </row>
    <row r="50" spans="1:10" s="52" customFormat="1" ht="15" customHeight="1" x14ac:dyDescent="0.35">
      <c r="A50" s="86" t="s">
        <v>40</v>
      </c>
      <c r="B50" s="63" t="s">
        <v>100</v>
      </c>
      <c r="C50" s="172">
        <f t="shared" si="0"/>
        <v>2</v>
      </c>
      <c r="D50" s="141" t="s">
        <v>130</v>
      </c>
      <c r="E50" s="141" t="s">
        <v>130</v>
      </c>
      <c r="F50" s="70" t="s">
        <v>361</v>
      </c>
      <c r="G50" s="72">
        <f>'1.1'!G50</f>
        <v>43818</v>
      </c>
      <c r="H50" s="62">
        <v>2</v>
      </c>
      <c r="I50" s="173"/>
      <c r="J50" s="191"/>
    </row>
    <row r="51" spans="1:10" s="52" customFormat="1" ht="15" customHeight="1" x14ac:dyDescent="0.35">
      <c r="A51" s="86" t="s">
        <v>89</v>
      </c>
      <c r="B51" s="63" t="s">
        <v>99</v>
      </c>
      <c r="C51" s="172">
        <f t="shared" si="0"/>
        <v>0</v>
      </c>
      <c r="D51" s="141" t="s">
        <v>131</v>
      </c>
      <c r="E51" s="141" t="s">
        <v>130</v>
      </c>
      <c r="F51" s="70" t="s">
        <v>362</v>
      </c>
      <c r="G51" s="72">
        <f>'1.1'!G51</f>
        <v>43826</v>
      </c>
      <c r="H51" s="62" t="s">
        <v>167</v>
      </c>
      <c r="I51" s="63" t="s">
        <v>672</v>
      </c>
      <c r="J51" s="191" t="s">
        <v>120</v>
      </c>
    </row>
    <row r="52" spans="1:10" s="52" customFormat="1" ht="15" customHeight="1" x14ac:dyDescent="0.35">
      <c r="A52" s="86" t="s">
        <v>41</v>
      </c>
      <c r="B52" s="63" t="s">
        <v>100</v>
      </c>
      <c r="C52" s="172">
        <f t="shared" si="0"/>
        <v>2</v>
      </c>
      <c r="D52" s="141" t="s">
        <v>130</v>
      </c>
      <c r="E52" s="141" t="s">
        <v>130</v>
      </c>
      <c r="F52" s="70" t="s">
        <v>363</v>
      </c>
      <c r="G52" s="72">
        <f>'1.1'!G52</f>
        <v>43815</v>
      </c>
      <c r="H52" s="62" t="s">
        <v>165</v>
      </c>
      <c r="I52" s="173"/>
      <c r="J52" s="191"/>
    </row>
    <row r="53" spans="1:10" ht="15" customHeight="1" x14ac:dyDescent="0.35">
      <c r="A53" s="86" t="s">
        <v>42</v>
      </c>
      <c r="B53" s="63" t="s">
        <v>100</v>
      </c>
      <c r="C53" s="172">
        <f t="shared" si="0"/>
        <v>2</v>
      </c>
      <c r="D53" s="141" t="s">
        <v>130</v>
      </c>
      <c r="E53" s="141" t="s">
        <v>130</v>
      </c>
      <c r="F53" s="70" t="s">
        <v>364</v>
      </c>
      <c r="G53" s="72">
        <f>'1.1'!G53</f>
        <v>43812</v>
      </c>
      <c r="H53" s="62" t="s">
        <v>173</v>
      </c>
      <c r="I53" s="177"/>
    </row>
    <row r="54" spans="1:10" s="52" customFormat="1" ht="15" customHeight="1" x14ac:dyDescent="0.35">
      <c r="A54" s="83" t="s">
        <v>43</v>
      </c>
      <c r="B54" s="92"/>
      <c r="C54" s="88"/>
      <c r="D54" s="175"/>
      <c r="E54" s="175"/>
      <c r="F54" s="99"/>
      <c r="G54" s="157"/>
      <c r="H54" s="87"/>
      <c r="I54" s="176"/>
      <c r="J54" s="191"/>
    </row>
    <row r="55" spans="1:10" s="52" customFormat="1" ht="15" customHeight="1" x14ac:dyDescent="0.35">
      <c r="A55" s="86" t="s">
        <v>44</v>
      </c>
      <c r="B55" s="63" t="s">
        <v>100</v>
      </c>
      <c r="C55" s="172">
        <f t="shared" si="0"/>
        <v>2</v>
      </c>
      <c r="D55" s="141" t="s">
        <v>130</v>
      </c>
      <c r="E55" s="141" t="s">
        <v>130</v>
      </c>
      <c r="F55" s="70" t="s">
        <v>365</v>
      </c>
      <c r="G55" s="72">
        <f>'1.1'!G55</f>
        <v>43818</v>
      </c>
      <c r="H55" s="62" t="s">
        <v>174</v>
      </c>
      <c r="I55" s="173"/>
      <c r="J55" s="191"/>
    </row>
    <row r="56" spans="1:10" s="52" customFormat="1" ht="15" customHeight="1" x14ac:dyDescent="0.35">
      <c r="A56" s="86" t="s">
        <v>45</v>
      </c>
      <c r="B56" s="63" t="s">
        <v>99</v>
      </c>
      <c r="C56" s="172">
        <f t="shared" si="0"/>
        <v>0</v>
      </c>
      <c r="D56" s="141" t="s">
        <v>131</v>
      </c>
      <c r="E56" s="141" t="s">
        <v>131</v>
      </c>
      <c r="F56" s="70" t="s">
        <v>366</v>
      </c>
      <c r="G56" s="72">
        <f>'1.1'!G56</f>
        <v>43798</v>
      </c>
      <c r="H56" s="62" t="s">
        <v>131</v>
      </c>
      <c r="I56" s="173"/>
      <c r="J56" s="191"/>
    </row>
    <row r="57" spans="1:10" s="52" customFormat="1" ht="15" customHeight="1" x14ac:dyDescent="0.35">
      <c r="A57" s="86" t="s">
        <v>46</v>
      </c>
      <c r="B57" s="63" t="s">
        <v>99</v>
      </c>
      <c r="C57" s="172">
        <f t="shared" si="0"/>
        <v>0</v>
      </c>
      <c r="D57" s="141" t="s">
        <v>131</v>
      </c>
      <c r="E57" s="141" t="s">
        <v>130</v>
      </c>
      <c r="F57" s="70" t="s">
        <v>367</v>
      </c>
      <c r="G57" s="72">
        <f>'1.1'!G57</f>
        <v>43826</v>
      </c>
      <c r="H57" s="62">
        <v>4</v>
      </c>
      <c r="I57" s="63" t="s">
        <v>673</v>
      </c>
      <c r="J57" s="191" t="s">
        <v>120</v>
      </c>
    </row>
    <row r="58" spans="1:10" s="52" customFormat="1" ht="15" customHeight="1" x14ac:dyDescent="0.35">
      <c r="A58" s="86" t="s">
        <v>47</v>
      </c>
      <c r="B58" s="63" t="s">
        <v>100</v>
      </c>
      <c r="C58" s="172">
        <f t="shared" si="0"/>
        <v>2</v>
      </c>
      <c r="D58" s="141" t="s">
        <v>130</v>
      </c>
      <c r="E58" s="141" t="s">
        <v>130</v>
      </c>
      <c r="F58" s="70" t="s">
        <v>368</v>
      </c>
      <c r="G58" s="72">
        <f>'1.1'!G58</f>
        <v>43799</v>
      </c>
      <c r="H58" s="62">
        <v>3</v>
      </c>
      <c r="I58" s="173"/>
      <c r="J58" s="191"/>
    </row>
    <row r="59" spans="1:10" s="52" customFormat="1" ht="15" customHeight="1" x14ac:dyDescent="0.35">
      <c r="A59" s="86" t="s">
        <v>48</v>
      </c>
      <c r="B59" s="63" t="s">
        <v>100</v>
      </c>
      <c r="C59" s="172">
        <f t="shared" si="0"/>
        <v>2</v>
      </c>
      <c r="D59" s="141" t="s">
        <v>130</v>
      </c>
      <c r="E59" s="141" t="s">
        <v>130</v>
      </c>
      <c r="F59" s="70" t="s">
        <v>369</v>
      </c>
      <c r="G59" s="72">
        <f>'1.1'!G59</f>
        <v>43819</v>
      </c>
      <c r="H59" s="62">
        <v>1</v>
      </c>
      <c r="I59" s="63"/>
      <c r="J59" s="191"/>
    </row>
    <row r="60" spans="1:10" s="52" customFormat="1" ht="15" customHeight="1" x14ac:dyDescent="0.35">
      <c r="A60" s="86" t="s">
        <v>49</v>
      </c>
      <c r="B60" s="63" t="s">
        <v>100</v>
      </c>
      <c r="C60" s="172">
        <f t="shared" si="0"/>
        <v>2</v>
      </c>
      <c r="D60" s="141" t="s">
        <v>130</v>
      </c>
      <c r="E60" s="141" t="s">
        <v>130</v>
      </c>
      <c r="F60" s="70">
        <v>83</v>
      </c>
      <c r="G60" s="72">
        <f>'1.1'!G60</f>
        <v>43802</v>
      </c>
      <c r="H60" s="62" t="s">
        <v>167</v>
      </c>
      <c r="I60" s="173"/>
      <c r="J60" s="191"/>
    </row>
    <row r="61" spans="1:10" s="52" customFormat="1" ht="15" customHeight="1" x14ac:dyDescent="0.35">
      <c r="A61" s="86" t="s">
        <v>50</v>
      </c>
      <c r="B61" s="63" t="s">
        <v>99</v>
      </c>
      <c r="C61" s="172">
        <f t="shared" si="0"/>
        <v>0</v>
      </c>
      <c r="D61" s="141" t="s">
        <v>131</v>
      </c>
      <c r="E61" s="141" t="s">
        <v>130</v>
      </c>
      <c r="F61" s="70" t="s">
        <v>370</v>
      </c>
      <c r="G61" s="72">
        <f>'1.1'!G61</f>
        <v>43797</v>
      </c>
      <c r="H61" s="62">
        <v>8</v>
      </c>
      <c r="I61" s="63" t="s">
        <v>671</v>
      </c>
      <c r="J61" s="191" t="s">
        <v>120</v>
      </c>
    </row>
    <row r="62" spans="1:10" s="52" customFormat="1" ht="15" customHeight="1" x14ac:dyDescent="0.35">
      <c r="A62" s="86" t="s">
        <v>51</v>
      </c>
      <c r="B62" s="63" t="s">
        <v>99</v>
      </c>
      <c r="C62" s="172">
        <f t="shared" si="0"/>
        <v>0</v>
      </c>
      <c r="D62" s="141" t="s">
        <v>131</v>
      </c>
      <c r="E62" s="141" t="s">
        <v>130</v>
      </c>
      <c r="F62" s="70" t="s">
        <v>371</v>
      </c>
      <c r="G62" s="72">
        <f>'1.1'!G62</f>
        <v>43818</v>
      </c>
      <c r="H62" s="62" t="s">
        <v>175</v>
      </c>
      <c r="I62" s="63" t="s">
        <v>672</v>
      </c>
      <c r="J62" s="191" t="s">
        <v>120</v>
      </c>
    </row>
    <row r="63" spans="1:10" s="52" customFormat="1" ht="15" customHeight="1" x14ac:dyDescent="0.35">
      <c r="A63" s="86" t="s">
        <v>52</v>
      </c>
      <c r="B63" s="63" t="s">
        <v>100</v>
      </c>
      <c r="C63" s="172">
        <f t="shared" si="0"/>
        <v>2</v>
      </c>
      <c r="D63" s="141" t="s">
        <v>130</v>
      </c>
      <c r="E63" s="141" t="s">
        <v>130</v>
      </c>
      <c r="F63" s="70" t="s">
        <v>372</v>
      </c>
      <c r="G63" s="72">
        <f>'1.1'!G63</f>
        <v>43818</v>
      </c>
      <c r="H63" s="62">
        <v>3</v>
      </c>
      <c r="I63" s="173"/>
      <c r="J63" s="191"/>
    </row>
    <row r="64" spans="1:10" s="52" customFormat="1" ht="15" customHeight="1" x14ac:dyDescent="0.35">
      <c r="A64" s="86" t="s">
        <v>53</v>
      </c>
      <c r="B64" s="63" t="s">
        <v>100</v>
      </c>
      <c r="C64" s="172">
        <f t="shared" si="0"/>
        <v>2</v>
      </c>
      <c r="D64" s="141" t="s">
        <v>130</v>
      </c>
      <c r="E64" s="141" t="s">
        <v>130</v>
      </c>
      <c r="F64" s="70" t="s">
        <v>373</v>
      </c>
      <c r="G64" s="72">
        <f>'1.1'!G64</f>
        <v>43819</v>
      </c>
      <c r="H64" s="62">
        <v>1</v>
      </c>
      <c r="I64" s="173"/>
      <c r="J64" s="191"/>
    </row>
    <row r="65" spans="1:10" s="52" customFormat="1" ht="15" customHeight="1" x14ac:dyDescent="0.35">
      <c r="A65" s="86" t="s">
        <v>54</v>
      </c>
      <c r="B65" s="63" t="s">
        <v>100</v>
      </c>
      <c r="C65" s="172">
        <f t="shared" si="0"/>
        <v>2</v>
      </c>
      <c r="D65" s="141" t="s">
        <v>130</v>
      </c>
      <c r="E65" s="141" t="s">
        <v>130</v>
      </c>
      <c r="F65" s="70" t="s">
        <v>374</v>
      </c>
      <c r="G65" s="72">
        <f>'1.1'!G65</f>
        <v>43822</v>
      </c>
      <c r="H65" s="62" t="s">
        <v>166</v>
      </c>
      <c r="I65" s="173"/>
      <c r="J65" s="191"/>
    </row>
    <row r="66" spans="1:10" s="52" customFormat="1" ht="15" customHeight="1" x14ac:dyDescent="0.35">
      <c r="A66" s="86" t="s">
        <v>55</v>
      </c>
      <c r="B66" s="63" t="s">
        <v>99</v>
      </c>
      <c r="C66" s="172">
        <f t="shared" si="0"/>
        <v>0</v>
      </c>
      <c r="D66" s="141" t="s">
        <v>131</v>
      </c>
      <c r="E66" s="141" t="s">
        <v>131</v>
      </c>
      <c r="F66" s="70" t="s">
        <v>375</v>
      </c>
      <c r="G66" s="72">
        <f>'1.1'!G66</f>
        <v>43808</v>
      </c>
      <c r="H66" s="62" t="s">
        <v>131</v>
      </c>
      <c r="I66" s="173"/>
      <c r="J66" s="191"/>
    </row>
    <row r="67" spans="1:10" s="52" customFormat="1" ht="15" customHeight="1" x14ac:dyDescent="0.35">
      <c r="A67" s="86" t="s">
        <v>56</v>
      </c>
      <c r="B67" s="63" t="s">
        <v>100</v>
      </c>
      <c r="C67" s="172">
        <f t="shared" si="0"/>
        <v>2</v>
      </c>
      <c r="D67" s="141" t="s">
        <v>130</v>
      </c>
      <c r="E67" s="141" t="s">
        <v>130</v>
      </c>
      <c r="F67" s="70" t="s">
        <v>376</v>
      </c>
      <c r="G67" s="72">
        <f>'1.1'!G67</f>
        <v>43795</v>
      </c>
      <c r="H67" s="62">
        <v>1</v>
      </c>
      <c r="I67" s="173"/>
      <c r="J67" s="191"/>
    </row>
    <row r="68" spans="1:10" s="52" customFormat="1" ht="15" customHeight="1" x14ac:dyDescent="0.35">
      <c r="A68" s="86" t="s">
        <v>57</v>
      </c>
      <c r="B68" s="63" t="s">
        <v>99</v>
      </c>
      <c r="C68" s="172">
        <f t="shared" si="0"/>
        <v>0</v>
      </c>
      <c r="D68" s="141" t="s">
        <v>131</v>
      </c>
      <c r="E68" s="141" t="s">
        <v>131</v>
      </c>
      <c r="F68" s="70" t="s">
        <v>377</v>
      </c>
      <c r="G68" s="72">
        <f>'1.1'!G68</f>
        <v>43791</v>
      </c>
      <c r="H68" s="62" t="s">
        <v>131</v>
      </c>
      <c r="I68" s="173"/>
      <c r="J68" s="191"/>
    </row>
    <row r="69" spans="1:10" s="52" customFormat="1" ht="15" customHeight="1" x14ac:dyDescent="0.35">
      <c r="A69" s="83" t="s">
        <v>58</v>
      </c>
      <c r="B69" s="92"/>
      <c r="C69" s="88"/>
      <c r="D69" s="175"/>
      <c r="E69" s="175"/>
      <c r="F69" s="151"/>
      <c r="G69" s="157"/>
      <c r="H69" s="87"/>
      <c r="I69" s="176"/>
      <c r="J69" s="191"/>
    </row>
    <row r="70" spans="1:10" s="52" customFormat="1" ht="15" customHeight="1" x14ac:dyDescent="0.35">
      <c r="A70" s="86" t="s">
        <v>59</v>
      </c>
      <c r="B70" s="63" t="s">
        <v>99</v>
      </c>
      <c r="C70" s="172">
        <f t="shared" si="0"/>
        <v>0</v>
      </c>
      <c r="D70" s="141" t="s">
        <v>131</v>
      </c>
      <c r="E70" s="141" t="s">
        <v>131</v>
      </c>
      <c r="F70" s="70" t="s">
        <v>378</v>
      </c>
      <c r="G70" s="72">
        <f>'1.1'!G70</f>
        <v>43811</v>
      </c>
      <c r="H70" s="62" t="s">
        <v>131</v>
      </c>
      <c r="I70" s="173"/>
      <c r="J70" s="191"/>
    </row>
    <row r="71" spans="1:10" s="52" customFormat="1" ht="15" customHeight="1" x14ac:dyDescent="0.35">
      <c r="A71" s="86" t="s">
        <v>60</v>
      </c>
      <c r="B71" s="63" t="s">
        <v>100</v>
      </c>
      <c r="C71" s="172">
        <f t="shared" si="0"/>
        <v>2</v>
      </c>
      <c r="D71" s="141" t="s">
        <v>130</v>
      </c>
      <c r="E71" s="141" t="s">
        <v>130</v>
      </c>
      <c r="F71" s="70" t="s">
        <v>379</v>
      </c>
      <c r="G71" s="72">
        <f>'1.1'!G71</f>
        <v>43811</v>
      </c>
      <c r="H71" s="62">
        <v>3</v>
      </c>
      <c r="I71" s="173"/>
      <c r="J71" s="191"/>
    </row>
    <row r="72" spans="1:10" s="52" customFormat="1" ht="15" customHeight="1" x14ac:dyDescent="0.35">
      <c r="A72" s="86" t="s">
        <v>61</v>
      </c>
      <c r="B72" s="63" t="s">
        <v>100</v>
      </c>
      <c r="C72" s="172">
        <f t="shared" ref="C72:C77" si="1">IF(B72="Да, содержится",2,0)</f>
        <v>2</v>
      </c>
      <c r="D72" s="141" t="s">
        <v>130</v>
      </c>
      <c r="E72" s="141" t="s">
        <v>130</v>
      </c>
      <c r="F72" s="70" t="s">
        <v>380</v>
      </c>
      <c r="G72" s="72">
        <f>'1.1'!G72</f>
        <v>43797</v>
      </c>
      <c r="H72" s="62" t="s">
        <v>168</v>
      </c>
      <c r="I72" s="173"/>
      <c r="J72" s="191"/>
    </row>
    <row r="73" spans="1:10" s="52" customFormat="1" ht="15" customHeight="1" x14ac:dyDescent="0.35">
      <c r="A73" s="86" t="s">
        <v>62</v>
      </c>
      <c r="B73" s="63" t="s">
        <v>100</v>
      </c>
      <c r="C73" s="172">
        <f t="shared" si="1"/>
        <v>2</v>
      </c>
      <c r="D73" s="141" t="s">
        <v>130</v>
      </c>
      <c r="E73" s="141" t="s">
        <v>130</v>
      </c>
      <c r="F73" s="70" t="s">
        <v>381</v>
      </c>
      <c r="G73" s="72">
        <f>'1.1'!G73</f>
        <v>43825</v>
      </c>
      <c r="H73" s="62" t="s">
        <v>166</v>
      </c>
      <c r="I73" s="173"/>
      <c r="J73" s="191"/>
    </row>
    <row r="74" spans="1:10" s="52" customFormat="1" ht="15" customHeight="1" x14ac:dyDescent="0.35">
      <c r="A74" s="60" t="s">
        <v>63</v>
      </c>
      <c r="B74" s="63" t="s">
        <v>100</v>
      </c>
      <c r="C74" s="172">
        <f t="shared" si="1"/>
        <v>2</v>
      </c>
      <c r="D74" s="141" t="s">
        <v>130</v>
      </c>
      <c r="E74" s="141" t="s">
        <v>130</v>
      </c>
      <c r="F74" s="70" t="s">
        <v>325</v>
      </c>
      <c r="G74" s="72">
        <f>'1.1'!G74</f>
        <v>43790</v>
      </c>
      <c r="H74" s="62" t="s">
        <v>165</v>
      </c>
      <c r="I74" s="173"/>
      <c r="J74" s="191"/>
    </row>
    <row r="75" spans="1:10" s="52" customFormat="1" ht="15" customHeight="1" x14ac:dyDescent="0.35">
      <c r="A75" s="86" t="s">
        <v>64</v>
      </c>
      <c r="B75" s="63" t="s">
        <v>100</v>
      </c>
      <c r="C75" s="172">
        <f t="shared" si="1"/>
        <v>2</v>
      </c>
      <c r="D75" s="141" t="s">
        <v>130</v>
      </c>
      <c r="E75" s="141" t="s">
        <v>130</v>
      </c>
      <c r="F75" s="70" t="s">
        <v>382</v>
      </c>
      <c r="G75" s="72">
        <f>'1.1'!G75</f>
        <v>43790</v>
      </c>
      <c r="H75" s="62" t="s">
        <v>165</v>
      </c>
      <c r="I75" s="173"/>
      <c r="J75" s="191"/>
    </row>
    <row r="76" spans="1:10" s="52" customFormat="1" ht="15" customHeight="1" x14ac:dyDescent="0.35">
      <c r="A76" s="83" t="s">
        <v>65</v>
      </c>
      <c r="B76" s="92"/>
      <c r="C76" s="88"/>
      <c r="D76" s="175"/>
      <c r="E76" s="175"/>
      <c r="F76" s="99"/>
      <c r="G76" s="157"/>
      <c r="H76" s="87"/>
      <c r="I76" s="176"/>
      <c r="J76" s="191"/>
    </row>
    <row r="77" spans="1:10" s="52" customFormat="1" ht="15" customHeight="1" x14ac:dyDescent="0.35">
      <c r="A77" s="86" t="s">
        <v>66</v>
      </c>
      <c r="B77" s="63" t="s">
        <v>100</v>
      </c>
      <c r="C77" s="172">
        <f t="shared" si="1"/>
        <v>2</v>
      </c>
      <c r="D77" s="141" t="s">
        <v>130</v>
      </c>
      <c r="E77" s="141" t="s">
        <v>130</v>
      </c>
      <c r="F77" s="70" t="s">
        <v>383</v>
      </c>
      <c r="G77" s="72">
        <f>'1.1'!G77</f>
        <v>43819</v>
      </c>
      <c r="H77" s="62">
        <v>1</v>
      </c>
      <c r="I77" s="173"/>
      <c r="J77" s="191"/>
    </row>
    <row r="78" spans="1:10" s="52" customFormat="1" ht="15" customHeight="1" x14ac:dyDescent="0.35">
      <c r="A78" s="86" t="s">
        <v>68</v>
      </c>
      <c r="B78" s="63" t="s">
        <v>100</v>
      </c>
      <c r="C78" s="172">
        <f t="shared" ref="C78:C86" si="2">IF(B78="Да, содержится",2,0)</f>
        <v>2</v>
      </c>
      <c r="D78" s="141" t="s">
        <v>130</v>
      </c>
      <c r="E78" s="141" t="s">
        <v>130</v>
      </c>
      <c r="F78" s="70" t="s">
        <v>384</v>
      </c>
      <c r="G78" s="72">
        <f>'1.1'!G78</f>
        <v>43801</v>
      </c>
      <c r="H78" s="141" t="s">
        <v>167</v>
      </c>
      <c r="I78" s="173"/>
      <c r="J78" s="191"/>
    </row>
    <row r="79" spans="1:10" s="52" customFormat="1" ht="15" customHeight="1" x14ac:dyDescent="0.35">
      <c r="A79" s="86" t="s">
        <v>69</v>
      </c>
      <c r="B79" s="63" t="s">
        <v>100</v>
      </c>
      <c r="C79" s="172">
        <f t="shared" si="2"/>
        <v>2</v>
      </c>
      <c r="D79" s="141" t="s">
        <v>130</v>
      </c>
      <c r="E79" s="141" t="s">
        <v>130</v>
      </c>
      <c r="F79" s="70" t="s">
        <v>385</v>
      </c>
      <c r="G79" s="72">
        <f>'1.1'!G79</f>
        <v>43819</v>
      </c>
      <c r="H79" s="62" t="s">
        <v>170</v>
      </c>
      <c r="I79" s="173"/>
      <c r="J79" s="191"/>
    </row>
    <row r="80" spans="1:10" s="52" customFormat="1" ht="15" customHeight="1" x14ac:dyDescent="0.35">
      <c r="A80" s="86" t="s">
        <v>70</v>
      </c>
      <c r="B80" s="63" t="s">
        <v>99</v>
      </c>
      <c r="C80" s="172">
        <f t="shared" si="2"/>
        <v>0</v>
      </c>
      <c r="D80" s="141" t="s">
        <v>131</v>
      </c>
      <c r="E80" s="141" t="s">
        <v>131</v>
      </c>
      <c r="F80" s="70" t="s">
        <v>386</v>
      </c>
      <c r="G80" s="72">
        <f>'1.1'!G80</f>
        <v>43802</v>
      </c>
      <c r="H80" s="141" t="s">
        <v>131</v>
      </c>
      <c r="I80" s="173"/>
      <c r="J80" s="191"/>
    </row>
    <row r="81" spans="1:10" s="52" customFormat="1" ht="15" customHeight="1" x14ac:dyDescent="0.35">
      <c r="A81" s="86" t="s">
        <v>72</v>
      </c>
      <c r="B81" s="63" t="s">
        <v>100</v>
      </c>
      <c r="C81" s="172">
        <f t="shared" si="2"/>
        <v>2</v>
      </c>
      <c r="D81" s="141" t="s">
        <v>130</v>
      </c>
      <c r="E81" s="141" t="s">
        <v>130</v>
      </c>
      <c r="F81" s="70" t="s">
        <v>387</v>
      </c>
      <c r="G81" s="72">
        <f>'1.1'!G81</f>
        <v>43804</v>
      </c>
      <c r="H81" s="62">
        <v>4</v>
      </c>
      <c r="I81" s="173"/>
      <c r="J81" s="191"/>
    </row>
    <row r="82" spans="1:10" s="52" customFormat="1" ht="15" customHeight="1" x14ac:dyDescent="0.35">
      <c r="A82" s="86" t="s">
        <v>73</v>
      </c>
      <c r="B82" s="63" t="s">
        <v>100</v>
      </c>
      <c r="C82" s="172">
        <f t="shared" si="2"/>
        <v>2</v>
      </c>
      <c r="D82" s="141" t="s">
        <v>130</v>
      </c>
      <c r="E82" s="141" t="s">
        <v>130</v>
      </c>
      <c r="F82" s="70" t="s">
        <v>388</v>
      </c>
      <c r="G82" s="72">
        <f>'1.1'!G82</f>
        <v>43819</v>
      </c>
      <c r="H82" s="62" t="s">
        <v>166</v>
      </c>
      <c r="I82" s="173"/>
      <c r="J82" s="191"/>
    </row>
    <row r="83" spans="1:10" s="52" customFormat="1" ht="14.5" customHeight="1" x14ac:dyDescent="0.35">
      <c r="A83" s="86" t="s">
        <v>683</v>
      </c>
      <c r="B83" s="63" t="s">
        <v>100</v>
      </c>
      <c r="C83" s="172">
        <f t="shared" si="2"/>
        <v>2</v>
      </c>
      <c r="D83" s="141" t="s">
        <v>130</v>
      </c>
      <c r="E83" s="141" t="s">
        <v>130</v>
      </c>
      <c r="F83" s="70" t="s">
        <v>389</v>
      </c>
      <c r="G83" s="72">
        <f>'1.1'!G83</f>
        <v>43810</v>
      </c>
      <c r="H83" s="141">
        <v>6</v>
      </c>
      <c r="I83" s="173"/>
      <c r="J83" s="191"/>
    </row>
    <row r="84" spans="1:10" s="52" customFormat="1" ht="15" customHeight="1" x14ac:dyDescent="0.35">
      <c r="A84" s="86" t="s">
        <v>74</v>
      </c>
      <c r="B84" s="63" t="s">
        <v>99</v>
      </c>
      <c r="C84" s="172">
        <f t="shared" si="2"/>
        <v>0</v>
      </c>
      <c r="D84" s="141" t="s">
        <v>131</v>
      </c>
      <c r="E84" s="141" t="s">
        <v>131</v>
      </c>
      <c r="F84" s="70" t="s">
        <v>390</v>
      </c>
      <c r="G84" s="72">
        <f>'1.1'!G84</f>
        <v>43824</v>
      </c>
      <c r="H84" s="141" t="s">
        <v>131</v>
      </c>
      <c r="I84" s="173"/>
      <c r="J84" s="191"/>
    </row>
    <row r="85" spans="1:10" s="52" customFormat="1" ht="15" customHeight="1" x14ac:dyDescent="0.35">
      <c r="A85" s="86" t="s">
        <v>75</v>
      </c>
      <c r="B85" s="63" t="s">
        <v>100</v>
      </c>
      <c r="C85" s="172">
        <f t="shared" si="2"/>
        <v>2</v>
      </c>
      <c r="D85" s="141" t="s">
        <v>130</v>
      </c>
      <c r="E85" s="141" t="s">
        <v>130</v>
      </c>
      <c r="F85" s="70" t="s">
        <v>391</v>
      </c>
      <c r="G85" s="72">
        <f>'1.1'!G85</f>
        <v>43818</v>
      </c>
      <c r="H85" s="62" t="s">
        <v>167</v>
      </c>
      <c r="I85" s="173"/>
      <c r="J85" s="191"/>
    </row>
    <row r="86" spans="1:10" s="52" customFormat="1" ht="15" customHeight="1" x14ac:dyDescent="0.35">
      <c r="A86" s="86" t="s">
        <v>76</v>
      </c>
      <c r="B86" s="63" t="s">
        <v>99</v>
      </c>
      <c r="C86" s="172">
        <f t="shared" si="2"/>
        <v>0</v>
      </c>
      <c r="D86" s="141" t="s">
        <v>131</v>
      </c>
      <c r="E86" s="141" t="s">
        <v>130</v>
      </c>
      <c r="F86" s="70" t="s">
        <v>392</v>
      </c>
      <c r="G86" s="72">
        <f>'1.1'!G86</f>
        <v>43824</v>
      </c>
      <c r="H86" s="141">
        <v>7</v>
      </c>
      <c r="I86" s="63" t="s">
        <v>671</v>
      </c>
      <c r="J86" s="191" t="s">
        <v>120</v>
      </c>
    </row>
    <row r="87" spans="1:10" s="52" customFormat="1" ht="15" customHeight="1" x14ac:dyDescent="0.35">
      <c r="A87" s="66" t="s">
        <v>77</v>
      </c>
      <c r="B87" s="92"/>
      <c r="C87" s="88"/>
      <c r="D87" s="175"/>
      <c r="E87" s="175"/>
      <c r="F87" s="99"/>
      <c r="G87" s="157"/>
      <c r="H87" s="87"/>
      <c r="I87" s="176"/>
      <c r="J87" s="191"/>
    </row>
    <row r="88" spans="1:10" s="52" customFormat="1" ht="15" customHeight="1" x14ac:dyDescent="0.35">
      <c r="A88" s="86" t="s">
        <v>67</v>
      </c>
      <c r="B88" s="63" t="s">
        <v>100</v>
      </c>
      <c r="C88" s="172">
        <f t="shared" ref="C88:C98" si="3">IF(B88="Да, содержится",2,0)</f>
        <v>2</v>
      </c>
      <c r="D88" s="141" t="s">
        <v>130</v>
      </c>
      <c r="E88" s="141" t="s">
        <v>130</v>
      </c>
      <c r="F88" s="70" t="s">
        <v>393</v>
      </c>
      <c r="G88" s="72">
        <f>'1.1'!G88</f>
        <v>43811</v>
      </c>
      <c r="H88" s="70" t="s">
        <v>177</v>
      </c>
      <c r="I88" s="173"/>
      <c r="J88" s="191"/>
    </row>
    <row r="89" spans="1:10" s="52" customFormat="1" ht="15" customHeight="1" x14ac:dyDescent="0.35">
      <c r="A89" s="86" t="s">
        <v>78</v>
      </c>
      <c r="B89" s="63" t="s">
        <v>100</v>
      </c>
      <c r="C89" s="172">
        <f t="shared" si="3"/>
        <v>2</v>
      </c>
      <c r="D89" s="141" t="s">
        <v>130</v>
      </c>
      <c r="E89" s="141" t="s">
        <v>130</v>
      </c>
      <c r="F89" s="70" t="s">
        <v>394</v>
      </c>
      <c r="G89" s="72">
        <f>'1.1'!G89</f>
        <v>43811</v>
      </c>
      <c r="H89" s="62">
        <v>1</v>
      </c>
      <c r="I89" s="173"/>
      <c r="J89" s="191"/>
    </row>
    <row r="90" spans="1:10" s="52" customFormat="1" ht="15" customHeight="1" x14ac:dyDescent="0.35">
      <c r="A90" s="86" t="s">
        <v>71</v>
      </c>
      <c r="B90" s="63" t="s">
        <v>99</v>
      </c>
      <c r="C90" s="172">
        <f t="shared" si="3"/>
        <v>0</v>
      </c>
      <c r="D90" s="141" t="s">
        <v>131</v>
      </c>
      <c r="E90" s="141" t="s">
        <v>131</v>
      </c>
      <c r="F90" s="70" t="s">
        <v>395</v>
      </c>
      <c r="G90" s="72">
        <f>'1.1'!G90</f>
        <v>43818</v>
      </c>
      <c r="H90" s="141" t="s">
        <v>131</v>
      </c>
      <c r="I90" s="173"/>
      <c r="J90" s="191"/>
    </row>
    <row r="91" spans="1:10" s="52" customFormat="1" ht="15" customHeight="1" x14ac:dyDescent="0.35">
      <c r="A91" s="86" t="s">
        <v>79</v>
      </c>
      <c r="B91" s="63" t="s">
        <v>100</v>
      </c>
      <c r="C91" s="172">
        <f t="shared" si="3"/>
        <v>2</v>
      </c>
      <c r="D91" s="141" t="s">
        <v>130</v>
      </c>
      <c r="E91" s="141" t="s">
        <v>130</v>
      </c>
      <c r="F91" s="70" t="s">
        <v>396</v>
      </c>
      <c r="G91" s="72">
        <f>'1.1'!G91</f>
        <v>43798</v>
      </c>
      <c r="H91" s="62" t="s">
        <v>206</v>
      </c>
      <c r="I91" s="173"/>
      <c r="J91" s="191"/>
    </row>
    <row r="92" spans="1:10" s="52" customFormat="1" ht="15" customHeight="1" x14ac:dyDescent="0.35">
      <c r="A92" s="86" t="s">
        <v>80</v>
      </c>
      <c r="B92" s="63" t="s">
        <v>99</v>
      </c>
      <c r="C92" s="172">
        <f t="shared" si="3"/>
        <v>0</v>
      </c>
      <c r="D92" s="141" t="s">
        <v>564</v>
      </c>
      <c r="E92" s="141" t="s">
        <v>564</v>
      </c>
      <c r="F92" s="70" t="s">
        <v>397</v>
      </c>
      <c r="G92" s="72">
        <f>'1.1'!G92</f>
        <v>43818</v>
      </c>
      <c r="H92" s="62">
        <v>12</v>
      </c>
      <c r="I92" s="63" t="s">
        <v>674</v>
      </c>
      <c r="J92" s="191" t="s">
        <v>120</v>
      </c>
    </row>
    <row r="93" spans="1:10" s="52" customFormat="1" ht="15" customHeight="1" x14ac:dyDescent="0.35">
      <c r="A93" s="86" t="s">
        <v>81</v>
      </c>
      <c r="B93" s="63" t="s">
        <v>100</v>
      </c>
      <c r="C93" s="172">
        <f t="shared" si="3"/>
        <v>2</v>
      </c>
      <c r="D93" s="141" t="s">
        <v>130</v>
      </c>
      <c r="E93" s="141" t="s">
        <v>130</v>
      </c>
      <c r="F93" s="70" t="s">
        <v>398</v>
      </c>
      <c r="G93" s="72">
        <f>'1.1'!G93</f>
        <v>43803</v>
      </c>
      <c r="H93" s="62" t="s">
        <v>179</v>
      </c>
      <c r="I93" s="173"/>
      <c r="J93" s="191"/>
    </row>
    <row r="94" spans="1:10" s="52" customFormat="1" ht="15" customHeight="1" x14ac:dyDescent="0.35">
      <c r="A94" s="86" t="s">
        <v>82</v>
      </c>
      <c r="B94" s="63" t="s">
        <v>100</v>
      </c>
      <c r="C94" s="172">
        <f t="shared" si="3"/>
        <v>2</v>
      </c>
      <c r="D94" s="141" t="s">
        <v>130</v>
      </c>
      <c r="E94" s="141" t="s">
        <v>130</v>
      </c>
      <c r="F94" s="70" t="s">
        <v>399</v>
      </c>
      <c r="G94" s="72">
        <f>'1.1'!G94</f>
        <v>43811</v>
      </c>
      <c r="H94" s="62" t="s">
        <v>165</v>
      </c>
      <c r="I94" s="173"/>
      <c r="J94" s="191"/>
    </row>
    <row r="95" spans="1:10" s="52" customFormat="1" ht="15" customHeight="1" x14ac:dyDescent="0.35">
      <c r="A95" s="86" t="s">
        <v>83</v>
      </c>
      <c r="B95" s="63" t="s">
        <v>100</v>
      </c>
      <c r="C95" s="172">
        <f t="shared" si="3"/>
        <v>2</v>
      </c>
      <c r="D95" s="141" t="s">
        <v>130</v>
      </c>
      <c r="E95" s="141" t="s">
        <v>130</v>
      </c>
      <c r="F95" s="70" t="s">
        <v>400</v>
      </c>
      <c r="G95" s="72">
        <f>'1.1'!G95</f>
        <v>43825</v>
      </c>
      <c r="H95" s="62" t="s">
        <v>205</v>
      </c>
      <c r="I95" s="173"/>
      <c r="J95" s="191"/>
    </row>
    <row r="96" spans="1:10" s="52" customFormat="1" ht="15" customHeight="1" x14ac:dyDescent="0.35">
      <c r="A96" s="86" t="s">
        <v>84</v>
      </c>
      <c r="B96" s="63" t="s">
        <v>100</v>
      </c>
      <c r="C96" s="172">
        <f t="shared" si="3"/>
        <v>2</v>
      </c>
      <c r="D96" s="141" t="s">
        <v>130</v>
      </c>
      <c r="E96" s="141" t="s">
        <v>130</v>
      </c>
      <c r="F96" s="70" t="s">
        <v>377</v>
      </c>
      <c r="G96" s="72">
        <f>'1.1'!G96</f>
        <v>43818</v>
      </c>
      <c r="H96" s="62">
        <v>1</v>
      </c>
      <c r="I96" s="173"/>
      <c r="J96" s="191"/>
    </row>
    <row r="97" spans="1:10" s="52" customFormat="1" ht="15" customHeight="1" x14ac:dyDescent="0.35">
      <c r="A97" s="86" t="s">
        <v>85</v>
      </c>
      <c r="B97" s="63" t="s">
        <v>100</v>
      </c>
      <c r="C97" s="172">
        <f t="shared" si="3"/>
        <v>2</v>
      </c>
      <c r="D97" s="141" t="s">
        <v>130</v>
      </c>
      <c r="E97" s="141" t="s">
        <v>130</v>
      </c>
      <c r="F97" s="70" t="s">
        <v>401</v>
      </c>
      <c r="G97" s="72">
        <f>'1.1'!G97</f>
        <v>43809</v>
      </c>
      <c r="H97" s="62" t="s">
        <v>179</v>
      </c>
      <c r="I97" s="173"/>
      <c r="J97" s="191"/>
    </row>
    <row r="98" spans="1:10" s="52" customFormat="1" ht="15" customHeight="1" x14ac:dyDescent="0.35">
      <c r="A98" s="86" t="s">
        <v>86</v>
      </c>
      <c r="B98" s="63" t="s">
        <v>100</v>
      </c>
      <c r="C98" s="172">
        <f t="shared" si="3"/>
        <v>2</v>
      </c>
      <c r="D98" s="141" t="s">
        <v>130</v>
      </c>
      <c r="E98" s="141" t="s">
        <v>130</v>
      </c>
      <c r="F98" s="70" t="s">
        <v>402</v>
      </c>
      <c r="G98" s="72">
        <f>'1.1'!G98</f>
        <v>43801</v>
      </c>
      <c r="H98" s="62" t="s">
        <v>179</v>
      </c>
      <c r="I98" s="173"/>
      <c r="J98" s="191"/>
    </row>
    <row r="99" spans="1:10" x14ac:dyDescent="0.35">
      <c r="F99" s="4"/>
      <c r="G99" s="4"/>
      <c r="I99" s="54"/>
    </row>
    <row r="100" spans="1:10" x14ac:dyDescent="0.35">
      <c r="F100" s="4"/>
      <c r="G100" s="4"/>
      <c r="I100" s="54"/>
    </row>
    <row r="101" spans="1:10" x14ac:dyDescent="0.35">
      <c r="F101" s="4"/>
      <c r="G101" s="4"/>
      <c r="I101" s="54"/>
    </row>
    <row r="102" spans="1:10" x14ac:dyDescent="0.35">
      <c r="F102" s="4"/>
      <c r="G102" s="4"/>
      <c r="I102" s="54"/>
    </row>
    <row r="103" spans="1:10" x14ac:dyDescent="0.35">
      <c r="F103" s="4"/>
      <c r="G103" s="4"/>
      <c r="I103" s="54"/>
    </row>
    <row r="104" spans="1:10" x14ac:dyDescent="0.35">
      <c r="A104" s="4"/>
      <c r="B104" s="14"/>
      <c r="C104" s="6"/>
      <c r="D104" s="6"/>
      <c r="E104" s="6"/>
      <c r="F104" s="4"/>
      <c r="G104" s="4"/>
      <c r="H104" s="4"/>
      <c r="I104" s="54"/>
    </row>
    <row r="105" spans="1:10" x14ac:dyDescent="0.35">
      <c r="F105" s="4"/>
      <c r="G105" s="4"/>
      <c r="I105" s="54"/>
    </row>
    <row r="106" spans="1:10" x14ac:dyDescent="0.35">
      <c r="F106" s="4"/>
      <c r="G106" s="4"/>
      <c r="I106" s="54"/>
    </row>
    <row r="107" spans="1:10" x14ac:dyDescent="0.35">
      <c r="F107" s="4"/>
      <c r="G107" s="4"/>
      <c r="I107" s="54"/>
    </row>
    <row r="108" spans="1:10" s="2" customFormat="1" ht="10.5" x14ac:dyDescent="0.25">
      <c r="A108" s="4"/>
      <c r="B108" s="14"/>
      <c r="C108" s="6"/>
      <c r="D108" s="6"/>
      <c r="E108" s="6"/>
      <c r="F108" s="4"/>
      <c r="G108" s="4"/>
      <c r="H108" s="4"/>
      <c r="J108" s="192"/>
    </row>
    <row r="109" spans="1:10" x14ac:dyDescent="0.35">
      <c r="F109" s="4"/>
      <c r="G109" s="4"/>
      <c r="I109" s="54"/>
    </row>
    <row r="110" spans="1:10" x14ac:dyDescent="0.35">
      <c r="F110" s="4"/>
      <c r="G110" s="4"/>
      <c r="I110" s="54"/>
    </row>
    <row r="111" spans="1:10" s="2" customFormat="1" ht="10.5" x14ac:dyDescent="0.25">
      <c r="A111" s="4"/>
      <c r="B111" s="14"/>
      <c r="C111" s="6"/>
      <c r="D111" s="6"/>
      <c r="E111" s="6"/>
      <c r="F111" s="4"/>
      <c r="G111" s="4"/>
      <c r="H111" s="4"/>
      <c r="J111" s="192"/>
    </row>
    <row r="112" spans="1:10" x14ac:dyDescent="0.35">
      <c r="F112" s="4"/>
      <c r="G112" s="4"/>
      <c r="I112" s="54"/>
    </row>
    <row r="113" spans="1:10" x14ac:dyDescent="0.35">
      <c r="F113" s="4"/>
      <c r="G113" s="4"/>
      <c r="I113" s="54"/>
    </row>
    <row r="114" spans="1:10" x14ac:dyDescent="0.35">
      <c r="F114" s="4"/>
      <c r="G114" s="4"/>
      <c r="I114" s="54"/>
    </row>
    <row r="115" spans="1:10" s="2" customFormat="1" ht="10.5" x14ac:dyDescent="0.25">
      <c r="A115" s="4"/>
      <c r="B115" s="14"/>
      <c r="C115" s="6"/>
      <c r="D115" s="6"/>
      <c r="E115" s="6"/>
      <c r="F115" s="4"/>
      <c r="G115" s="4"/>
      <c r="H115" s="4"/>
      <c r="J115" s="192"/>
    </row>
    <row r="116" spans="1:10" x14ac:dyDescent="0.35">
      <c r="F116" s="4"/>
      <c r="G116" s="4"/>
      <c r="I116" s="54"/>
    </row>
    <row r="117" spans="1:10" x14ac:dyDescent="0.35">
      <c r="F117" s="4"/>
      <c r="G117" s="4"/>
      <c r="I117" s="54"/>
    </row>
    <row r="118" spans="1:10" s="2" customFormat="1" ht="10.5" x14ac:dyDescent="0.25">
      <c r="A118" s="4"/>
      <c r="B118" s="14"/>
      <c r="C118" s="6"/>
      <c r="D118" s="6"/>
      <c r="E118" s="6"/>
      <c r="F118" s="4"/>
      <c r="G118" s="4"/>
      <c r="H118" s="4"/>
      <c r="J118" s="192"/>
    </row>
    <row r="119" spans="1:10" x14ac:dyDescent="0.35">
      <c r="F119" s="4"/>
      <c r="G119" s="4"/>
      <c r="I119" s="54"/>
    </row>
    <row r="120" spans="1:10" x14ac:dyDescent="0.35">
      <c r="F120" s="4"/>
      <c r="G120" s="4"/>
      <c r="I120" s="54"/>
    </row>
    <row r="121" spans="1:10" x14ac:dyDescent="0.35">
      <c r="F121" s="4"/>
      <c r="G121" s="4"/>
      <c r="I121" s="54"/>
    </row>
    <row r="122" spans="1:10" s="2" customFormat="1" ht="10.5" x14ac:dyDescent="0.25">
      <c r="A122" s="4"/>
      <c r="B122" s="14"/>
      <c r="C122" s="6"/>
      <c r="D122" s="6"/>
      <c r="E122" s="6"/>
      <c r="F122" s="4"/>
      <c r="G122" s="4"/>
      <c r="H122" s="4"/>
      <c r="J122" s="192"/>
    </row>
    <row r="123" spans="1:10" x14ac:dyDescent="0.35">
      <c r="F123" s="4"/>
      <c r="G123" s="4"/>
      <c r="I123" s="54"/>
    </row>
    <row r="124" spans="1:10" x14ac:dyDescent="0.35">
      <c r="F124" s="4"/>
      <c r="G124" s="4"/>
      <c r="I124" s="54"/>
    </row>
    <row r="125" spans="1:10" x14ac:dyDescent="0.35">
      <c r="F125" s="4"/>
      <c r="G125" s="4"/>
      <c r="I125" s="54"/>
    </row>
    <row r="126" spans="1:10" x14ac:dyDescent="0.35">
      <c r="F126" s="4"/>
      <c r="G126" s="4"/>
      <c r="I126" s="54"/>
    </row>
    <row r="127" spans="1:10" x14ac:dyDescent="0.35">
      <c r="F127" s="4"/>
      <c r="G127" s="4"/>
      <c r="I127" s="54"/>
    </row>
    <row r="128" spans="1:10" x14ac:dyDescent="0.35">
      <c r="F128" s="4"/>
      <c r="G128" s="4"/>
      <c r="I128" s="54"/>
    </row>
    <row r="129" spans="6:9" x14ac:dyDescent="0.35">
      <c r="F129" s="4"/>
      <c r="G129" s="4"/>
      <c r="I129" s="54"/>
    </row>
    <row r="130" spans="6:9" x14ac:dyDescent="0.35">
      <c r="F130" s="4"/>
      <c r="G130" s="4"/>
      <c r="I130" s="54"/>
    </row>
    <row r="131" spans="6:9" x14ac:dyDescent="0.35">
      <c r="F131" s="4"/>
      <c r="G131" s="4"/>
      <c r="I131" s="54"/>
    </row>
    <row r="132" spans="6:9" x14ac:dyDescent="0.35">
      <c r="F132" s="4"/>
      <c r="G132" s="4"/>
      <c r="I132" s="54"/>
    </row>
    <row r="133" spans="6:9" x14ac:dyDescent="0.35">
      <c r="F133" s="4"/>
      <c r="G133" s="4"/>
      <c r="I133" s="54"/>
    </row>
    <row r="134" spans="6:9" x14ac:dyDescent="0.35">
      <c r="F134" s="4"/>
      <c r="G134" s="4"/>
      <c r="I134" s="54"/>
    </row>
    <row r="135" spans="6:9" x14ac:dyDescent="0.35">
      <c r="F135" s="4"/>
      <c r="G135" s="4"/>
      <c r="I135" s="54"/>
    </row>
    <row r="136" spans="6:9" x14ac:dyDescent="0.35">
      <c r="F136" s="4"/>
      <c r="G136" s="4"/>
      <c r="I136" s="54"/>
    </row>
    <row r="137" spans="6:9" x14ac:dyDescent="0.35">
      <c r="F137" s="4"/>
      <c r="G137" s="4"/>
      <c r="I137" s="54"/>
    </row>
    <row r="138" spans="6:9" x14ac:dyDescent="0.35">
      <c r="F138" s="4"/>
      <c r="G138" s="4"/>
      <c r="I138" s="54"/>
    </row>
    <row r="139" spans="6:9" x14ac:dyDescent="0.35">
      <c r="F139" s="4"/>
      <c r="G139" s="4"/>
      <c r="I139" s="54"/>
    </row>
    <row r="140" spans="6:9" x14ac:dyDescent="0.35">
      <c r="F140" s="4"/>
      <c r="G140" s="4"/>
      <c r="I140" s="54"/>
    </row>
    <row r="141" spans="6:9" x14ac:dyDescent="0.35">
      <c r="F141" s="4"/>
      <c r="G141" s="4"/>
      <c r="I141" s="54"/>
    </row>
    <row r="142" spans="6:9" x14ac:dyDescent="0.35">
      <c r="F142" s="4"/>
      <c r="G142" s="4"/>
      <c r="I142" s="54"/>
    </row>
    <row r="143" spans="6:9" x14ac:dyDescent="0.35">
      <c r="F143" s="4"/>
      <c r="G143" s="4"/>
      <c r="I143" s="54"/>
    </row>
    <row r="144" spans="6:9" x14ac:dyDescent="0.35">
      <c r="F144" s="4"/>
      <c r="G144" s="4"/>
      <c r="I144" s="54"/>
    </row>
    <row r="145" spans="6:9" x14ac:dyDescent="0.35">
      <c r="F145" s="4"/>
      <c r="G145" s="4"/>
      <c r="I145" s="54"/>
    </row>
    <row r="146" spans="6:9" x14ac:dyDescent="0.35">
      <c r="F146" s="4"/>
      <c r="G146" s="4"/>
      <c r="I146" s="54"/>
    </row>
    <row r="147" spans="6:9" x14ac:dyDescent="0.35">
      <c r="F147" s="4"/>
      <c r="G147" s="4"/>
      <c r="I147" s="54"/>
    </row>
    <row r="148" spans="6:9" x14ac:dyDescent="0.35">
      <c r="F148" s="4"/>
      <c r="G148" s="4"/>
      <c r="I148" s="54"/>
    </row>
    <row r="149" spans="6:9" x14ac:dyDescent="0.35">
      <c r="F149" s="4"/>
      <c r="G149" s="4"/>
      <c r="I149" s="54"/>
    </row>
    <row r="150" spans="6:9" x14ac:dyDescent="0.35">
      <c r="F150" s="4"/>
      <c r="G150" s="4"/>
      <c r="I150" s="54"/>
    </row>
    <row r="151" spans="6:9" x14ac:dyDescent="0.35">
      <c r="F151" s="4"/>
      <c r="G151" s="4"/>
      <c r="I151" s="54"/>
    </row>
    <row r="152" spans="6:9" x14ac:dyDescent="0.35">
      <c r="F152" s="4"/>
      <c r="G152" s="4"/>
      <c r="I152" s="54"/>
    </row>
    <row r="153" spans="6:9" x14ac:dyDescent="0.35">
      <c r="F153" s="4"/>
      <c r="G153" s="4"/>
      <c r="I153" s="54"/>
    </row>
    <row r="154" spans="6:9" x14ac:dyDescent="0.35">
      <c r="F154" s="4"/>
      <c r="G154" s="4"/>
      <c r="I154" s="54"/>
    </row>
    <row r="155" spans="6:9" x14ac:dyDescent="0.35">
      <c r="F155" s="4"/>
      <c r="G155" s="4"/>
      <c r="I155" s="54"/>
    </row>
    <row r="156" spans="6:9" x14ac:dyDescent="0.35">
      <c r="F156" s="4"/>
      <c r="G156" s="4"/>
      <c r="I156" s="54"/>
    </row>
    <row r="157" spans="6:9" x14ac:dyDescent="0.35">
      <c r="F157" s="4"/>
      <c r="G157" s="4"/>
      <c r="I157" s="54"/>
    </row>
    <row r="158" spans="6:9" x14ac:dyDescent="0.35">
      <c r="F158" s="4"/>
      <c r="G158" s="4"/>
      <c r="I158" s="54"/>
    </row>
    <row r="159" spans="6:9" x14ac:dyDescent="0.35">
      <c r="F159" s="4"/>
      <c r="G159" s="4"/>
      <c r="I159" s="54"/>
    </row>
    <row r="160" spans="6:9" x14ac:dyDescent="0.35">
      <c r="F160" s="4"/>
      <c r="G160" s="4"/>
      <c r="I160" s="54"/>
    </row>
    <row r="161" spans="6:9" x14ac:dyDescent="0.35">
      <c r="F161" s="4"/>
      <c r="G161" s="4"/>
      <c r="I161" s="54"/>
    </row>
    <row r="162" spans="6:9" x14ac:dyDescent="0.35">
      <c r="F162" s="4"/>
      <c r="G162" s="4"/>
      <c r="I162" s="54"/>
    </row>
    <row r="163" spans="6:9" x14ac:dyDescent="0.35">
      <c r="F163" s="4"/>
      <c r="G163" s="4"/>
      <c r="I163" s="54"/>
    </row>
    <row r="164" spans="6:9" x14ac:dyDescent="0.35">
      <c r="F164" s="4"/>
      <c r="G164" s="4"/>
      <c r="I164" s="54"/>
    </row>
    <row r="165" spans="6:9" x14ac:dyDescent="0.35">
      <c r="F165" s="4"/>
      <c r="G165" s="4"/>
      <c r="I165" s="54"/>
    </row>
    <row r="166" spans="6:9" x14ac:dyDescent="0.35">
      <c r="F166" s="4"/>
      <c r="G166" s="4"/>
      <c r="I166" s="54"/>
    </row>
    <row r="167" spans="6:9" x14ac:dyDescent="0.35">
      <c r="F167" s="4"/>
      <c r="G167" s="4"/>
      <c r="I167" s="54"/>
    </row>
    <row r="168" spans="6:9" x14ac:dyDescent="0.35">
      <c r="F168" s="4"/>
      <c r="G168" s="4"/>
      <c r="I168" s="54"/>
    </row>
    <row r="169" spans="6:9" x14ac:dyDescent="0.35">
      <c r="F169" s="4"/>
      <c r="G169" s="4"/>
      <c r="I169" s="54"/>
    </row>
    <row r="170" spans="6:9" x14ac:dyDescent="0.35">
      <c r="F170" s="4"/>
      <c r="G170" s="4"/>
      <c r="I170" s="54"/>
    </row>
    <row r="171" spans="6:9" x14ac:dyDescent="0.35">
      <c r="F171" s="4"/>
      <c r="G171" s="4"/>
      <c r="I171" s="54"/>
    </row>
    <row r="172" spans="6:9" x14ac:dyDescent="0.35">
      <c r="F172" s="4"/>
      <c r="G172" s="4"/>
      <c r="I172" s="54"/>
    </row>
    <row r="173" spans="6:9" x14ac:dyDescent="0.35">
      <c r="F173" s="4"/>
      <c r="G173" s="4"/>
      <c r="I173" s="54"/>
    </row>
    <row r="174" spans="6:9" x14ac:dyDescent="0.35">
      <c r="F174" s="4"/>
      <c r="G174" s="4"/>
      <c r="I174" s="54"/>
    </row>
    <row r="175" spans="6:9" x14ac:dyDescent="0.35">
      <c r="F175" s="4"/>
      <c r="G175" s="4"/>
      <c r="I175" s="54"/>
    </row>
    <row r="176" spans="6:9" x14ac:dyDescent="0.35">
      <c r="F176" s="4"/>
      <c r="G176" s="4"/>
      <c r="I176" s="54"/>
    </row>
    <row r="177" spans="6:9" x14ac:dyDescent="0.35">
      <c r="F177" s="4"/>
      <c r="G177" s="4"/>
      <c r="I177" s="54"/>
    </row>
    <row r="178" spans="6:9" x14ac:dyDescent="0.35">
      <c r="F178" s="4"/>
      <c r="G178" s="4"/>
      <c r="I178" s="54"/>
    </row>
    <row r="179" spans="6:9" x14ac:dyDescent="0.35">
      <c r="F179" s="4"/>
      <c r="G179" s="4"/>
      <c r="I179" s="54"/>
    </row>
    <row r="180" spans="6:9" x14ac:dyDescent="0.35">
      <c r="F180" s="4"/>
      <c r="G180" s="4"/>
      <c r="I180" s="54"/>
    </row>
    <row r="181" spans="6:9" x14ac:dyDescent="0.35">
      <c r="F181" s="4"/>
      <c r="G181" s="4"/>
      <c r="I181" s="54"/>
    </row>
    <row r="182" spans="6:9" x14ac:dyDescent="0.35">
      <c r="F182" s="4"/>
      <c r="G182" s="4"/>
      <c r="I182" s="54"/>
    </row>
    <row r="183" spans="6:9" x14ac:dyDescent="0.35">
      <c r="F183" s="4"/>
      <c r="G183" s="4"/>
      <c r="I183" s="54"/>
    </row>
    <row r="184" spans="6:9" x14ac:dyDescent="0.35">
      <c r="F184" s="4"/>
      <c r="G184" s="4"/>
      <c r="I184" s="54"/>
    </row>
    <row r="185" spans="6:9" x14ac:dyDescent="0.35">
      <c r="F185" s="4"/>
      <c r="G185" s="4"/>
      <c r="I185" s="54"/>
    </row>
    <row r="186" spans="6:9" x14ac:dyDescent="0.35">
      <c r="F186" s="4"/>
      <c r="G186" s="4"/>
      <c r="I186" s="54"/>
    </row>
    <row r="187" spans="6:9" x14ac:dyDescent="0.35">
      <c r="F187" s="4"/>
      <c r="G187" s="4"/>
      <c r="I187" s="54"/>
    </row>
    <row r="188" spans="6:9" x14ac:dyDescent="0.35">
      <c r="F188" s="4"/>
      <c r="G188" s="4"/>
      <c r="I188" s="54"/>
    </row>
    <row r="189" spans="6:9" x14ac:dyDescent="0.35">
      <c r="F189" s="4"/>
      <c r="G189" s="4"/>
      <c r="I189" s="54"/>
    </row>
    <row r="190" spans="6:9" x14ac:dyDescent="0.35">
      <c r="F190" s="4"/>
      <c r="G190" s="4"/>
      <c r="I190" s="54"/>
    </row>
    <row r="191" spans="6:9" x14ac:dyDescent="0.35">
      <c r="F191" s="4"/>
      <c r="G191" s="4"/>
      <c r="I191" s="54"/>
    </row>
    <row r="192" spans="6:9" x14ac:dyDescent="0.35">
      <c r="F192" s="4"/>
      <c r="G192" s="4"/>
      <c r="I192" s="54"/>
    </row>
    <row r="193" spans="6:9" x14ac:dyDescent="0.35">
      <c r="F193" s="4"/>
      <c r="G193" s="4"/>
      <c r="I193" s="54"/>
    </row>
    <row r="194" spans="6:9" x14ac:dyDescent="0.35">
      <c r="F194" s="4"/>
      <c r="G194" s="4"/>
      <c r="I194" s="54"/>
    </row>
    <row r="195" spans="6:9" x14ac:dyDescent="0.35">
      <c r="F195" s="4"/>
      <c r="G195" s="4"/>
      <c r="I195" s="54"/>
    </row>
    <row r="196" spans="6:9" x14ac:dyDescent="0.35">
      <c r="F196" s="4"/>
      <c r="G196" s="4"/>
      <c r="I196" s="54"/>
    </row>
    <row r="197" spans="6:9" x14ac:dyDescent="0.35">
      <c r="F197" s="4"/>
      <c r="G197" s="4"/>
      <c r="I197" s="54"/>
    </row>
    <row r="198" spans="6:9" x14ac:dyDescent="0.35">
      <c r="F198" s="4"/>
      <c r="G198" s="4"/>
      <c r="I198" s="54"/>
    </row>
    <row r="199" spans="6:9" x14ac:dyDescent="0.35">
      <c r="F199" s="4"/>
      <c r="G199" s="4"/>
      <c r="I199" s="54"/>
    </row>
    <row r="200" spans="6:9" x14ac:dyDescent="0.35">
      <c r="F200" s="4"/>
      <c r="G200" s="4"/>
      <c r="I200" s="54"/>
    </row>
    <row r="201" spans="6:9" x14ac:dyDescent="0.35">
      <c r="F201" s="4"/>
      <c r="G201" s="4"/>
      <c r="I201" s="54"/>
    </row>
    <row r="202" spans="6:9" x14ac:dyDescent="0.35">
      <c r="F202" s="4"/>
      <c r="G202" s="4"/>
      <c r="I202" s="54"/>
    </row>
    <row r="203" spans="6:9" x14ac:dyDescent="0.35">
      <c r="F203" s="4"/>
      <c r="G203" s="4"/>
      <c r="I203" s="54"/>
    </row>
    <row r="204" spans="6:9" x14ac:dyDescent="0.35">
      <c r="F204" s="4"/>
      <c r="G204" s="4"/>
      <c r="I204" s="54"/>
    </row>
    <row r="205" spans="6:9" x14ac:dyDescent="0.35">
      <c r="F205" s="4"/>
      <c r="G205" s="4"/>
      <c r="I205" s="54"/>
    </row>
    <row r="206" spans="6:9" x14ac:dyDescent="0.35">
      <c r="F206" s="4"/>
      <c r="G206" s="4"/>
      <c r="I206" s="54"/>
    </row>
    <row r="207" spans="6:9" x14ac:dyDescent="0.35">
      <c r="F207" s="4"/>
      <c r="G207" s="4"/>
      <c r="I207" s="54"/>
    </row>
    <row r="208" spans="6:9" x14ac:dyDescent="0.35">
      <c r="F208" s="4"/>
      <c r="G208" s="4"/>
      <c r="I208" s="54"/>
    </row>
    <row r="209" spans="6:9" x14ac:dyDescent="0.35">
      <c r="F209" s="4"/>
      <c r="G209" s="4"/>
      <c r="I209" s="54"/>
    </row>
    <row r="210" spans="6:9" x14ac:dyDescent="0.35">
      <c r="F210" s="4"/>
      <c r="G210" s="4"/>
      <c r="I210" s="54"/>
    </row>
    <row r="211" spans="6:9" x14ac:dyDescent="0.35">
      <c r="F211" s="4"/>
      <c r="G211" s="4"/>
      <c r="I211" s="54"/>
    </row>
    <row r="212" spans="6:9" x14ac:dyDescent="0.35">
      <c r="F212" s="4"/>
      <c r="G212" s="4"/>
      <c r="I212" s="54"/>
    </row>
    <row r="213" spans="6:9" x14ac:dyDescent="0.35">
      <c r="F213" s="4"/>
      <c r="G213" s="4"/>
      <c r="I213" s="54"/>
    </row>
    <row r="214" spans="6:9" x14ac:dyDescent="0.35">
      <c r="F214" s="4"/>
      <c r="G214" s="4"/>
      <c r="I214" s="54"/>
    </row>
    <row r="215" spans="6:9" x14ac:dyDescent="0.35">
      <c r="F215" s="4"/>
      <c r="G215" s="4"/>
      <c r="I215" s="54"/>
    </row>
    <row r="216" spans="6:9" x14ac:dyDescent="0.35">
      <c r="F216" s="4"/>
      <c r="G216" s="4"/>
      <c r="I216" s="54"/>
    </row>
    <row r="217" spans="6:9" x14ac:dyDescent="0.35">
      <c r="F217" s="4"/>
      <c r="G217" s="4"/>
      <c r="I217" s="54"/>
    </row>
    <row r="218" spans="6:9" x14ac:dyDescent="0.35">
      <c r="F218" s="4"/>
      <c r="G218" s="4"/>
      <c r="I218" s="54"/>
    </row>
    <row r="219" spans="6:9" x14ac:dyDescent="0.35">
      <c r="F219" s="4"/>
      <c r="G219" s="4"/>
      <c r="I219" s="54"/>
    </row>
    <row r="220" spans="6:9" x14ac:dyDescent="0.35">
      <c r="F220" s="4"/>
      <c r="G220" s="4"/>
      <c r="I220" s="54"/>
    </row>
    <row r="221" spans="6:9" x14ac:dyDescent="0.35">
      <c r="F221" s="4"/>
      <c r="G221" s="4"/>
      <c r="I221" s="54"/>
    </row>
    <row r="222" spans="6:9" x14ac:dyDescent="0.35">
      <c r="F222" s="4"/>
      <c r="G222" s="4"/>
      <c r="I222" s="54"/>
    </row>
    <row r="223" spans="6:9" x14ac:dyDescent="0.35">
      <c r="F223" s="4"/>
      <c r="G223" s="4"/>
      <c r="I223" s="54"/>
    </row>
    <row r="224" spans="6:9" x14ac:dyDescent="0.35">
      <c r="F224" s="4"/>
      <c r="G224" s="4"/>
      <c r="I224" s="54"/>
    </row>
    <row r="225" spans="6:9" x14ac:dyDescent="0.35">
      <c r="F225" s="4"/>
      <c r="G225" s="4"/>
      <c r="I225" s="54"/>
    </row>
    <row r="226" spans="6:9" x14ac:dyDescent="0.35">
      <c r="F226" s="4"/>
      <c r="G226" s="4"/>
      <c r="I226" s="54"/>
    </row>
    <row r="227" spans="6:9" x14ac:dyDescent="0.35">
      <c r="F227" s="4"/>
      <c r="G227" s="4"/>
      <c r="I227" s="54"/>
    </row>
    <row r="228" spans="6:9" x14ac:dyDescent="0.35">
      <c r="F228" s="4"/>
      <c r="G228" s="4"/>
      <c r="I228" s="54"/>
    </row>
    <row r="229" spans="6:9" x14ac:dyDescent="0.35">
      <c r="F229" s="4"/>
      <c r="G229" s="4"/>
      <c r="I229" s="54"/>
    </row>
    <row r="230" spans="6:9" x14ac:dyDescent="0.35">
      <c r="F230" s="4"/>
      <c r="G230" s="4"/>
      <c r="I230" s="54"/>
    </row>
    <row r="231" spans="6:9" x14ac:dyDescent="0.35">
      <c r="F231" s="4"/>
      <c r="G231" s="4"/>
      <c r="I231" s="54"/>
    </row>
    <row r="232" spans="6:9" x14ac:dyDescent="0.35">
      <c r="F232" s="4"/>
      <c r="G232" s="4"/>
      <c r="I232" s="54"/>
    </row>
    <row r="233" spans="6:9" x14ac:dyDescent="0.35">
      <c r="F233" s="4"/>
      <c r="G233" s="4"/>
      <c r="I233" s="54"/>
    </row>
    <row r="234" spans="6:9" x14ac:dyDescent="0.35">
      <c r="F234" s="4"/>
      <c r="G234" s="4"/>
      <c r="I234" s="54"/>
    </row>
    <row r="235" spans="6:9" x14ac:dyDescent="0.35">
      <c r="F235" s="4"/>
      <c r="G235" s="4"/>
      <c r="I235" s="54"/>
    </row>
    <row r="236" spans="6:9" x14ac:dyDescent="0.35">
      <c r="F236" s="4"/>
      <c r="G236" s="4"/>
      <c r="I236" s="54"/>
    </row>
    <row r="237" spans="6:9" x14ac:dyDescent="0.35">
      <c r="F237" s="4"/>
      <c r="G237" s="4"/>
      <c r="I237" s="54"/>
    </row>
    <row r="238" spans="6:9" x14ac:dyDescent="0.35">
      <c r="F238" s="4"/>
      <c r="G238" s="4"/>
      <c r="I238" s="54"/>
    </row>
    <row r="239" spans="6:9" x14ac:dyDescent="0.35">
      <c r="F239" s="4"/>
      <c r="G239" s="4"/>
      <c r="I239" s="54"/>
    </row>
    <row r="240" spans="6:9" x14ac:dyDescent="0.35">
      <c r="F240" s="4"/>
      <c r="G240" s="4"/>
      <c r="I240" s="54"/>
    </row>
    <row r="241" spans="6:9" x14ac:dyDescent="0.35">
      <c r="F241" s="4"/>
      <c r="G241" s="4"/>
      <c r="I241" s="54"/>
    </row>
    <row r="242" spans="6:9" x14ac:dyDescent="0.35">
      <c r="F242" s="4"/>
      <c r="G242" s="4"/>
      <c r="I242" s="54"/>
    </row>
    <row r="243" spans="6:9" x14ac:dyDescent="0.35">
      <c r="F243" s="4"/>
      <c r="G243" s="4"/>
      <c r="I243" s="54"/>
    </row>
    <row r="244" spans="6:9" x14ac:dyDescent="0.35">
      <c r="F244" s="4"/>
      <c r="G244" s="4"/>
      <c r="I244" s="54"/>
    </row>
    <row r="245" spans="6:9" x14ac:dyDescent="0.35">
      <c r="F245" s="4"/>
      <c r="G245" s="4"/>
      <c r="I245" s="54"/>
    </row>
    <row r="246" spans="6:9" x14ac:dyDescent="0.35">
      <c r="F246" s="4"/>
      <c r="G246" s="4"/>
    </row>
    <row r="247" spans="6:9" x14ac:dyDescent="0.35">
      <c r="F247" s="4"/>
      <c r="G247" s="4"/>
    </row>
    <row r="248" spans="6:9" x14ac:dyDescent="0.35">
      <c r="F248" s="4"/>
      <c r="G248" s="4"/>
    </row>
    <row r="249" spans="6:9" x14ac:dyDescent="0.35">
      <c r="F249" s="4"/>
      <c r="G249" s="4"/>
    </row>
    <row r="250" spans="6:9" x14ac:dyDescent="0.35">
      <c r="F250" s="4"/>
      <c r="G250" s="4"/>
    </row>
    <row r="251" spans="6:9" x14ac:dyDescent="0.35">
      <c r="F251" s="4"/>
      <c r="G251" s="4"/>
    </row>
    <row r="252" spans="6:9" x14ac:dyDescent="0.35">
      <c r="F252" s="4"/>
      <c r="G252" s="4"/>
    </row>
    <row r="253" spans="6:9" x14ac:dyDescent="0.35">
      <c r="F253" s="4"/>
      <c r="G253" s="4"/>
    </row>
    <row r="254" spans="6:9" x14ac:dyDescent="0.35">
      <c r="F254" s="4"/>
      <c r="G254" s="4"/>
    </row>
    <row r="255" spans="6:9" x14ac:dyDescent="0.35">
      <c r="F255" s="4"/>
      <c r="G255" s="4"/>
    </row>
    <row r="256" spans="6:9" x14ac:dyDescent="0.35">
      <c r="F256" s="4"/>
      <c r="G256" s="4"/>
    </row>
    <row r="257" spans="6:7" x14ac:dyDescent="0.35">
      <c r="F257" s="4"/>
      <c r="G257" s="4"/>
    </row>
    <row r="258" spans="6:7" x14ac:dyDescent="0.35">
      <c r="F258" s="4"/>
      <c r="G258" s="4"/>
    </row>
    <row r="259" spans="6:7" x14ac:dyDescent="0.35">
      <c r="F259" s="4"/>
      <c r="G259" s="4"/>
    </row>
    <row r="260" spans="6:7" x14ac:dyDescent="0.35">
      <c r="F260" s="4"/>
      <c r="G260" s="4"/>
    </row>
    <row r="261" spans="6:7" x14ac:dyDescent="0.35">
      <c r="F261" s="4"/>
      <c r="G261" s="4"/>
    </row>
    <row r="262" spans="6:7" x14ac:dyDescent="0.35">
      <c r="F262" s="4"/>
      <c r="G262" s="4"/>
    </row>
    <row r="263" spans="6:7" x14ac:dyDescent="0.35">
      <c r="F263" s="4"/>
      <c r="G263" s="4"/>
    </row>
    <row r="264" spans="6:7" x14ac:dyDescent="0.35">
      <c r="F264" s="4"/>
      <c r="G264" s="4"/>
    </row>
    <row r="265" spans="6:7" x14ac:dyDescent="0.35">
      <c r="F265" s="4"/>
      <c r="G265" s="4"/>
    </row>
    <row r="266" spans="6:7" x14ac:dyDescent="0.35">
      <c r="F266" s="4"/>
      <c r="G266" s="4"/>
    </row>
    <row r="267" spans="6:7" x14ac:dyDescent="0.35">
      <c r="F267" s="4"/>
      <c r="G267" s="4"/>
    </row>
    <row r="268" spans="6:7" x14ac:dyDescent="0.35">
      <c r="F268" s="4"/>
      <c r="G268" s="4"/>
    </row>
    <row r="269" spans="6:7" x14ac:dyDescent="0.35">
      <c r="F269" s="4"/>
      <c r="G269" s="4"/>
    </row>
    <row r="270" spans="6:7" x14ac:dyDescent="0.35">
      <c r="F270" s="4"/>
      <c r="G270" s="4"/>
    </row>
    <row r="271" spans="6:7" x14ac:dyDescent="0.35">
      <c r="F271" s="4"/>
      <c r="G271" s="4"/>
    </row>
    <row r="272" spans="6:7" x14ac:dyDescent="0.35">
      <c r="F272" s="4"/>
      <c r="G272" s="4"/>
    </row>
    <row r="273" spans="6:7" x14ac:dyDescent="0.35">
      <c r="F273" s="4"/>
      <c r="G273" s="4"/>
    </row>
    <row r="274" spans="6:7" x14ac:dyDescent="0.35">
      <c r="F274" s="4"/>
      <c r="G274" s="4"/>
    </row>
    <row r="275" spans="6:7" x14ac:dyDescent="0.35">
      <c r="F275" s="4"/>
      <c r="G275" s="4"/>
    </row>
    <row r="276" spans="6:7" x14ac:dyDescent="0.35">
      <c r="F276" s="4"/>
      <c r="G276" s="4"/>
    </row>
    <row r="277" spans="6:7" x14ac:dyDescent="0.35">
      <c r="F277" s="4"/>
      <c r="G277" s="4"/>
    </row>
    <row r="278" spans="6:7" x14ac:dyDescent="0.35">
      <c r="F278" s="4"/>
      <c r="G278" s="4"/>
    </row>
    <row r="279" spans="6:7" x14ac:dyDescent="0.35">
      <c r="F279" s="4"/>
      <c r="G279" s="4"/>
    </row>
    <row r="280" spans="6:7" x14ac:dyDescent="0.35">
      <c r="F280" s="4"/>
      <c r="G280" s="4"/>
    </row>
    <row r="281" spans="6:7" x14ac:dyDescent="0.35">
      <c r="F281" s="4"/>
      <c r="G281" s="4"/>
    </row>
    <row r="282" spans="6:7" x14ac:dyDescent="0.35">
      <c r="F282" s="4"/>
      <c r="G282" s="4"/>
    </row>
    <row r="283" spans="6:7" x14ac:dyDescent="0.35">
      <c r="F283" s="4"/>
      <c r="G283" s="4"/>
    </row>
    <row r="284" spans="6:7" x14ac:dyDescent="0.35">
      <c r="F284" s="4"/>
      <c r="G284" s="4"/>
    </row>
    <row r="285" spans="6:7" x14ac:dyDescent="0.35">
      <c r="F285" s="4"/>
      <c r="G285" s="4"/>
    </row>
    <row r="286" spans="6:7" x14ac:dyDescent="0.35">
      <c r="F286" s="4"/>
      <c r="G286" s="4"/>
    </row>
    <row r="287" spans="6:7" x14ac:dyDescent="0.35">
      <c r="F287" s="4"/>
      <c r="G287" s="4"/>
    </row>
    <row r="288" spans="6:7" x14ac:dyDescent="0.35">
      <c r="F288" s="4"/>
      <c r="G288" s="4"/>
    </row>
    <row r="289" spans="6:7" x14ac:dyDescent="0.35">
      <c r="F289" s="4"/>
      <c r="G289" s="4"/>
    </row>
    <row r="290" spans="6:7" x14ac:dyDescent="0.35">
      <c r="F290" s="4"/>
      <c r="G290" s="4"/>
    </row>
    <row r="291" spans="6:7" x14ac:dyDescent="0.35">
      <c r="F291" s="4"/>
      <c r="G291" s="4"/>
    </row>
    <row r="292" spans="6:7" x14ac:dyDescent="0.35">
      <c r="F292" s="4"/>
      <c r="G292" s="4"/>
    </row>
    <row r="293" spans="6:7" x14ac:dyDescent="0.35">
      <c r="F293" s="4"/>
      <c r="G293" s="4"/>
    </row>
    <row r="294" spans="6:7" x14ac:dyDescent="0.35">
      <c r="F294" s="4"/>
      <c r="G294" s="4"/>
    </row>
    <row r="295" spans="6:7" x14ac:dyDescent="0.35">
      <c r="F295" s="4"/>
      <c r="G295" s="4"/>
    </row>
    <row r="296" spans="6:7" x14ac:dyDescent="0.35">
      <c r="F296" s="4"/>
      <c r="G296" s="4"/>
    </row>
    <row r="297" spans="6:7" x14ac:dyDescent="0.35">
      <c r="F297" s="4"/>
      <c r="G297" s="4"/>
    </row>
    <row r="298" spans="6:7" x14ac:dyDescent="0.35">
      <c r="F298" s="4"/>
      <c r="G298" s="4"/>
    </row>
    <row r="299" spans="6:7" x14ac:dyDescent="0.35">
      <c r="F299" s="4"/>
      <c r="G299" s="4"/>
    </row>
    <row r="300" spans="6:7" x14ac:dyDescent="0.35">
      <c r="F300" s="4"/>
      <c r="G300" s="4"/>
    </row>
    <row r="301" spans="6:7" x14ac:dyDescent="0.35">
      <c r="F301" s="4"/>
      <c r="G301" s="4"/>
    </row>
    <row r="302" spans="6:7" x14ac:dyDescent="0.35">
      <c r="F302" s="4"/>
      <c r="G302" s="4"/>
    </row>
    <row r="303" spans="6:7" x14ac:dyDescent="0.35">
      <c r="F303" s="4"/>
      <c r="G303" s="4"/>
    </row>
    <row r="304" spans="6:7" x14ac:dyDescent="0.35">
      <c r="F304" s="4"/>
      <c r="G304" s="4"/>
    </row>
    <row r="305" spans="6:7" x14ac:dyDescent="0.35">
      <c r="F305" s="4"/>
      <c r="G305" s="4"/>
    </row>
    <row r="306" spans="6:7" x14ac:dyDescent="0.35">
      <c r="F306" s="4"/>
      <c r="G306" s="4"/>
    </row>
    <row r="307" spans="6:7" x14ac:dyDescent="0.35">
      <c r="F307" s="4"/>
      <c r="G307" s="4"/>
    </row>
    <row r="308" spans="6:7" x14ac:dyDescent="0.35">
      <c r="F308" s="4"/>
      <c r="G308" s="4"/>
    </row>
    <row r="309" spans="6:7" x14ac:dyDescent="0.35">
      <c r="F309" s="4"/>
      <c r="G309" s="4"/>
    </row>
    <row r="310" spans="6:7" x14ac:dyDescent="0.35">
      <c r="F310" s="4"/>
      <c r="G310" s="4"/>
    </row>
    <row r="311" spans="6:7" x14ac:dyDescent="0.35">
      <c r="F311" s="4"/>
      <c r="G311" s="4"/>
    </row>
    <row r="312" spans="6:7" x14ac:dyDescent="0.35">
      <c r="F312" s="4"/>
      <c r="G312" s="4"/>
    </row>
    <row r="313" spans="6:7" x14ac:dyDescent="0.35">
      <c r="F313" s="4"/>
      <c r="G313" s="4"/>
    </row>
    <row r="314" spans="6:7" x14ac:dyDescent="0.35">
      <c r="F314" s="4"/>
      <c r="G314" s="4"/>
    </row>
    <row r="315" spans="6:7" x14ac:dyDescent="0.35">
      <c r="F315" s="4"/>
      <c r="G315" s="4"/>
    </row>
    <row r="316" spans="6:7" x14ac:dyDescent="0.35">
      <c r="F316" s="4"/>
      <c r="G316" s="4"/>
    </row>
    <row r="317" spans="6:7" x14ac:dyDescent="0.35">
      <c r="F317" s="4"/>
      <c r="G317" s="4"/>
    </row>
    <row r="318" spans="6:7" x14ac:dyDescent="0.35">
      <c r="F318" s="4"/>
      <c r="G318" s="4"/>
    </row>
    <row r="319" spans="6:7" x14ac:dyDescent="0.35">
      <c r="F319" s="4"/>
      <c r="G319" s="4"/>
    </row>
    <row r="320" spans="6:7" x14ac:dyDescent="0.35">
      <c r="F320" s="4"/>
      <c r="G320" s="4"/>
    </row>
    <row r="321" spans="6:7" x14ac:dyDescent="0.35">
      <c r="F321" s="4"/>
      <c r="G321" s="4"/>
    </row>
    <row r="322" spans="6:7" x14ac:dyDescent="0.35">
      <c r="F322" s="4"/>
      <c r="G322" s="4"/>
    </row>
    <row r="323" spans="6:7" x14ac:dyDescent="0.35">
      <c r="F323" s="4"/>
      <c r="G323" s="4"/>
    </row>
    <row r="324" spans="6:7" x14ac:dyDescent="0.35">
      <c r="F324" s="4"/>
      <c r="G324" s="4"/>
    </row>
    <row r="325" spans="6:7" x14ac:dyDescent="0.35">
      <c r="F325" s="4"/>
      <c r="G325" s="4"/>
    </row>
    <row r="326" spans="6:7" x14ac:dyDescent="0.35">
      <c r="F326" s="4"/>
      <c r="G326" s="4"/>
    </row>
    <row r="327" spans="6:7" x14ac:dyDescent="0.35">
      <c r="F327" s="4"/>
      <c r="G327" s="4"/>
    </row>
    <row r="328" spans="6:7" x14ac:dyDescent="0.35">
      <c r="F328" s="4"/>
      <c r="G328" s="4"/>
    </row>
    <row r="329" spans="6:7" x14ac:dyDescent="0.35">
      <c r="F329" s="4"/>
      <c r="G329" s="4"/>
    </row>
    <row r="330" spans="6:7" x14ac:dyDescent="0.35">
      <c r="F330" s="4"/>
      <c r="G330" s="4"/>
    </row>
    <row r="331" spans="6:7" x14ac:dyDescent="0.35">
      <c r="F331" s="4"/>
      <c r="G331" s="4"/>
    </row>
    <row r="332" spans="6:7" x14ac:dyDescent="0.35">
      <c r="F332" s="4"/>
      <c r="G332" s="4"/>
    </row>
    <row r="333" spans="6:7" x14ac:dyDescent="0.35">
      <c r="F333" s="4"/>
      <c r="G333" s="4"/>
    </row>
    <row r="334" spans="6:7" x14ac:dyDescent="0.35">
      <c r="F334" s="4"/>
      <c r="G334" s="4"/>
    </row>
    <row r="335" spans="6:7" x14ac:dyDescent="0.35">
      <c r="F335" s="4"/>
      <c r="G335" s="4"/>
    </row>
    <row r="336" spans="6:7" x14ac:dyDescent="0.35">
      <c r="F336" s="4"/>
      <c r="G336" s="4"/>
    </row>
    <row r="337" spans="6:7" x14ac:dyDescent="0.35">
      <c r="F337" s="4"/>
      <c r="G337" s="4"/>
    </row>
    <row r="338" spans="6:7" x14ac:dyDescent="0.35">
      <c r="F338" s="4"/>
      <c r="G338" s="4"/>
    </row>
    <row r="339" spans="6:7" x14ac:dyDescent="0.35">
      <c r="F339" s="4"/>
      <c r="G339" s="4"/>
    </row>
    <row r="340" spans="6:7" x14ac:dyDescent="0.35">
      <c r="F340" s="4"/>
      <c r="G340" s="4"/>
    </row>
    <row r="341" spans="6:7" x14ac:dyDescent="0.35">
      <c r="F341" s="4"/>
      <c r="G341" s="4"/>
    </row>
    <row r="342" spans="6:7" x14ac:dyDescent="0.35">
      <c r="F342" s="4"/>
      <c r="G342" s="4"/>
    </row>
    <row r="343" spans="6:7" x14ac:dyDescent="0.35">
      <c r="F343" s="4"/>
      <c r="G343" s="4"/>
    </row>
    <row r="344" spans="6:7" x14ac:dyDescent="0.35">
      <c r="F344" s="4"/>
      <c r="G344" s="4"/>
    </row>
    <row r="345" spans="6:7" x14ac:dyDescent="0.35">
      <c r="F345" s="4"/>
      <c r="G345" s="4"/>
    </row>
    <row r="346" spans="6:7" x14ac:dyDescent="0.35">
      <c r="F346" s="4"/>
      <c r="G346" s="4"/>
    </row>
    <row r="347" spans="6:7" x14ac:dyDescent="0.35">
      <c r="F347" s="4"/>
      <c r="G347" s="4"/>
    </row>
    <row r="348" spans="6:7" x14ac:dyDescent="0.35">
      <c r="F348" s="4"/>
      <c r="G348" s="4"/>
    </row>
    <row r="349" spans="6:7" x14ac:dyDescent="0.35">
      <c r="F349" s="4"/>
      <c r="G349" s="4"/>
    </row>
    <row r="350" spans="6:7" x14ac:dyDescent="0.35">
      <c r="F350" s="4"/>
      <c r="G350" s="4"/>
    </row>
    <row r="351" spans="6:7" x14ac:dyDescent="0.35">
      <c r="F351" s="4"/>
      <c r="G351" s="4"/>
    </row>
    <row r="352" spans="6:7" x14ac:dyDescent="0.35">
      <c r="F352" s="4"/>
      <c r="G352" s="4"/>
    </row>
    <row r="353" spans="6:7" x14ac:dyDescent="0.35">
      <c r="F353" s="4"/>
      <c r="G353" s="4"/>
    </row>
    <row r="354" spans="6:7" x14ac:dyDescent="0.35">
      <c r="F354" s="4"/>
      <c r="G354" s="4"/>
    </row>
    <row r="355" spans="6:7" x14ac:dyDescent="0.35">
      <c r="F355" s="4"/>
      <c r="G355" s="4"/>
    </row>
    <row r="356" spans="6:7" x14ac:dyDescent="0.35">
      <c r="F356" s="4"/>
      <c r="G356" s="4"/>
    </row>
    <row r="357" spans="6:7" x14ac:dyDescent="0.35">
      <c r="F357" s="4"/>
      <c r="G357" s="4"/>
    </row>
    <row r="358" spans="6:7" x14ac:dyDescent="0.35">
      <c r="F358" s="4"/>
      <c r="G358" s="4"/>
    </row>
    <row r="359" spans="6:7" x14ac:dyDescent="0.35">
      <c r="F359" s="4"/>
      <c r="G359" s="4"/>
    </row>
    <row r="360" spans="6:7" x14ac:dyDescent="0.35">
      <c r="F360" s="4"/>
      <c r="G360" s="4"/>
    </row>
    <row r="361" spans="6:7" x14ac:dyDescent="0.35">
      <c r="F361" s="4"/>
      <c r="G361" s="4"/>
    </row>
    <row r="362" spans="6:7" x14ac:dyDescent="0.35">
      <c r="F362" s="4"/>
      <c r="G362" s="4"/>
    </row>
    <row r="363" spans="6:7" x14ac:dyDescent="0.35">
      <c r="F363" s="4"/>
      <c r="G363" s="4"/>
    </row>
    <row r="364" spans="6:7" x14ac:dyDescent="0.35">
      <c r="F364" s="4"/>
      <c r="G364" s="4"/>
    </row>
    <row r="365" spans="6:7" x14ac:dyDescent="0.35">
      <c r="F365" s="4"/>
      <c r="G365" s="4"/>
    </row>
    <row r="366" spans="6:7" x14ac:dyDescent="0.35">
      <c r="F366" s="4"/>
      <c r="G366" s="4"/>
    </row>
    <row r="367" spans="6:7" x14ac:dyDescent="0.35">
      <c r="F367" s="4"/>
      <c r="G367" s="4"/>
    </row>
    <row r="368" spans="6:7" x14ac:dyDescent="0.35">
      <c r="F368" s="4"/>
      <c r="G368" s="4"/>
    </row>
    <row r="369" spans="6:7" x14ac:dyDescent="0.35">
      <c r="F369" s="4"/>
      <c r="G369" s="4"/>
    </row>
    <row r="370" spans="6:7" x14ac:dyDescent="0.35">
      <c r="F370" s="4"/>
      <c r="G370" s="4"/>
    </row>
    <row r="371" spans="6:7" x14ac:dyDescent="0.35">
      <c r="F371" s="4"/>
      <c r="G371" s="4"/>
    </row>
    <row r="372" spans="6:7" x14ac:dyDescent="0.35">
      <c r="F372" s="4"/>
      <c r="G372" s="4"/>
    </row>
    <row r="373" spans="6:7" x14ac:dyDescent="0.35">
      <c r="F373" s="4"/>
      <c r="G373" s="4"/>
    </row>
    <row r="374" spans="6:7" x14ac:dyDescent="0.35">
      <c r="F374" s="4"/>
      <c r="G374" s="4"/>
    </row>
    <row r="375" spans="6:7" x14ac:dyDescent="0.35">
      <c r="F375" s="4"/>
      <c r="G375" s="4"/>
    </row>
    <row r="376" spans="6:7" x14ac:dyDescent="0.35">
      <c r="F376" s="4"/>
      <c r="G376" s="4"/>
    </row>
    <row r="377" spans="6:7" x14ac:dyDescent="0.35">
      <c r="F377" s="4"/>
      <c r="G377" s="4"/>
    </row>
    <row r="378" spans="6:7" x14ac:dyDescent="0.35">
      <c r="F378" s="4"/>
      <c r="G378" s="4"/>
    </row>
    <row r="379" spans="6:7" x14ac:dyDescent="0.35">
      <c r="F379" s="4"/>
      <c r="G379" s="4"/>
    </row>
    <row r="380" spans="6:7" x14ac:dyDescent="0.35">
      <c r="F380" s="4"/>
      <c r="G380" s="4"/>
    </row>
    <row r="381" spans="6:7" x14ac:dyDescent="0.35">
      <c r="F381" s="4"/>
      <c r="G381" s="4"/>
    </row>
    <row r="382" spans="6:7" x14ac:dyDescent="0.35">
      <c r="F382" s="4"/>
      <c r="G382" s="4"/>
    </row>
    <row r="383" spans="6:7" x14ac:dyDescent="0.35">
      <c r="F383" s="4"/>
      <c r="G383" s="4"/>
    </row>
    <row r="384" spans="6:7" x14ac:dyDescent="0.35">
      <c r="F384" s="4"/>
      <c r="G384" s="4"/>
    </row>
    <row r="385" spans="6:7" x14ac:dyDescent="0.35">
      <c r="F385" s="4"/>
      <c r="G385" s="4"/>
    </row>
    <row r="386" spans="6:7" x14ac:dyDescent="0.35">
      <c r="F386" s="4"/>
      <c r="G386" s="4"/>
    </row>
    <row r="387" spans="6:7" x14ac:dyDescent="0.35">
      <c r="F387" s="4"/>
      <c r="G387" s="4"/>
    </row>
    <row r="388" spans="6:7" x14ac:dyDescent="0.35">
      <c r="F388" s="4"/>
      <c r="G388" s="4"/>
    </row>
    <row r="389" spans="6:7" x14ac:dyDescent="0.35">
      <c r="F389" s="4"/>
      <c r="G389" s="4"/>
    </row>
    <row r="390" spans="6:7" x14ac:dyDescent="0.35">
      <c r="F390" s="4"/>
      <c r="G390" s="4"/>
    </row>
    <row r="391" spans="6:7" x14ac:dyDescent="0.35">
      <c r="F391" s="4"/>
      <c r="G391" s="4"/>
    </row>
    <row r="392" spans="6:7" x14ac:dyDescent="0.35">
      <c r="F392" s="4"/>
      <c r="G392" s="4"/>
    </row>
    <row r="393" spans="6:7" x14ac:dyDescent="0.35">
      <c r="F393" s="4"/>
      <c r="G393" s="4"/>
    </row>
    <row r="394" spans="6:7" x14ac:dyDescent="0.35">
      <c r="F394" s="4"/>
      <c r="G394" s="4"/>
    </row>
    <row r="395" spans="6:7" x14ac:dyDescent="0.35">
      <c r="F395" s="4"/>
      <c r="G395" s="4"/>
    </row>
    <row r="396" spans="6:7" x14ac:dyDescent="0.35">
      <c r="F396" s="4"/>
      <c r="G396" s="4"/>
    </row>
    <row r="397" spans="6:7" x14ac:dyDescent="0.35">
      <c r="F397" s="4"/>
      <c r="G397" s="4"/>
    </row>
    <row r="398" spans="6:7" x14ac:dyDescent="0.35">
      <c r="F398" s="4"/>
      <c r="G398" s="4"/>
    </row>
    <row r="399" spans="6:7" x14ac:dyDescent="0.35">
      <c r="F399" s="4"/>
      <c r="G399" s="4"/>
    </row>
    <row r="400" spans="6:7" x14ac:dyDescent="0.35">
      <c r="F400" s="4"/>
      <c r="G400" s="4"/>
    </row>
    <row r="401" spans="6:7" x14ac:dyDescent="0.35">
      <c r="F401" s="4"/>
      <c r="G401" s="4"/>
    </row>
    <row r="402" spans="6:7" x14ac:dyDescent="0.35">
      <c r="F402" s="4"/>
      <c r="G402" s="4"/>
    </row>
    <row r="403" spans="6:7" x14ac:dyDescent="0.35">
      <c r="F403" s="4"/>
      <c r="G403" s="4"/>
    </row>
    <row r="404" spans="6:7" x14ac:dyDescent="0.35">
      <c r="F404" s="4"/>
      <c r="G404" s="4"/>
    </row>
    <row r="405" spans="6:7" x14ac:dyDescent="0.35">
      <c r="F405" s="4"/>
      <c r="G405" s="4"/>
    </row>
    <row r="406" spans="6:7" x14ac:dyDescent="0.35">
      <c r="F406" s="4"/>
      <c r="G406" s="4"/>
    </row>
    <row r="407" spans="6:7" x14ac:dyDescent="0.35">
      <c r="F407" s="4"/>
      <c r="G407" s="4"/>
    </row>
    <row r="408" spans="6:7" x14ac:dyDescent="0.35">
      <c r="F408" s="4"/>
      <c r="G408" s="4"/>
    </row>
    <row r="409" spans="6:7" x14ac:dyDescent="0.35">
      <c r="F409" s="4"/>
      <c r="G409" s="4"/>
    </row>
    <row r="410" spans="6:7" x14ac:dyDescent="0.35">
      <c r="F410" s="4"/>
      <c r="G410" s="4"/>
    </row>
    <row r="411" spans="6:7" x14ac:dyDescent="0.35">
      <c r="F411" s="4"/>
      <c r="G411" s="4"/>
    </row>
    <row r="412" spans="6:7" x14ac:dyDescent="0.35">
      <c r="F412" s="4"/>
      <c r="G412" s="4"/>
    </row>
    <row r="413" spans="6:7" x14ac:dyDescent="0.35">
      <c r="F413" s="4"/>
      <c r="G413" s="4"/>
    </row>
  </sheetData>
  <autoFilter ref="A6:I98" xr:uid="{7C11B8A2-0331-4790-975D-70897E6B1C51}"/>
  <mergeCells count="11">
    <mergeCell ref="C4:C5"/>
    <mergeCell ref="A3:A5"/>
    <mergeCell ref="I3:I5"/>
    <mergeCell ref="A1:I1"/>
    <mergeCell ref="A2:I2"/>
    <mergeCell ref="F4:F5"/>
    <mergeCell ref="G4:G5"/>
    <mergeCell ref="H4:H5"/>
    <mergeCell ref="F3:H3"/>
    <mergeCell ref="D3:D5"/>
    <mergeCell ref="E3:E5"/>
  </mergeCells>
  <dataValidations count="3">
    <dataValidation type="list" allowBlank="1" showInputMessage="1" showErrorMessage="1" sqref="H56" xr:uid="{00000000-0002-0000-0400-000000000000}">
      <formula1>"Да,Нет"</formula1>
    </dataValidation>
    <dataValidation type="list" allowBlank="1" showInputMessage="1" showErrorMessage="1" sqref="B6" xr:uid="{00000000-0002-0000-0400-000001000000}">
      <formula1>$B$4:$B$4</formula1>
    </dataValidation>
    <dataValidation type="list" allowBlank="1" showInputMessage="1" showErrorMessage="1" sqref="B7:B98 F69" xr:uid="{00000000-0002-0000-0400-000002000000}">
      <formula1>$B$4:$B$5</formula1>
    </dataValidation>
  </dataValidations>
  <pageMargins left="0.70866141732283472" right="0.70866141732283472" top="0.74803149606299213" bottom="0.74803149606299213" header="0.31496062992125984" footer="0.31496062992125984"/>
  <pageSetup paperSize="9" scale="83" fitToHeight="3" orientation="landscape" r:id="rId1"/>
  <headerFooter>
    <oddFooter>&amp;C&amp;A&amp;R&amp;P</oddFooter>
  </headerFooter>
  <ignoredErrors>
    <ignoredError sqref="H88 H32 H95" twoDigitTextYear="1"/>
    <ignoredError sqref="F93 F91 F72 F70 F47 F38 F30 F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R125"/>
  <sheetViews>
    <sheetView zoomScaleNormal="100" workbookViewId="0">
      <pane ySplit="6" topLeftCell="A7" activePane="bottomLeft" state="frozen"/>
      <selection pane="bottomLeft" activeCell="A46" sqref="A46"/>
    </sheetView>
  </sheetViews>
  <sheetFormatPr defaultColWidth="8.81640625" defaultRowHeight="14.5" x14ac:dyDescent="0.35"/>
  <cols>
    <col min="1" max="1" width="27" style="3" customWidth="1"/>
    <col min="2" max="2" width="32.26953125" style="3" customWidth="1"/>
    <col min="3" max="5" width="10.6328125" style="5" customWidth="1"/>
    <col min="6" max="6" width="13.26953125" style="3" customWidth="1"/>
    <col min="7" max="7" width="12.7265625" style="3" customWidth="1"/>
    <col min="8" max="8" width="14.7265625" style="27" customWidth="1"/>
    <col min="9" max="9" width="15.7265625" style="61" customWidth="1"/>
    <col min="10" max="13" width="8.81640625" style="54"/>
    <col min="14" max="14" width="15.7265625" style="54" bestFit="1" customWidth="1"/>
    <col min="15" max="17" width="19.26953125" style="54" bestFit="1" customWidth="1"/>
    <col min="18" max="16384" width="8.81640625" style="54"/>
  </cols>
  <sheetData>
    <row r="1" spans="1:9" s="1" customFormat="1" ht="28" customHeight="1" x14ac:dyDescent="0.35">
      <c r="A1" s="213" t="s">
        <v>320</v>
      </c>
      <c r="B1" s="213"/>
      <c r="C1" s="213"/>
      <c r="D1" s="213"/>
      <c r="E1" s="213"/>
      <c r="F1" s="213"/>
      <c r="G1" s="213"/>
      <c r="H1" s="213"/>
      <c r="I1" s="228"/>
    </row>
    <row r="2" spans="1:9" s="1" customFormat="1" ht="15" customHeight="1" x14ac:dyDescent="0.35">
      <c r="A2" s="229" t="s">
        <v>566</v>
      </c>
      <c r="B2" s="229"/>
      <c r="C2" s="229"/>
      <c r="D2" s="229"/>
      <c r="E2" s="229"/>
      <c r="F2" s="229"/>
      <c r="G2" s="229"/>
      <c r="H2" s="229"/>
      <c r="I2" s="230"/>
    </row>
    <row r="3" spans="1:9" ht="71" customHeight="1" x14ac:dyDescent="0.35">
      <c r="A3" s="219" t="s">
        <v>94</v>
      </c>
      <c r="B3" s="89" t="str">
        <f>'Оценка (раздел 1)'!G3</f>
        <v>1.3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2020 год и на плановый период 2021 и 2022 годов?</v>
      </c>
      <c r="C3" s="90" t="s">
        <v>108</v>
      </c>
      <c r="D3" s="217" t="s">
        <v>181</v>
      </c>
      <c r="E3" s="217"/>
      <c r="F3" s="212" t="s">
        <v>319</v>
      </c>
      <c r="G3" s="227"/>
      <c r="H3" s="227"/>
      <c r="I3" s="217" t="s">
        <v>147</v>
      </c>
    </row>
    <row r="4" spans="1:9" ht="15" customHeight="1" x14ac:dyDescent="0.35">
      <c r="A4" s="219"/>
      <c r="B4" s="91" t="str">
        <f>'Методика (раздел 1)'!B17</f>
        <v>Да, содержится</v>
      </c>
      <c r="C4" s="232" t="s">
        <v>96</v>
      </c>
      <c r="D4" s="217" t="s">
        <v>182</v>
      </c>
      <c r="E4" s="217" t="s">
        <v>183</v>
      </c>
      <c r="F4" s="219" t="s">
        <v>119</v>
      </c>
      <c r="G4" s="231" t="s">
        <v>122</v>
      </c>
      <c r="H4" s="219" t="s">
        <v>152</v>
      </c>
      <c r="I4" s="217"/>
    </row>
    <row r="5" spans="1:9" ht="15" customHeight="1" x14ac:dyDescent="0.35">
      <c r="A5" s="219"/>
      <c r="B5" s="91" t="str">
        <f>'Методика (раздел 1)'!B18</f>
        <v xml:space="preserve">Нет, не содержится </v>
      </c>
      <c r="C5" s="232"/>
      <c r="D5" s="217"/>
      <c r="E5" s="217"/>
      <c r="F5" s="219"/>
      <c r="G5" s="231"/>
      <c r="H5" s="219"/>
      <c r="I5" s="217"/>
    </row>
    <row r="6" spans="1:9" s="56" customFormat="1" ht="15" customHeight="1" x14ac:dyDescent="0.35">
      <c r="A6" s="66" t="s">
        <v>0</v>
      </c>
      <c r="B6" s="92"/>
      <c r="C6" s="66"/>
      <c r="D6" s="66"/>
      <c r="E6" s="66"/>
      <c r="F6" s="92"/>
      <c r="G6" s="113"/>
      <c r="H6" s="67"/>
      <c r="I6" s="93"/>
    </row>
    <row r="7" spans="1:9" s="57" customFormat="1" ht="15" customHeight="1" x14ac:dyDescent="0.35">
      <c r="A7" s="60" t="s">
        <v>1</v>
      </c>
      <c r="B7" s="116" t="s">
        <v>100</v>
      </c>
      <c r="C7" s="118">
        <f>IF(B7="Да, содержится",2,0)</f>
        <v>2</v>
      </c>
      <c r="D7" s="120" t="s">
        <v>130</v>
      </c>
      <c r="E7" s="120" t="s">
        <v>130</v>
      </c>
      <c r="F7" s="117">
        <f>'1.2'!F7</f>
        <v>431</v>
      </c>
      <c r="G7" s="112">
        <f>'1.1'!G7</f>
        <v>43812</v>
      </c>
      <c r="H7" s="119">
        <v>12</v>
      </c>
      <c r="I7" s="107"/>
    </row>
    <row r="8" spans="1:9" s="57" customFormat="1" ht="15" customHeight="1" x14ac:dyDescent="0.35">
      <c r="A8" s="60" t="s">
        <v>2</v>
      </c>
      <c r="B8" s="116" t="s">
        <v>100</v>
      </c>
      <c r="C8" s="118">
        <f t="shared" ref="C8:C24" si="0">IF(B8="Да, содержится",2,0)</f>
        <v>2</v>
      </c>
      <c r="D8" s="120" t="s">
        <v>130</v>
      </c>
      <c r="E8" s="120" t="s">
        <v>130</v>
      </c>
      <c r="F8" s="117" t="str">
        <f>'1.2'!F8</f>
        <v>113-З</v>
      </c>
      <c r="G8" s="112">
        <f>'1.1'!G8</f>
        <v>43812</v>
      </c>
      <c r="H8" s="116">
        <v>10</v>
      </c>
      <c r="I8" s="107"/>
    </row>
    <row r="9" spans="1:9" s="56" customFormat="1" ht="15" customHeight="1" x14ac:dyDescent="0.35">
      <c r="A9" s="60" t="s">
        <v>3</v>
      </c>
      <c r="B9" s="116" t="s">
        <v>100</v>
      </c>
      <c r="C9" s="118">
        <f t="shared" si="0"/>
        <v>2</v>
      </c>
      <c r="D9" s="120" t="s">
        <v>130</v>
      </c>
      <c r="E9" s="120" t="s">
        <v>130</v>
      </c>
      <c r="F9" s="117" t="str">
        <f>'1.2'!F9</f>
        <v>136-ОЗ</v>
      </c>
      <c r="G9" s="112">
        <f>'1.1'!G9</f>
        <v>43824</v>
      </c>
      <c r="H9" s="119">
        <v>13</v>
      </c>
      <c r="I9" s="108"/>
    </row>
    <row r="10" spans="1:9" s="57" customFormat="1" ht="15" customHeight="1" x14ac:dyDescent="0.35">
      <c r="A10" s="60" t="s">
        <v>4</v>
      </c>
      <c r="B10" s="116" t="s">
        <v>100</v>
      </c>
      <c r="C10" s="118">
        <f t="shared" si="0"/>
        <v>2</v>
      </c>
      <c r="D10" s="120" t="s">
        <v>130</v>
      </c>
      <c r="E10" s="120" t="s">
        <v>130</v>
      </c>
      <c r="F10" s="117" t="str">
        <f>'1.2'!F10</f>
        <v>154-ОЗ</v>
      </c>
      <c r="G10" s="112">
        <f>'1.1'!G10</f>
        <v>43819</v>
      </c>
      <c r="H10" s="119">
        <v>10</v>
      </c>
      <c r="I10" s="107"/>
    </row>
    <row r="11" spans="1:9" s="57" customFormat="1" ht="15" customHeight="1" x14ac:dyDescent="0.35">
      <c r="A11" s="60" t="s">
        <v>5</v>
      </c>
      <c r="B11" s="116" t="s">
        <v>100</v>
      </c>
      <c r="C11" s="118">
        <f t="shared" si="0"/>
        <v>2</v>
      </c>
      <c r="D11" s="120" t="s">
        <v>130</v>
      </c>
      <c r="E11" s="120" t="s">
        <v>130</v>
      </c>
      <c r="F11" s="117" t="str">
        <f>'1.2'!F11</f>
        <v>75-ОЗ</v>
      </c>
      <c r="G11" s="112">
        <f>'1.1'!G11</f>
        <v>43815</v>
      </c>
      <c r="H11" s="119">
        <v>12</v>
      </c>
      <c r="I11" s="107"/>
    </row>
    <row r="12" spans="1:9" s="56" customFormat="1" ht="15" customHeight="1" x14ac:dyDescent="0.35">
      <c r="A12" s="60" t="s">
        <v>6</v>
      </c>
      <c r="B12" s="116" t="s">
        <v>100</v>
      </c>
      <c r="C12" s="118">
        <f t="shared" si="0"/>
        <v>2</v>
      </c>
      <c r="D12" s="120" t="s">
        <v>130</v>
      </c>
      <c r="E12" s="120" t="s">
        <v>130</v>
      </c>
      <c r="F12" s="117" t="str">
        <f>'1.2'!F12</f>
        <v>535-ОЗ</v>
      </c>
      <c r="G12" s="112">
        <f>'1.1'!G12</f>
        <v>43804</v>
      </c>
      <c r="H12" s="119" t="s">
        <v>173</v>
      </c>
      <c r="I12" s="108"/>
    </row>
    <row r="13" spans="1:9" s="57" customFormat="1" ht="15" customHeight="1" x14ac:dyDescent="0.35">
      <c r="A13" s="60" t="s">
        <v>7</v>
      </c>
      <c r="B13" s="116" t="s">
        <v>100</v>
      </c>
      <c r="C13" s="118">
        <f t="shared" si="0"/>
        <v>2</v>
      </c>
      <c r="D13" s="120" t="s">
        <v>130</v>
      </c>
      <c r="E13" s="120" t="s">
        <v>130</v>
      </c>
      <c r="F13" s="117" t="str">
        <f>'1.2'!F13</f>
        <v>632-6-ЗКО</v>
      </c>
      <c r="G13" s="112">
        <f>'1.1'!G13</f>
        <v>43822</v>
      </c>
      <c r="H13" s="119" t="s">
        <v>176</v>
      </c>
      <c r="I13" s="107"/>
    </row>
    <row r="14" spans="1:9" s="57" customFormat="1" ht="15" customHeight="1" x14ac:dyDescent="0.35">
      <c r="A14" s="60" t="s">
        <v>8</v>
      </c>
      <c r="B14" s="116" t="s">
        <v>100</v>
      </c>
      <c r="C14" s="118">
        <f t="shared" si="0"/>
        <v>2</v>
      </c>
      <c r="D14" s="120" t="s">
        <v>130</v>
      </c>
      <c r="E14" s="120" t="s">
        <v>130</v>
      </c>
      <c r="F14" s="117" t="str">
        <f>'1.2'!F14</f>
        <v>113-ЗКО </v>
      </c>
      <c r="G14" s="112">
        <f>'1.1'!G14</f>
        <v>43808</v>
      </c>
      <c r="H14" s="119" t="s">
        <v>174</v>
      </c>
      <c r="I14" s="107"/>
    </row>
    <row r="15" spans="1:9" s="57" customFormat="1" ht="15" customHeight="1" x14ac:dyDescent="0.35">
      <c r="A15" s="60" t="s">
        <v>9</v>
      </c>
      <c r="B15" s="116" t="s">
        <v>100</v>
      </c>
      <c r="C15" s="118">
        <f t="shared" si="0"/>
        <v>2</v>
      </c>
      <c r="D15" s="120" t="s">
        <v>130</v>
      </c>
      <c r="E15" s="120" t="s">
        <v>130</v>
      </c>
      <c r="F15" s="117" t="str">
        <f>'1.2'!F15</f>
        <v>318-ОЗ</v>
      </c>
      <c r="G15" s="112">
        <f>'1.1'!G15</f>
        <v>43816</v>
      </c>
      <c r="H15" s="119">
        <v>8</v>
      </c>
      <c r="I15" s="107"/>
    </row>
    <row r="16" spans="1:9" s="56" customFormat="1" ht="15" customHeight="1" x14ac:dyDescent="0.35">
      <c r="A16" s="60" t="s">
        <v>10</v>
      </c>
      <c r="B16" s="116" t="s">
        <v>100</v>
      </c>
      <c r="C16" s="118">
        <f t="shared" si="0"/>
        <v>2</v>
      </c>
      <c r="D16" s="120" t="s">
        <v>130</v>
      </c>
      <c r="E16" s="120" t="s">
        <v>130</v>
      </c>
      <c r="F16" s="117" t="str">
        <f>'1.2'!F16</f>
        <v>261/2019-ОЗ</v>
      </c>
      <c r="G16" s="112">
        <f>'1.1'!G16</f>
        <v>43815</v>
      </c>
      <c r="H16" s="119">
        <v>8</v>
      </c>
      <c r="I16" s="108"/>
    </row>
    <row r="17" spans="1:17" s="56" customFormat="1" ht="15" customHeight="1" x14ac:dyDescent="0.35">
      <c r="A17" s="60" t="s">
        <v>11</v>
      </c>
      <c r="B17" s="116" t="s">
        <v>100</v>
      </c>
      <c r="C17" s="118">
        <f t="shared" si="0"/>
        <v>2</v>
      </c>
      <c r="D17" s="120" t="s">
        <v>130</v>
      </c>
      <c r="E17" s="120" t="s">
        <v>130</v>
      </c>
      <c r="F17" s="117" t="str">
        <f>'1.2'!F17</f>
        <v>2421-ОЗ</v>
      </c>
      <c r="G17" s="112">
        <f>'1.1'!G17</f>
        <v>43803</v>
      </c>
      <c r="H17" s="121">
        <v>9</v>
      </c>
      <c r="I17" s="108"/>
      <c r="N17" s="122"/>
      <c r="O17" s="122"/>
      <c r="P17" s="122"/>
    </row>
    <row r="18" spans="1:17" s="56" customFormat="1" ht="15" customHeight="1" x14ac:dyDescent="0.35">
      <c r="A18" s="60" t="s">
        <v>12</v>
      </c>
      <c r="B18" s="116" t="s">
        <v>100</v>
      </c>
      <c r="C18" s="118">
        <f t="shared" si="0"/>
        <v>2</v>
      </c>
      <c r="D18" s="120" t="s">
        <v>130</v>
      </c>
      <c r="E18" s="120" t="s">
        <v>130</v>
      </c>
      <c r="F18" s="117" t="str">
        <f>'1.2'!F18</f>
        <v>69-ОЗ</v>
      </c>
      <c r="G18" s="112">
        <f>'1.1'!G18</f>
        <v>43820</v>
      </c>
      <c r="H18" s="119">
        <v>8</v>
      </c>
      <c r="I18" s="108"/>
    </row>
    <row r="19" spans="1:17" s="57" customFormat="1" ht="15" customHeight="1" x14ac:dyDescent="0.35">
      <c r="A19" s="60" t="s">
        <v>13</v>
      </c>
      <c r="B19" s="116" t="s">
        <v>100</v>
      </c>
      <c r="C19" s="118">
        <f t="shared" si="0"/>
        <v>2</v>
      </c>
      <c r="D19" s="120" t="s">
        <v>130</v>
      </c>
      <c r="E19" s="120" t="s">
        <v>130</v>
      </c>
      <c r="F19" s="117" t="str">
        <f>'1.2'!F19</f>
        <v>130-з</v>
      </c>
      <c r="G19" s="112">
        <f>'1.1'!G19</f>
        <v>43818</v>
      </c>
      <c r="H19" s="119" t="s">
        <v>174</v>
      </c>
      <c r="I19" s="108"/>
    </row>
    <row r="20" spans="1:17" s="57" customFormat="1" ht="15" customHeight="1" x14ac:dyDescent="0.35">
      <c r="A20" s="60" t="s">
        <v>14</v>
      </c>
      <c r="B20" s="116" t="s">
        <v>100</v>
      </c>
      <c r="C20" s="118">
        <f t="shared" si="0"/>
        <v>2</v>
      </c>
      <c r="D20" s="120" t="s">
        <v>130</v>
      </c>
      <c r="E20" s="120" t="s">
        <v>130</v>
      </c>
      <c r="F20" s="117" t="str">
        <f>'1.2'!F20</f>
        <v>436-З</v>
      </c>
      <c r="G20" s="112">
        <f>'1.1'!G20</f>
        <v>43819</v>
      </c>
      <c r="H20" s="119">
        <v>8</v>
      </c>
      <c r="I20" s="107"/>
    </row>
    <row r="21" spans="1:17" s="57" customFormat="1" ht="15" customHeight="1" x14ac:dyDescent="0.35">
      <c r="A21" s="60" t="s">
        <v>15</v>
      </c>
      <c r="B21" s="116" t="s">
        <v>100</v>
      </c>
      <c r="C21" s="118">
        <f t="shared" si="0"/>
        <v>2</v>
      </c>
      <c r="D21" s="120" t="s">
        <v>130</v>
      </c>
      <c r="E21" s="120" t="s">
        <v>130</v>
      </c>
      <c r="F21" s="117" t="str">
        <f>'1.2'!F21</f>
        <v xml:space="preserve">102-зо </v>
      </c>
      <c r="G21" s="112">
        <f>'1.1'!G21</f>
        <v>43829</v>
      </c>
      <c r="H21" s="119">
        <v>10</v>
      </c>
      <c r="I21" s="107"/>
    </row>
    <row r="22" spans="1:17" s="56" customFormat="1" ht="15" customHeight="1" x14ac:dyDescent="0.35">
      <c r="A22" s="60" t="s">
        <v>16</v>
      </c>
      <c r="B22" s="116" t="s">
        <v>100</v>
      </c>
      <c r="C22" s="118">
        <f t="shared" si="0"/>
        <v>2</v>
      </c>
      <c r="D22" s="120" t="s">
        <v>130</v>
      </c>
      <c r="E22" s="120" t="s">
        <v>130</v>
      </c>
      <c r="F22" s="117" t="str">
        <f>'1.2'!F22</f>
        <v>135-ЗТО</v>
      </c>
      <c r="G22" s="112">
        <f>'1.1'!G22</f>
        <v>43812</v>
      </c>
      <c r="H22" s="119" t="s">
        <v>180</v>
      </c>
      <c r="I22" s="108"/>
    </row>
    <row r="23" spans="1:17" s="57" customFormat="1" ht="15" customHeight="1" x14ac:dyDescent="0.35">
      <c r="A23" s="60" t="s">
        <v>17</v>
      </c>
      <c r="B23" s="116" t="s">
        <v>110</v>
      </c>
      <c r="C23" s="118">
        <f t="shared" si="0"/>
        <v>0</v>
      </c>
      <c r="D23" s="120" t="s">
        <v>131</v>
      </c>
      <c r="E23" s="120" t="s">
        <v>131</v>
      </c>
      <c r="F23" s="117" t="str">
        <f>'1.2'!F23</f>
        <v>80-з</v>
      </c>
      <c r="G23" s="112">
        <f>'1.1'!G23</f>
        <v>43819</v>
      </c>
      <c r="H23" s="119" t="s">
        <v>131</v>
      </c>
      <c r="I23" s="108"/>
    </row>
    <row r="24" spans="1:17" s="57" customFormat="1" ht="15" customHeight="1" x14ac:dyDescent="0.35">
      <c r="A24" s="60" t="s">
        <v>690</v>
      </c>
      <c r="B24" s="116" t="s">
        <v>110</v>
      </c>
      <c r="C24" s="118">
        <f t="shared" si="0"/>
        <v>0</v>
      </c>
      <c r="D24" s="120" t="s">
        <v>131</v>
      </c>
      <c r="E24" s="120" t="s">
        <v>131</v>
      </c>
      <c r="F24" s="117" t="str">
        <f>'1.2'!F24</f>
        <v>33</v>
      </c>
      <c r="G24" s="112">
        <f>'1.1'!G24</f>
        <v>43796</v>
      </c>
      <c r="H24" s="119" t="s">
        <v>131</v>
      </c>
      <c r="I24" s="107"/>
    </row>
    <row r="25" spans="1:17" s="56" customFormat="1" ht="15" customHeight="1" x14ac:dyDescent="0.35">
      <c r="A25" s="66" t="s">
        <v>18</v>
      </c>
      <c r="B25" s="104"/>
      <c r="C25" s="105"/>
      <c r="D25" s="109"/>
      <c r="E25" s="109"/>
      <c r="F25" s="104"/>
      <c r="G25" s="114"/>
      <c r="H25" s="110"/>
      <c r="I25" s="111"/>
    </row>
    <row r="26" spans="1:17" s="57" customFormat="1" ht="15" customHeight="1" x14ac:dyDescent="0.35">
      <c r="A26" s="60" t="s">
        <v>19</v>
      </c>
      <c r="B26" s="116" t="s">
        <v>100</v>
      </c>
      <c r="C26" s="118">
        <f t="shared" ref="C26:C36" si="1">IF(B26="Да, содержится",2,0)</f>
        <v>2</v>
      </c>
      <c r="D26" s="120" t="s">
        <v>130</v>
      </c>
      <c r="E26" s="120" t="s">
        <v>130</v>
      </c>
      <c r="F26" s="117" t="str">
        <f>'1.2'!F26</f>
        <v>2440-ЗРК</v>
      </c>
      <c r="G26" s="112">
        <f>'1.1'!G26</f>
        <v>43818</v>
      </c>
      <c r="H26" s="119" t="s">
        <v>179</v>
      </c>
      <c r="I26" s="107"/>
    </row>
    <row r="27" spans="1:17" s="57" customFormat="1" ht="15" customHeight="1" x14ac:dyDescent="0.35">
      <c r="A27" s="60" t="s">
        <v>20</v>
      </c>
      <c r="B27" s="116" t="s">
        <v>110</v>
      </c>
      <c r="C27" s="118">
        <f t="shared" si="1"/>
        <v>0</v>
      </c>
      <c r="D27" s="120" t="s">
        <v>131</v>
      </c>
      <c r="E27" s="120" t="s">
        <v>131</v>
      </c>
      <c r="F27" s="117" t="str">
        <f>'1.2'!F27</f>
        <v>99-РЗ</v>
      </c>
      <c r="G27" s="112">
        <f>'1.1'!G27</f>
        <v>43815</v>
      </c>
      <c r="H27" s="119" t="s">
        <v>131</v>
      </c>
      <c r="I27" s="107"/>
    </row>
    <row r="28" spans="1:17" s="56" customFormat="1" ht="15" customHeight="1" x14ac:dyDescent="0.35">
      <c r="A28" s="60" t="s">
        <v>21</v>
      </c>
      <c r="B28" s="116" t="s">
        <v>100</v>
      </c>
      <c r="C28" s="118">
        <f t="shared" si="1"/>
        <v>2</v>
      </c>
      <c r="D28" s="120" t="s">
        <v>130</v>
      </c>
      <c r="E28" s="120" t="s">
        <v>130</v>
      </c>
      <c r="F28" s="117" t="str">
        <f>'1.2'!F28</f>
        <v>188-13-ОЗ</v>
      </c>
      <c r="G28" s="112">
        <f>'1.1'!G28</f>
        <v>43812</v>
      </c>
      <c r="H28" s="119">
        <v>8</v>
      </c>
      <c r="I28" s="108"/>
    </row>
    <row r="29" spans="1:17" s="56" customFormat="1" ht="15.75" customHeight="1" x14ac:dyDescent="0.35">
      <c r="A29" s="60" t="s">
        <v>22</v>
      </c>
      <c r="B29" s="116" t="s">
        <v>100</v>
      </c>
      <c r="C29" s="118">
        <f t="shared" si="1"/>
        <v>2</v>
      </c>
      <c r="D29" s="120" t="s">
        <v>130</v>
      </c>
      <c r="E29" s="120" t="s">
        <v>130</v>
      </c>
      <c r="F29" s="117" t="str">
        <f>'1.2'!F29</f>
        <v>4625-ОЗ</v>
      </c>
      <c r="G29" s="112">
        <f>'1.1'!G29</f>
        <v>43811</v>
      </c>
      <c r="H29" s="119">
        <v>9</v>
      </c>
      <c r="I29" s="108"/>
    </row>
    <row r="30" spans="1:17" s="57" customFormat="1" ht="15" customHeight="1" x14ac:dyDescent="0.35">
      <c r="A30" s="60" t="s">
        <v>23</v>
      </c>
      <c r="B30" s="116" t="s">
        <v>110</v>
      </c>
      <c r="C30" s="118">
        <f t="shared" si="1"/>
        <v>0</v>
      </c>
      <c r="D30" s="120" t="s">
        <v>131</v>
      </c>
      <c r="E30" s="120" t="s">
        <v>131</v>
      </c>
      <c r="F30" s="117" t="str">
        <f>'1.2'!F30</f>
        <v>347</v>
      </c>
      <c r="G30" s="112">
        <f>'1.1'!G30</f>
        <v>43801</v>
      </c>
      <c r="H30" s="120" t="s">
        <v>131</v>
      </c>
      <c r="I30" s="107"/>
    </row>
    <row r="31" spans="1:17" s="56" customFormat="1" ht="15" customHeight="1" x14ac:dyDescent="0.35">
      <c r="A31" s="60" t="s">
        <v>24</v>
      </c>
      <c r="B31" s="116" t="s">
        <v>100</v>
      </c>
      <c r="C31" s="118">
        <f t="shared" si="1"/>
        <v>2</v>
      </c>
      <c r="D31" s="120" t="s">
        <v>130</v>
      </c>
      <c r="E31" s="120" t="s">
        <v>130</v>
      </c>
      <c r="F31" s="117" t="str">
        <f>'1.2'!F31</f>
        <v>94-оз</v>
      </c>
      <c r="G31" s="112">
        <f>'1.1'!G31</f>
        <v>43803</v>
      </c>
      <c r="H31" s="119">
        <v>8</v>
      </c>
      <c r="I31" s="108"/>
    </row>
    <row r="32" spans="1:17" s="56" customFormat="1" ht="15" customHeight="1" x14ac:dyDescent="0.35">
      <c r="A32" s="60" t="s">
        <v>25</v>
      </c>
      <c r="B32" s="116" t="s">
        <v>100</v>
      </c>
      <c r="C32" s="118">
        <f t="shared" si="1"/>
        <v>2</v>
      </c>
      <c r="D32" s="120" t="s">
        <v>130</v>
      </c>
      <c r="E32" s="120" t="s">
        <v>130</v>
      </c>
      <c r="F32" s="117" t="str">
        <f>'1.2'!F32</f>
        <v>2439-01-ЗМО</v>
      </c>
      <c r="G32" s="112">
        <f>'1.1'!G32</f>
        <v>43816</v>
      </c>
      <c r="H32" s="119" t="s">
        <v>198</v>
      </c>
      <c r="I32" s="108"/>
      <c r="O32" s="122"/>
      <c r="P32" s="122"/>
      <c r="Q32" s="122"/>
    </row>
    <row r="33" spans="1:10" s="57" customFormat="1" ht="15" customHeight="1" x14ac:dyDescent="0.35">
      <c r="A33" s="60" t="s">
        <v>26</v>
      </c>
      <c r="B33" s="116" t="s">
        <v>100</v>
      </c>
      <c r="C33" s="118">
        <f t="shared" si="1"/>
        <v>2</v>
      </c>
      <c r="D33" s="120" t="s">
        <v>130</v>
      </c>
      <c r="E33" s="120" t="s">
        <v>130</v>
      </c>
      <c r="F33" s="117" t="str">
        <f>'1.2'!F33</f>
        <v>510-ОЗ</v>
      </c>
      <c r="G33" s="112">
        <f>'1.1'!G33</f>
        <v>43825</v>
      </c>
      <c r="H33" s="119">
        <v>11</v>
      </c>
      <c r="I33" s="107"/>
    </row>
    <row r="34" spans="1:10" s="57" customFormat="1" ht="15" customHeight="1" x14ac:dyDescent="0.35">
      <c r="A34" s="60" t="s">
        <v>27</v>
      </c>
      <c r="B34" s="116" t="s">
        <v>100</v>
      </c>
      <c r="C34" s="118">
        <f t="shared" si="1"/>
        <v>2</v>
      </c>
      <c r="D34" s="120" t="s">
        <v>130</v>
      </c>
      <c r="E34" s="120" t="s">
        <v>130</v>
      </c>
      <c r="F34" s="117" t="str">
        <f>'1.2'!F34</f>
        <v>2040-ОЗ</v>
      </c>
      <c r="G34" s="112">
        <f>'1.1'!G34</f>
        <v>43827</v>
      </c>
      <c r="H34" s="119" t="s">
        <v>187</v>
      </c>
      <c r="I34" s="107"/>
    </row>
    <row r="35" spans="1:10" s="56" customFormat="1" ht="15" customHeight="1" x14ac:dyDescent="0.35">
      <c r="A35" s="60" t="s">
        <v>689</v>
      </c>
      <c r="B35" s="116" t="s">
        <v>110</v>
      </c>
      <c r="C35" s="118">
        <f t="shared" si="1"/>
        <v>0</v>
      </c>
      <c r="D35" s="120" t="s">
        <v>131</v>
      </c>
      <c r="E35" s="120" t="s">
        <v>131</v>
      </c>
      <c r="F35" s="117" t="str">
        <f>'1.2'!F35</f>
        <v>614-132</v>
      </c>
      <c r="G35" s="112">
        <f>'1.1'!G35</f>
        <v>43798</v>
      </c>
      <c r="H35" s="119" t="s">
        <v>120</v>
      </c>
      <c r="I35" s="123" t="s">
        <v>565</v>
      </c>
      <c r="J35" s="195" t="s">
        <v>120</v>
      </c>
    </row>
    <row r="36" spans="1:10" s="57" customFormat="1" ht="15" customHeight="1" x14ac:dyDescent="0.35">
      <c r="A36" s="60" t="s">
        <v>28</v>
      </c>
      <c r="B36" s="116" t="s">
        <v>100</v>
      </c>
      <c r="C36" s="118">
        <f t="shared" si="1"/>
        <v>2</v>
      </c>
      <c r="D36" s="120" t="s">
        <v>130</v>
      </c>
      <c r="E36" s="120" t="s">
        <v>130</v>
      </c>
      <c r="F36" s="117" t="str">
        <f>'1.2'!F36</f>
        <v>147-оз</v>
      </c>
      <c r="G36" s="112">
        <f>'1.1'!G36</f>
        <v>43819</v>
      </c>
      <c r="H36" s="119">
        <v>6</v>
      </c>
      <c r="I36" s="107"/>
    </row>
    <row r="37" spans="1:10" s="56" customFormat="1" ht="15" customHeight="1" x14ac:dyDescent="0.35">
      <c r="A37" s="66" t="s">
        <v>29</v>
      </c>
      <c r="B37" s="104"/>
      <c r="C37" s="105"/>
      <c r="D37" s="109"/>
      <c r="E37" s="109"/>
      <c r="F37" s="104"/>
      <c r="G37" s="114"/>
      <c r="H37" s="110"/>
      <c r="I37" s="111"/>
    </row>
    <row r="38" spans="1:10" s="57" customFormat="1" ht="15" customHeight="1" x14ac:dyDescent="0.35">
      <c r="A38" s="60" t="s">
        <v>30</v>
      </c>
      <c r="B38" s="116" t="s">
        <v>100</v>
      </c>
      <c r="C38" s="118">
        <f t="shared" ref="C38:C45" si="2">IF(B38="Да, содержится",2,0)</f>
        <v>2</v>
      </c>
      <c r="D38" s="120" t="s">
        <v>130</v>
      </c>
      <c r="E38" s="120" t="s">
        <v>130</v>
      </c>
      <c r="F38" s="117" t="str">
        <f>'1.2'!F38</f>
        <v>299</v>
      </c>
      <c r="G38" s="112">
        <f>'1.1'!G38</f>
        <v>43817</v>
      </c>
      <c r="H38" s="119" t="s">
        <v>174</v>
      </c>
      <c r="I38" s="107"/>
    </row>
    <row r="39" spans="1:10" s="57" customFormat="1" ht="15" customHeight="1" x14ac:dyDescent="0.35">
      <c r="A39" s="60" t="s">
        <v>31</v>
      </c>
      <c r="B39" s="116" t="s">
        <v>100</v>
      </c>
      <c r="C39" s="118">
        <f t="shared" si="2"/>
        <v>2</v>
      </c>
      <c r="D39" s="120" t="s">
        <v>130</v>
      </c>
      <c r="E39" s="120" t="s">
        <v>130</v>
      </c>
      <c r="F39" s="117" t="str">
        <f>'1.2'!F39</f>
        <v>77-VI-З</v>
      </c>
      <c r="G39" s="112">
        <f>'1.1'!G39</f>
        <v>43815</v>
      </c>
      <c r="H39" s="119">
        <v>7</v>
      </c>
      <c r="I39" s="107"/>
    </row>
    <row r="40" spans="1:10" s="57" customFormat="1" ht="15" customHeight="1" x14ac:dyDescent="0.35">
      <c r="A40" s="60" t="s">
        <v>93</v>
      </c>
      <c r="B40" s="116" t="s">
        <v>100</v>
      </c>
      <c r="C40" s="118">
        <f t="shared" si="2"/>
        <v>2</v>
      </c>
      <c r="D40" s="120" t="s">
        <v>130</v>
      </c>
      <c r="E40" s="120" t="s">
        <v>130</v>
      </c>
      <c r="F40" s="117" t="str">
        <f>'1.2'!F40</f>
        <v>19-ЗРК/2019</v>
      </c>
      <c r="G40" s="112">
        <f>'1.1'!G40</f>
        <v>43797</v>
      </c>
      <c r="H40" s="119" t="s">
        <v>207</v>
      </c>
      <c r="I40" s="107"/>
    </row>
    <row r="41" spans="1:10" s="57" customFormat="1" ht="15" customHeight="1" x14ac:dyDescent="0.35">
      <c r="A41" s="60" t="s">
        <v>32</v>
      </c>
      <c r="B41" s="116" t="s">
        <v>100</v>
      </c>
      <c r="C41" s="118">
        <f t="shared" si="2"/>
        <v>2</v>
      </c>
      <c r="D41" s="120" t="s">
        <v>130</v>
      </c>
      <c r="E41" s="120" t="s">
        <v>130</v>
      </c>
      <c r="F41" s="117" t="str">
        <f>'1.2'!F41</f>
        <v>4200-КЗ </v>
      </c>
      <c r="G41" s="112">
        <f>'1.1'!G41</f>
        <v>43822</v>
      </c>
      <c r="H41" s="119" t="s">
        <v>175</v>
      </c>
      <c r="I41" s="107"/>
    </row>
    <row r="42" spans="1:10" s="57" customFormat="1" ht="15" customHeight="1" x14ac:dyDescent="0.35">
      <c r="A42" s="60" t="s">
        <v>33</v>
      </c>
      <c r="B42" s="116" t="s">
        <v>100</v>
      </c>
      <c r="C42" s="118">
        <f t="shared" si="2"/>
        <v>2</v>
      </c>
      <c r="D42" s="120" t="s">
        <v>130</v>
      </c>
      <c r="E42" s="120" t="s">
        <v>130</v>
      </c>
      <c r="F42" s="117" t="str">
        <f>'1.2'!F42</f>
        <v>78/2019-ОЗ</v>
      </c>
      <c r="G42" s="112">
        <f>'1.1'!G42</f>
        <v>43811</v>
      </c>
      <c r="H42" s="119" t="s">
        <v>175</v>
      </c>
      <c r="I42" s="107"/>
    </row>
    <row r="43" spans="1:10" s="57" customFormat="1" ht="15" customHeight="1" x14ac:dyDescent="0.35">
      <c r="A43" s="60" t="s">
        <v>34</v>
      </c>
      <c r="B43" s="116" t="s">
        <v>100</v>
      </c>
      <c r="C43" s="118">
        <f t="shared" si="2"/>
        <v>2</v>
      </c>
      <c r="D43" s="120" t="s">
        <v>130</v>
      </c>
      <c r="E43" s="120" t="s">
        <v>130</v>
      </c>
      <c r="F43" s="117" t="str">
        <f>'1.2'!F43</f>
        <v>97-ОД</v>
      </c>
      <c r="G43" s="112">
        <f>'1.1'!G43</f>
        <v>43790</v>
      </c>
      <c r="H43" s="119">
        <v>7</v>
      </c>
      <c r="I43" s="107"/>
    </row>
    <row r="44" spans="1:10" s="57" customFormat="1" ht="15" customHeight="1" x14ac:dyDescent="0.35">
      <c r="A44" s="60" t="s">
        <v>35</v>
      </c>
      <c r="B44" s="116" t="s">
        <v>100</v>
      </c>
      <c r="C44" s="118">
        <f t="shared" si="2"/>
        <v>2</v>
      </c>
      <c r="D44" s="120" t="s">
        <v>130</v>
      </c>
      <c r="E44" s="120" t="s">
        <v>130</v>
      </c>
      <c r="F44" s="117" t="str">
        <f>'1.2'!F44</f>
        <v>256-ЗС</v>
      </c>
      <c r="G44" s="112">
        <f>'1.1'!G44</f>
        <v>43815</v>
      </c>
      <c r="H44" s="119">
        <v>9</v>
      </c>
      <c r="I44" s="107"/>
    </row>
    <row r="45" spans="1:10" s="57" customFormat="1" ht="15" customHeight="1" x14ac:dyDescent="0.35">
      <c r="A45" s="60" t="s">
        <v>688</v>
      </c>
      <c r="B45" s="116" t="s">
        <v>100</v>
      </c>
      <c r="C45" s="118">
        <f t="shared" si="2"/>
        <v>2</v>
      </c>
      <c r="D45" s="120" t="s">
        <v>130</v>
      </c>
      <c r="E45" s="120" t="s">
        <v>130</v>
      </c>
      <c r="F45" s="117" t="str">
        <f>'1.2'!F45</f>
        <v>555-ЗС</v>
      </c>
      <c r="G45" s="112">
        <f>'1.1'!G45</f>
        <v>43804</v>
      </c>
      <c r="H45" s="119" t="s">
        <v>166</v>
      </c>
      <c r="I45" s="107"/>
    </row>
    <row r="46" spans="1:10" s="56" customFormat="1" ht="15" customHeight="1" x14ac:dyDescent="0.35">
      <c r="A46" s="66" t="s">
        <v>36</v>
      </c>
      <c r="B46" s="104"/>
      <c r="C46" s="105"/>
      <c r="D46" s="109"/>
      <c r="E46" s="109"/>
      <c r="F46" s="104"/>
      <c r="G46" s="114"/>
      <c r="H46" s="110"/>
      <c r="I46" s="111"/>
    </row>
    <row r="47" spans="1:10" s="57" customFormat="1" ht="15" customHeight="1" x14ac:dyDescent="0.35">
      <c r="A47" s="60" t="s">
        <v>37</v>
      </c>
      <c r="B47" s="116" t="s">
        <v>100</v>
      </c>
      <c r="C47" s="118">
        <f t="shared" ref="C47:C53" si="3">IF(B47="Да, содержится",2,0)</f>
        <v>2</v>
      </c>
      <c r="D47" s="120" t="s">
        <v>130</v>
      </c>
      <c r="E47" s="120" t="s">
        <v>130</v>
      </c>
      <c r="F47" s="117" t="str">
        <f>'1.2'!F47</f>
        <v>118</v>
      </c>
      <c r="G47" s="112">
        <f>'1.1'!G47</f>
        <v>43824</v>
      </c>
      <c r="H47" s="119" t="s">
        <v>174</v>
      </c>
      <c r="I47" s="107"/>
    </row>
    <row r="48" spans="1:10" s="57" customFormat="1" ht="15" customHeight="1" x14ac:dyDescent="0.35">
      <c r="A48" s="60" t="s">
        <v>38</v>
      </c>
      <c r="B48" s="116" t="s">
        <v>100</v>
      </c>
      <c r="C48" s="118">
        <f t="shared" si="3"/>
        <v>2</v>
      </c>
      <c r="D48" s="120" t="s">
        <v>130</v>
      </c>
      <c r="E48" s="120" t="s">
        <v>130</v>
      </c>
      <c r="F48" s="117" t="str">
        <f>'1.2'!F48</f>
        <v>59-РЗ</v>
      </c>
      <c r="G48" s="112">
        <f>'1.1'!G48</f>
        <v>43829</v>
      </c>
      <c r="H48" s="124" t="s">
        <v>185</v>
      </c>
      <c r="I48" s="107"/>
    </row>
    <row r="49" spans="1:122" s="57" customFormat="1" ht="15" customHeight="1" x14ac:dyDescent="0.35">
      <c r="A49" s="60" t="s">
        <v>39</v>
      </c>
      <c r="B49" s="116" t="s">
        <v>100</v>
      </c>
      <c r="C49" s="118">
        <f t="shared" si="3"/>
        <v>2</v>
      </c>
      <c r="D49" s="120" t="s">
        <v>130</v>
      </c>
      <c r="E49" s="120" t="s">
        <v>130</v>
      </c>
      <c r="F49" s="117" t="str">
        <f>'1.2'!F49</f>
        <v>45-РЗ</v>
      </c>
      <c r="G49" s="112">
        <f>'1.1'!G49</f>
        <v>43826</v>
      </c>
      <c r="H49" s="119">
        <v>9</v>
      </c>
      <c r="I49" s="107"/>
    </row>
    <row r="50" spans="1:122" s="57" customFormat="1" ht="15" customHeight="1" x14ac:dyDescent="0.35">
      <c r="A50" s="60" t="s">
        <v>40</v>
      </c>
      <c r="B50" s="116" t="s">
        <v>100</v>
      </c>
      <c r="C50" s="118">
        <f t="shared" si="3"/>
        <v>2</v>
      </c>
      <c r="D50" s="120" t="s">
        <v>130</v>
      </c>
      <c r="E50" s="120" t="s">
        <v>130</v>
      </c>
      <c r="F50" s="117" t="str">
        <f>'1.2'!F50</f>
        <v>70-РЗ</v>
      </c>
      <c r="G50" s="112">
        <f>'1.1'!G50</f>
        <v>43818</v>
      </c>
      <c r="H50" s="119">
        <v>11</v>
      </c>
      <c r="I50" s="107"/>
    </row>
    <row r="51" spans="1:122" s="57" customFormat="1" ht="15" customHeight="1" x14ac:dyDescent="0.35">
      <c r="A51" s="60" t="s">
        <v>89</v>
      </c>
      <c r="B51" s="116" t="s">
        <v>100</v>
      </c>
      <c r="C51" s="118">
        <f t="shared" si="3"/>
        <v>2</v>
      </c>
      <c r="D51" s="120" t="s">
        <v>130</v>
      </c>
      <c r="E51" s="120" t="s">
        <v>130</v>
      </c>
      <c r="F51" s="117" t="str">
        <f>'1.2'!F51</f>
        <v>86-РЗ</v>
      </c>
      <c r="G51" s="112">
        <f>'1.1'!G51</f>
        <v>43826</v>
      </c>
      <c r="H51" s="119" t="s">
        <v>180</v>
      </c>
      <c r="I51" s="107"/>
    </row>
    <row r="52" spans="1:122" s="57" customFormat="1" ht="15" customHeight="1" x14ac:dyDescent="0.35">
      <c r="A52" s="60" t="s">
        <v>41</v>
      </c>
      <c r="B52" s="116" t="s">
        <v>100</v>
      </c>
      <c r="C52" s="118">
        <f t="shared" si="3"/>
        <v>2</v>
      </c>
      <c r="D52" s="120" t="s">
        <v>130</v>
      </c>
      <c r="E52" s="120" t="s">
        <v>130</v>
      </c>
      <c r="F52" s="117" t="str">
        <f>'1.2'!F52</f>
        <v>61-РЗ</v>
      </c>
      <c r="G52" s="112">
        <f>'1.1'!G52</f>
        <v>43815</v>
      </c>
      <c r="H52" s="119" t="s">
        <v>187</v>
      </c>
      <c r="I52" s="107"/>
    </row>
    <row r="53" spans="1:122" s="56" customFormat="1" ht="15" customHeight="1" x14ac:dyDescent="0.35">
      <c r="A53" s="60" t="s">
        <v>42</v>
      </c>
      <c r="B53" s="116" t="s">
        <v>100</v>
      </c>
      <c r="C53" s="118">
        <f t="shared" si="3"/>
        <v>2</v>
      </c>
      <c r="D53" s="120" t="s">
        <v>130</v>
      </c>
      <c r="E53" s="120" t="s">
        <v>130</v>
      </c>
      <c r="F53" s="117" t="str">
        <f>'1.2'!F53</f>
        <v>95-кз</v>
      </c>
      <c r="G53" s="112">
        <f>'1.1'!G53</f>
        <v>43812</v>
      </c>
      <c r="H53" s="121" t="s">
        <v>184</v>
      </c>
      <c r="I53" s="108"/>
    </row>
    <row r="54" spans="1:122" s="56" customFormat="1" ht="15" customHeight="1" x14ac:dyDescent="0.35">
      <c r="A54" s="66" t="s">
        <v>43</v>
      </c>
      <c r="B54" s="104"/>
      <c r="C54" s="105"/>
      <c r="D54" s="109"/>
      <c r="E54" s="109"/>
      <c r="F54" s="104"/>
      <c r="G54" s="114"/>
      <c r="H54" s="110"/>
      <c r="I54" s="111"/>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row>
    <row r="55" spans="1:122" s="56" customFormat="1" ht="15" customHeight="1" x14ac:dyDescent="0.35">
      <c r="A55" s="60" t="s">
        <v>44</v>
      </c>
      <c r="B55" s="116" t="s">
        <v>100</v>
      </c>
      <c r="C55" s="118">
        <f t="shared" ref="C55:C61" si="4">IF(B55="Да, содержится",2,0)</f>
        <v>2</v>
      </c>
      <c r="D55" s="120" t="s">
        <v>130</v>
      </c>
      <c r="E55" s="120" t="s">
        <v>130</v>
      </c>
      <c r="F55" s="117" t="str">
        <f>'1.2'!F55</f>
        <v>181-з</v>
      </c>
      <c r="G55" s="112">
        <f>'1.1'!G55</f>
        <v>43818</v>
      </c>
      <c r="H55" s="119" t="s">
        <v>180</v>
      </c>
      <c r="I55" s="108"/>
    </row>
    <row r="56" spans="1:122" s="58" customFormat="1" ht="15" customHeight="1" x14ac:dyDescent="0.35">
      <c r="A56" s="60" t="s">
        <v>45</v>
      </c>
      <c r="B56" s="116" t="s">
        <v>100</v>
      </c>
      <c r="C56" s="118">
        <f t="shared" si="4"/>
        <v>2</v>
      </c>
      <c r="D56" s="120" t="s">
        <v>130</v>
      </c>
      <c r="E56" s="120" t="s">
        <v>130</v>
      </c>
      <c r="F56" s="117" t="str">
        <f>'1.2'!F56</f>
        <v>49-З</v>
      </c>
      <c r="G56" s="112">
        <f>'1.1'!G56</f>
        <v>43798</v>
      </c>
      <c r="H56" s="119">
        <v>7</v>
      </c>
      <c r="I56" s="10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row>
    <row r="57" spans="1:122" s="58" customFormat="1" ht="15" customHeight="1" x14ac:dyDescent="0.35">
      <c r="A57" s="60" t="s">
        <v>46</v>
      </c>
      <c r="B57" s="116" t="s">
        <v>100</v>
      </c>
      <c r="C57" s="118">
        <f t="shared" si="4"/>
        <v>2</v>
      </c>
      <c r="D57" s="120" t="s">
        <v>130</v>
      </c>
      <c r="E57" s="120" t="s">
        <v>130</v>
      </c>
      <c r="F57" s="117" t="str">
        <f>'1.2'!F57</f>
        <v>92-З</v>
      </c>
      <c r="G57" s="112">
        <f>'1.1'!G57</f>
        <v>43826</v>
      </c>
      <c r="H57" s="119">
        <v>5</v>
      </c>
      <c r="I57" s="10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row>
    <row r="58" spans="1:122" s="58" customFormat="1" ht="15" customHeight="1" x14ac:dyDescent="0.35">
      <c r="A58" s="60" t="s">
        <v>47</v>
      </c>
      <c r="B58" s="116" t="s">
        <v>100</v>
      </c>
      <c r="C58" s="118">
        <f t="shared" si="4"/>
        <v>2</v>
      </c>
      <c r="D58" s="120" t="s">
        <v>130</v>
      </c>
      <c r="E58" s="120" t="s">
        <v>130</v>
      </c>
      <c r="F58" s="117" t="str">
        <f>'1.2'!F58</f>
        <v>92-ЗРТ</v>
      </c>
      <c r="G58" s="112">
        <f>'1.1'!G58</f>
        <v>43799</v>
      </c>
      <c r="H58" s="119">
        <v>9</v>
      </c>
      <c r="I58" s="10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row>
    <row r="59" spans="1:122" s="56" customFormat="1" ht="15" customHeight="1" x14ac:dyDescent="0.35">
      <c r="A59" s="60" t="s">
        <v>48</v>
      </c>
      <c r="B59" s="116" t="s">
        <v>100</v>
      </c>
      <c r="C59" s="118">
        <f t="shared" si="4"/>
        <v>2</v>
      </c>
      <c r="D59" s="120" t="s">
        <v>130</v>
      </c>
      <c r="E59" s="120" t="s">
        <v>130</v>
      </c>
      <c r="F59" s="117" t="str">
        <f>'1.2'!F59</f>
        <v>73-РЗ</v>
      </c>
      <c r="G59" s="112">
        <f>'1.1'!G59</f>
        <v>43819</v>
      </c>
      <c r="H59" s="119">
        <v>9</v>
      </c>
      <c r="I59" s="108"/>
    </row>
    <row r="60" spans="1:122" s="56" customFormat="1" ht="15" customHeight="1" x14ac:dyDescent="0.35">
      <c r="A60" s="60" t="s">
        <v>49</v>
      </c>
      <c r="B60" s="116" t="s">
        <v>100</v>
      </c>
      <c r="C60" s="118">
        <f t="shared" si="4"/>
        <v>2</v>
      </c>
      <c r="D60" s="120" t="s">
        <v>130</v>
      </c>
      <c r="E60" s="120" t="s">
        <v>130</v>
      </c>
      <c r="F60" s="117">
        <f>'1.2'!F60</f>
        <v>83</v>
      </c>
      <c r="G60" s="112">
        <f>'1.1'!G60</f>
        <v>43802</v>
      </c>
      <c r="H60" s="119" t="s">
        <v>179</v>
      </c>
      <c r="I60" s="108"/>
    </row>
    <row r="61" spans="1:122" s="58" customFormat="1" ht="15" customHeight="1" x14ac:dyDescent="0.35">
      <c r="A61" s="60" t="s">
        <v>50</v>
      </c>
      <c r="B61" s="116" t="s">
        <v>110</v>
      </c>
      <c r="C61" s="118">
        <f t="shared" si="4"/>
        <v>0</v>
      </c>
      <c r="D61" s="120" t="s">
        <v>131</v>
      </c>
      <c r="E61" s="120" t="s">
        <v>131</v>
      </c>
      <c r="F61" s="117" t="str">
        <f>'1.2'!F61</f>
        <v>476-ПК</v>
      </c>
      <c r="G61" s="112">
        <f>'1.1'!G61</f>
        <v>43797</v>
      </c>
      <c r="H61" s="119" t="s">
        <v>131</v>
      </c>
      <c r="I61" s="10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row>
    <row r="62" spans="1:122" s="58" customFormat="1" ht="15" customHeight="1" x14ac:dyDescent="0.35">
      <c r="A62" s="60" t="s">
        <v>51</v>
      </c>
      <c r="B62" s="116" t="s">
        <v>100</v>
      </c>
      <c r="C62" s="118">
        <f t="shared" ref="C62:C68" si="5">IF(B62="Да, содержится",2,0)</f>
        <v>2</v>
      </c>
      <c r="D62" s="120" t="s">
        <v>130</v>
      </c>
      <c r="E62" s="120" t="s">
        <v>130</v>
      </c>
      <c r="F62" s="117" t="str">
        <f>'1.2'!F62</f>
        <v>325-ЗО</v>
      </c>
      <c r="G62" s="112">
        <f>'1.1'!G62</f>
        <v>43818</v>
      </c>
      <c r="H62" s="119" t="s">
        <v>186</v>
      </c>
      <c r="I62" s="10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row>
    <row r="63" spans="1:122" s="58" customFormat="1" ht="15" customHeight="1" x14ac:dyDescent="0.35">
      <c r="A63" s="60" t="s">
        <v>52</v>
      </c>
      <c r="B63" s="116" t="s">
        <v>100</v>
      </c>
      <c r="C63" s="118">
        <f t="shared" si="5"/>
        <v>2</v>
      </c>
      <c r="D63" s="120" t="s">
        <v>130</v>
      </c>
      <c r="E63" s="120" t="s">
        <v>130</v>
      </c>
      <c r="F63" s="117" t="str">
        <f>'1.2'!F63</f>
        <v>165-З</v>
      </c>
      <c r="G63" s="112">
        <f>'1.1'!G63</f>
        <v>43818</v>
      </c>
      <c r="H63" s="119">
        <v>11</v>
      </c>
      <c r="I63" s="10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row>
    <row r="64" spans="1:122" s="58" customFormat="1" ht="15" customHeight="1" x14ac:dyDescent="0.35">
      <c r="A64" s="60" t="s">
        <v>53</v>
      </c>
      <c r="B64" s="116" t="s">
        <v>100</v>
      </c>
      <c r="C64" s="118">
        <f t="shared" si="5"/>
        <v>2</v>
      </c>
      <c r="D64" s="120" t="s">
        <v>130</v>
      </c>
      <c r="E64" s="120" t="s">
        <v>130</v>
      </c>
      <c r="F64" s="117" t="str">
        <f>'1.2'!F64</f>
        <v>2010/527-VI-ОЗ</v>
      </c>
      <c r="G64" s="112">
        <f>'1.1'!G64</f>
        <v>43819</v>
      </c>
      <c r="H64" s="119">
        <v>2</v>
      </c>
      <c r="I64" s="10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row>
    <row r="65" spans="1:122" s="56" customFormat="1" ht="15" customHeight="1" x14ac:dyDescent="0.35">
      <c r="A65" s="60" t="s">
        <v>54</v>
      </c>
      <c r="B65" s="116" t="s">
        <v>100</v>
      </c>
      <c r="C65" s="118">
        <f t="shared" si="5"/>
        <v>2</v>
      </c>
      <c r="D65" s="120" t="s">
        <v>130</v>
      </c>
      <c r="E65" s="120" t="s">
        <v>130</v>
      </c>
      <c r="F65" s="117" t="str">
        <f>'1.2'!F65</f>
        <v>3435-ЗПО</v>
      </c>
      <c r="G65" s="112">
        <f>'1.1'!G65</f>
        <v>43822</v>
      </c>
      <c r="H65" s="119">
        <v>9</v>
      </c>
      <c r="I65" s="108"/>
    </row>
    <row r="66" spans="1:122" s="58" customFormat="1" ht="15" customHeight="1" x14ac:dyDescent="0.35">
      <c r="A66" s="60" t="s">
        <v>55</v>
      </c>
      <c r="B66" s="116" t="s">
        <v>110</v>
      </c>
      <c r="C66" s="118">
        <f t="shared" si="5"/>
        <v>0</v>
      </c>
      <c r="D66" s="120" t="s">
        <v>131</v>
      </c>
      <c r="E66" s="120" t="s">
        <v>131</v>
      </c>
      <c r="F66" s="117" t="str">
        <f>'1.2'!F66</f>
        <v>125-ГД</v>
      </c>
      <c r="G66" s="112">
        <f>'1.1'!G66</f>
        <v>43808</v>
      </c>
      <c r="H66" s="119" t="s">
        <v>131</v>
      </c>
      <c r="I66" s="10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row>
    <row r="67" spans="1:122" s="58" customFormat="1" ht="15" customHeight="1" x14ac:dyDescent="0.35">
      <c r="A67" s="60" t="s">
        <v>56</v>
      </c>
      <c r="B67" s="116" t="s">
        <v>100</v>
      </c>
      <c r="C67" s="118">
        <f t="shared" si="5"/>
        <v>2</v>
      </c>
      <c r="D67" s="120" t="s">
        <v>130</v>
      </c>
      <c r="E67" s="120" t="s">
        <v>130</v>
      </c>
      <c r="F67" s="117" t="str">
        <f>'1.2'!F67</f>
        <v>130-ЗСО</v>
      </c>
      <c r="G67" s="112">
        <f>'1.1'!G67</f>
        <v>43795</v>
      </c>
      <c r="H67" s="119">
        <v>7</v>
      </c>
      <c r="I67" s="10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row>
    <row r="68" spans="1:122" s="56" customFormat="1" ht="15" customHeight="1" x14ac:dyDescent="0.35">
      <c r="A68" s="60" t="s">
        <v>57</v>
      </c>
      <c r="B68" s="116" t="s">
        <v>100</v>
      </c>
      <c r="C68" s="118">
        <f t="shared" si="5"/>
        <v>2</v>
      </c>
      <c r="D68" s="120" t="s">
        <v>130</v>
      </c>
      <c r="E68" s="120" t="s">
        <v>130</v>
      </c>
      <c r="F68" s="117" t="str">
        <f>'1.2'!F68</f>
        <v>124-ЗО</v>
      </c>
      <c r="G68" s="112">
        <f>'1.1'!G68</f>
        <v>43791</v>
      </c>
      <c r="H68" s="119">
        <v>8</v>
      </c>
      <c r="I68" s="108"/>
    </row>
    <row r="69" spans="1:122" s="56" customFormat="1" ht="15" customHeight="1" x14ac:dyDescent="0.35">
      <c r="A69" s="66" t="s">
        <v>58</v>
      </c>
      <c r="B69" s="104"/>
      <c r="C69" s="105"/>
      <c r="D69" s="109"/>
      <c r="E69" s="109"/>
      <c r="F69" s="106"/>
      <c r="G69" s="114"/>
      <c r="H69" s="110"/>
      <c r="I69" s="111"/>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row>
    <row r="70" spans="1:122" s="58" customFormat="1" ht="15" customHeight="1" x14ac:dyDescent="0.35">
      <c r="A70" s="60" t="s">
        <v>59</v>
      </c>
      <c r="B70" s="116" t="s">
        <v>100</v>
      </c>
      <c r="C70" s="118">
        <f t="shared" ref="C70:C75" si="6">IF(B70="Да, содержится",2,0)</f>
        <v>2</v>
      </c>
      <c r="D70" s="120" t="s">
        <v>130</v>
      </c>
      <c r="E70" s="120" t="s">
        <v>130</v>
      </c>
      <c r="F70" s="117" t="str">
        <f>'1.2'!F70</f>
        <v>169</v>
      </c>
      <c r="G70" s="112">
        <f>'1.1'!G70</f>
        <v>43811</v>
      </c>
      <c r="H70" s="119" t="s">
        <v>176</v>
      </c>
      <c r="I70" s="10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row>
    <row r="71" spans="1:122" s="56" customFormat="1" ht="15" customHeight="1" x14ac:dyDescent="0.35">
      <c r="A71" s="60" t="s">
        <v>60</v>
      </c>
      <c r="B71" s="116" t="s">
        <v>100</v>
      </c>
      <c r="C71" s="118">
        <f t="shared" si="6"/>
        <v>2</v>
      </c>
      <c r="D71" s="120" t="s">
        <v>130</v>
      </c>
      <c r="E71" s="120" t="s">
        <v>130</v>
      </c>
      <c r="F71" s="117" t="str">
        <f>'1.2'!F71</f>
        <v>120-ОЗ</v>
      </c>
      <c r="G71" s="112">
        <f>'1.1'!G71</f>
        <v>43811</v>
      </c>
      <c r="H71" s="119">
        <v>5</v>
      </c>
      <c r="I71" s="108"/>
    </row>
    <row r="72" spans="1:122" s="56" customFormat="1" ht="15" customHeight="1" x14ac:dyDescent="0.35">
      <c r="A72" s="60" t="s">
        <v>61</v>
      </c>
      <c r="B72" s="116" t="s">
        <v>100</v>
      </c>
      <c r="C72" s="118">
        <f t="shared" si="6"/>
        <v>2</v>
      </c>
      <c r="D72" s="120" t="s">
        <v>130</v>
      </c>
      <c r="E72" s="120" t="s">
        <v>130</v>
      </c>
      <c r="F72" s="117" t="str">
        <f>'1.2'!F72</f>
        <v>85</v>
      </c>
      <c r="G72" s="112">
        <f>'1.1'!G72</f>
        <v>43797</v>
      </c>
      <c r="H72" s="119" t="s">
        <v>186</v>
      </c>
      <c r="I72" s="108"/>
    </row>
    <row r="73" spans="1:122" s="58" customFormat="1" ht="15" customHeight="1" x14ac:dyDescent="0.35">
      <c r="A73" s="60" t="s">
        <v>62</v>
      </c>
      <c r="B73" s="116" t="s">
        <v>100</v>
      </c>
      <c r="C73" s="118">
        <f t="shared" si="6"/>
        <v>2</v>
      </c>
      <c r="D73" s="120" t="s">
        <v>130</v>
      </c>
      <c r="E73" s="120" t="s">
        <v>130</v>
      </c>
      <c r="F73" s="117" t="str">
        <f>'1.2'!F73</f>
        <v>63-ЗО</v>
      </c>
      <c r="G73" s="112">
        <f>'1.1'!G73</f>
        <v>43825</v>
      </c>
      <c r="H73" s="119">
        <v>9</v>
      </c>
      <c r="I73" s="10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row>
    <row r="74" spans="1:122" s="58" customFormat="1" ht="15" customHeight="1" x14ac:dyDescent="0.35">
      <c r="A74" s="60" t="s">
        <v>63</v>
      </c>
      <c r="B74" s="116" t="s">
        <v>100</v>
      </c>
      <c r="C74" s="118">
        <f t="shared" si="6"/>
        <v>2</v>
      </c>
      <c r="D74" s="120" t="s">
        <v>130</v>
      </c>
      <c r="E74" s="120" t="s">
        <v>130</v>
      </c>
      <c r="F74" s="117" t="str">
        <f>'1.2'!F74</f>
        <v>75-ОЗ</v>
      </c>
      <c r="G74" s="112">
        <f>'1.1'!G74</f>
        <v>43790</v>
      </c>
      <c r="H74" s="119" t="s">
        <v>176</v>
      </c>
      <c r="I74" s="10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row>
    <row r="75" spans="1:122" s="58" customFormat="1" ht="15" customHeight="1" x14ac:dyDescent="0.35">
      <c r="A75" s="60" t="s">
        <v>64</v>
      </c>
      <c r="B75" s="116" t="s">
        <v>100</v>
      </c>
      <c r="C75" s="118">
        <f t="shared" si="6"/>
        <v>2</v>
      </c>
      <c r="D75" s="120" t="s">
        <v>130</v>
      </c>
      <c r="E75" s="120" t="s">
        <v>130</v>
      </c>
      <c r="F75" s="117" t="str">
        <f>'1.2'!F75</f>
        <v>81-ЗАО</v>
      </c>
      <c r="G75" s="112">
        <f>'1.1'!G75</f>
        <v>43790</v>
      </c>
      <c r="H75" s="119">
        <v>12</v>
      </c>
      <c r="I75" s="10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row>
    <row r="76" spans="1:122" s="56" customFormat="1" ht="15" customHeight="1" x14ac:dyDescent="0.35">
      <c r="A76" s="66" t="s">
        <v>65</v>
      </c>
      <c r="B76" s="104"/>
      <c r="C76" s="105"/>
      <c r="D76" s="109"/>
      <c r="E76" s="109"/>
      <c r="F76" s="104"/>
      <c r="G76" s="114"/>
      <c r="H76" s="110"/>
      <c r="I76" s="111"/>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row>
    <row r="77" spans="1:122" s="58" customFormat="1" ht="15" customHeight="1" x14ac:dyDescent="0.35">
      <c r="A77" s="60" t="s">
        <v>66</v>
      </c>
      <c r="B77" s="116" t="s">
        <v>100</v>
      </c>
      <c r="C77" s="118">
        <f t="shared" ref="C77:C86" si="7">IF(B77="Да, содержится",2,0)</f>
        <v>2</v>
      </c>
      <c r="D77" s="120" t="s">
        <v>130</v>
      </c>
      <c r="E77" s="120" t="s">
        <v>130</v>
      </c>
      <c r="F77" s="117" t="str">
        <f>'1.2'!F77</f>
        <v>64-РЗ</v>
      </c>
      <c r="G77" s="112">
        <f>'1.1'!G77</f>
        <v>43819</v>
      </c>
      <c r="H77" s="119">
        <v>19</v>
      </c>
      <c r="I77" s="10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row>
    <row r="78" spans="1:122" s="58" customFormat="1" ht="15" customHeight="1" x14ac:dyDescent="0.35">
      <c r="A78" s="60" t="s">
        <v>68</v>
      </c>
      <c r="B78" s="116" t="s">
        <v>100</v>
      </c>
      <c r="C78" s="118">
        <f t="shared" si="7"/>
        <v>2</v>
      </c>
      <c r="D78" s="120" t="s">
        <v>130</v>
      </c>
      <c r="E78" s="120" t="s">
        <v>130</v>
      </c>
      <c r="F78" s="117" t="str">
        <f>'1.2'!F78</f>
        <v>555-ЗРТ</v>
      </c>
      <c r="G78" s="112">
        <f>'1.1'!G78</f>
        <v>43801</v>
      </c>
      <c r="H78" s="119" t="s">
        <v>175</v>
      </c>
      <c r="I78" s="10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row>
    <row r="79" spans="1:122" s="58" customFormat="1" ht="15" customHeight="1" x14ac:dyDescent="0.35">
      <c r="A79" s="60" t="s">
        <v>69</v>
      </c>
      <c r="B79" s="116" t="s">
        <v>100</v>
      </c>
      <c r="C79" s="118">
        <f t="shared" si="7"/>
        <v>2</v>
      </c>
      <c r="D79" s="120" t="s">
        <v>130</v>
      </c>
      <c r="E79" s="120" t="s">
        <v>130</v>
      </c>
      <c r="F79" s="117" t="str">
        <f>'1.2'!F79</f>
        <v>106-ЗРХ</v>
      </c>
      <c r="G79" s="112">
        <f>'1.1'!G79</f>
        <v>43819</v>
      </c>
      <c r="H79" s="119" t="s">
        <v>174</v>
      </c>
      <c r="I79" s="10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row>
    <row r="80" spans="1:122" s="56" customFormat="1" ht="15" customHeight="1" x14ac:dyDescent="0.35">
      <c r="A80" s="60" t="s">
        <v>70</v>
      </c>
      <c r="B80" s="116" t="s">
        <v>100</v>
      </c>
      <c r="C80" s="118">
        <f t="shared" si="7"/>
        <v>2</v>
      </c>
      <c r="D80" s="120" t="s">
        <v>130</v>
      </c>
      <c r="E80" s="120" t="s">
        <v>130</v>
      </c>
      <c r="F80" s="117" t="str">
        <f>'1.2'!F80</f>
        <v>102-ЗС</v>
      </c>
      <c r="G80" s="112">
        <f>'1.1'!G80</f>
        <v>43802</v>
      </c>
      <c r="H80" s="119" t="s">
        <v>175</v>
      </c>
      <c r="I80" s="108"/>
    </row>
    <row r="81" spans="1:122" s="56" customFormat="1" ht="15" customHeight="1" x14ac:dyDescent="0.35">
      <c r="A81" s="60" t="s">
        <v>72</v>
      </c>
      <c r="B81" s="116" t="s">
        <v>100</v>
      </c>
      <c r="C81" s="118">
        <f t="shared" si="7"/>
        <v>2</v>
      </c>
      <c r="D81" s="120" t="s">
        <v>130</v>
      </c>
      <c r="E81" s="120" t="s">
        <v>130</v>
      </c>
      <c r="F81" s="117" t="str">
        <f>'1.2'!F81</f>
        <v>8-3414</v>
      </c>
      <c r="G81" s="112">
        <f>'1.1'!G81</f>
        <v>43804</v>
      </c>
      <c r="H81" s="119">
        <v>5</v>
      </c>
      <c r="I81" s="108"/>
    </row>
    <row r="82" spans="1:122" s="58" customFormat="1" ht="15" customHeight="1" x14ac:dyDescent="0.35">
      <c r="A82" s="60" t="s">
        <v>73</v>
      </c>
      <c r="B82" s="116" t="s">
        <v>100</v>
      </c>
      <c r="C82" s="118">
        <f t="shared" si="7"/>
        <v>2</v>
      </c>
      <c r="D82" s="120" t="s">
        <v>130</v>
      </c>
      <c r="E82" s="120" t="s">
        <v>130</v>
      </c>
      <c r="F82" s="117" t="str">
        <f>'1.2'!F82</f>
        <v>130-ОЗ</v>
      </c>
      <c r="G82" s="112">
        <f>'1.1'!G82</f>
        <v>43819</v>
      </c>
      <c r="H82" s="119" t="s">
        <v>176</v>
      </c>
      <c r="I82" s="10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row>
    <row r="83" spans="1:122" s="58" customFormat="1" ht="15" customHeight="1" x14ac:dyDescent="0.35">
      <c r="A83" s="60" t="s">
        <v>683</v>
      </c>
      <c r="B83" s="116" t="s">
        <v>100</v>
      </c>
      <c r="C83" s="118">
        <f t="shared" si="7"/>
        <v>2</v>
      </c>
      <c r="D83" s="120" t="s">
        <v>130</v>
      </c>
      <c r="E83" s="120" t="s">
        <v>130</v>
      </c>
      <c r="F83" s="117" t="str">
        <f>'1.2'!F83</f>
        <v>137-ОЗ</v>
      </c>
      <c r="G83" s="112">
        <f>'1.1'!G83</f>
        <v>43810</v>
      </c>
      <c r="H83" s="119">
        <v>8</v>
      </c>
      <c r="I83" s="10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row>
    <row r="84" spans="1:122" s="56" customFormat="1" ht="15" customHeight="1" x14ac:dyDescent="0.35">
      <c r="A84" s="60" t="s">
        <v>74</v>
      </c>
      <c r="B84" s="116" t="s">
        <v>100</v>
      </c>
      <c r="C84" s="118">
        <f t="shared" si="7"/>
        <v>2</v>
      </c>
      <c r="D84" s="120" t="s">
        <v>130</v>
      </c>
      <c r="E84" s="120" t="s">
        <v>130</v>
      </c>
      <c r="F84" s="117" t="str">
        <f>'1.2'!F84</f>
        <v>454-ОЗ</v>
      </c>
      <c r="G84" s="112">
        <f>'1.1'!G84</f>
        <v>43824</v>
      </c>
      <c r="H84" s="119">
        <v>7</v>
      </c>
      <c r="I84" s="108"/>
    </row>
    <row r="85" spans="1:122" s="56" customFormat="1" ht="15" customHeight="1" x14ac:dyDescent="0.35">
      <c r="A85" s="60" t="s">
        <v>75</v>
      </c>
      <c r="B85" s="116" t="s">
        <v>100</v>
      </c>
      <c r="C85" s="118">
        <f t="shared" si="7"/>
        <v>2</v>
      </c>
      <c r="D85" s="120" t="s">
        <v>130</v>
      </c>
      <c r="E85" s="120" t="s">
        <v>130</v>
      </c>
      <c r="F85" s="117" t="str">
        <f>'1.2'!F85</f>
        <v>2219-ОЗ</v>
      </c>
      <c r="G85" s="112">
        <f>'1.1'!G85</f>
        <v>43818</v>
      </c>
      <c r="H85" s="119">
        <v>7</v>
      </c>
      <c r="I85" s="108"/>
    </row>
    <row r="86" spans="1:122" s="58" customFormat="1" ht="15" customHeight="1" x14ac:dyDescent="0.35">
      <c r="A86" s="60" t="s">
        <v>76</v>
      </c>
      <c r="B86" s="116" t="s">
        <v>110</v>
      </c>
      <c r="C86" s="118">
        <f t="shared" si="7"/>
        <v>0</v>
      </c>
      <c r="D86" s="120" t="s">
        <v>131</v>
      </c>
      <c r="E86" s="120" t="s">
        <v>131</v>
      </c>
      <c r="F86" s="117" t="str">
        <f>'1.2'!F86</f>
        <v>164-ОЗ</v>
      </c>
      <c r="G86" s="112">
        <f>'1.1'!G86</f>
        <v>43824</v>
      </c>
      <c r="H86" s="119" t="s">
        <v>131</v>
      </c>
      <c r="I86" s="10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row>
    <row r="87" spans="1:122" s="56" customFormat="1" ht="15" customHeight="1" x14ac:dyDescent="0.35">
      <c r="A87" s="66" t="s">
        <v>77</v>
      </c>
      <c r="B87" s="104"/>
      <c r="C87" s="105"/>
      <c r="D87" s="109"/>
      <c r="E87" s="109"/>
      <c r="F87" s="104"/>
      <c r="G87" s="114"/>
      <c r="H87" s="110"/>
      <c r="I87" s="111"/>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row>
    <row r="88" spans="1:122" s="58" customFormat="1" ht="15" customHeight="1" x14ac:dyDescent="0.35">
      <c r="A88" s="60" t="s">
        <v>67</v>
      </c>
      <c r="B88" s="116" t="s">
        <v>100</v>
      </c>
      <c r="C88" s="118">
        <f t="shared" ref="C88:C98" si="8">IF(B88="Да, содержится",2,0)</f>
        <v>2</v>
      </c>
      <c r="D88" s="120" t="s">
        <v>130</v>
      </c>
      <c r="E88" s="120" t="s">
        <v>130</v>
      </c>
      <c r="F88" s="117" t="str">
        <f>'1.2'!F88</f>
        <v>776-VI</v>
      </c>
      <c r="G88" s="112">
        <f>'1.1'!G88</f>
        <v>43811</v>
      </c>
      <c r="H88" s="119" t="s">
        <v>187</v>
      </c>
      <c r="I88" s="10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row>
    <row r="89" spans="1:122" s="58" customFormat="1" ht="15" customHeight="1" x14ac:dyDescent="0.35">
      <c r="A89" s="60" t="s">
        <v>78</v>
      </c>
      <c r="B89" s="116" t="s">
        <v>100</v>
      </c>
      <c r="C89" s="118">
        <f t="shared" si="8"/>
        <v>2</v>
      </c>
      <c r="D89" s="120" t="s">
        <v>130</v>
      </c>
      <c r="E89" s="120" t="s">
        <v>130</v>
      </c>
      <c r="F89" s="117" t="str">
        <f>'1.2'!F89</f>
        <v>2199-З N 309-VI</v>
      </c>
      <c r="G89" s="112">
        <f>'1.1'!G89</f>
        <v>43811</v>
      </c>
      <c r="H89" s="119">
        <v>10</v>
      </c>
      <c r="I89" s="10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row>
    <row r="90" spans="1:122" s="58" customFormat="1" ht="15" customHeight="1" x14ac:dyDescent="0.35">
      <c r="A90" s="60" t="s">
        <v>71</v>
      </c>
      <c r="B90" s="116" t="s">
        <v>100</v>
      </c>
      <c r="C90" s="118">
        <f t="shared" si="8"/>
        <v>2</v>
      </c>
      <c r="D90" s="120" t="s">
        <v>130</v>
      </c>
      <c r="E90" s="120" t="s">
        <v>130</v>
      </c>
      <c r="F90" s="117" t="str">
        <f>'1.2'!F90</f>
        <v>1778-ЗЗК</v>
      </c>
      <c r="G90" s="112">
        <f>'1.1'!G90</f>
        <v>43818</v>
      </c>
      <c r="H90" s="119" t="s">
        <v>186</v>
      </c>
      <c r="I90" s="10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row>
    <row r="91" spans="1:122" s="57" customFormat="1" ht="15" customHeight="1" x14ac:dyDescent="0.35">
      <c r="A91" s="60" t="s">
        <v>79</v>
      </c>
      <c r="B91" s="116" t="s">
        <v>100</v>
      </c>
      <c r="C91" s="118">
        <f t="shared" si="8"/>
        <v>2</v>
      </c>
      <c r="D91" s="120" t="s">
        <v>130</v>
      </c>
      <c r="E91" s="120" t="s">
        <v>130</v>
      </c>
      <c r="F91" s="117" t="str">
        <f>'1.2'!F91</f>
        <v>396</v>
      </c>
      <c r="G91" s="112">
        <f>'1.1'!G91</f>
        <v>43798</v>
      </c>
      <c r="H91" s="119" t="s">
        <v>208</v>
      </c>
      <c r="I91" s="107"/>
    </row>
    <row r="92" spans="1:122" s="56" customFormat="1" ht="15" customHeight="1" x14ac:dyDescent="0.35">
      <c r="A92" s="60" t="s">
        <v>80</v>
      </c>
      <c r="B92" s="116" t="s">
        <v>100</v>
      </c>
      <c r="C92" s="118">
        <f t="shared" si="8"/>
        <v>2</v>
      </c>
      <c r="D92" s="120" t="s">
        <v>130</v>
      </c>
      <c r="E92" s="120" t="s">
        <v>130</v>
      </c>
      <c r="F92" s="117" t="str">
        <f>'1.2'!F92</f>
        <v>664-КЗ</v>
      </c>
      <c r="G92" s="112">
        <f>'1.1'!G92</f>
        <v>43818</v>
      </c>
      <c r="H92" s="119" t="s">
        <v>173</v>
      </c>
      <c r="I92" s="108"/>
    </row>
    <row r="93" spans="1:122" s="56" customFormat="1" ht="15" customHeight="1" x14ac:dyDescent="0.35">
      <c r="A93" s="60" t="s">
        <v>81</v>
      </c>
      <c r="B93" s="116" t="s">
        <v>100</v>
      </c>
      <c r="C93" s="118">
        <f t="shared" si="8"/>
        <v>2</v>
      </c>
      <c r="D93" s="120" t="s">
        <v>130</v>
      </c>
      <c r="E93" s="120" t="s">
        <v>130</v>
      </c>
      <c r="F93" s="117" t="str">
        <f>'1.2'!F93</f>
        <v>32</v>
      </c>
      <c r="G93" s="112">
        <f>'1.1'!G93</f>
        <v>43803</v>
      </c>
      <c r="H93" s="119" t="s">
        <v>186</v>
      </c>
      <c r="I93" s="108"/>
    </row>
    <row r="94" spans="1:122" s="58" customFormat="1" ht="15" customHeight="1" x14ac:dyDescent="0.35">
      <c r="A94" s="60" t="s">
        <v>82</v>
      </c>
      <c r="B94" s="116" t="s">
        <v>110</v>
      </c>
      <c r="C94" s="118">
        <f t="shared" si="8"/>
        <v>0</v>
      </c>
      <c r="D94" s="120" t="s">
        <v>131</v>
      </c>
      <c r="E94" s="120" t="s">
        <v>131</v>
      </c>
      <c r="F94" s="117" t="str">
        <f>'1.2'!F94</f>
        <v>449-ОЗ</v>
      </c>
      <c r="G94" s="112">
        <f>'1.1'!G94</f>
        <v>43811</v>
      </c>
      <c r="H94" s="119" t="s">
        <v>131</v>
      </c>
      <c r="I94" s="10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row>
    <row r="95" spans="1:122" s="58" customFormat="1" ht="15" customHeight="1" x14ac:dyDescent="0.35">
      <c r="A95" s="60" t="s">
        <v>83</v>
      </c>
      <c r="B95" s="116" t="s">
        <v>100</v>
      </c>
      <c r="C95" s="118">
        <f t="shared" si="8"/>
        <v>2</v>
      </c>
      <c r="D95" s="120" t="s">
        <v>130</v>
      </c>
      <c r="E95" s="120" t="s">
        <v>130</v>
      </c>
      <c r="F95" s="117" t="str">
        <f>'1.2'!F95</f>
        <v>2452-ОЗ</v>
      </c>
      <c r="G95" s="112">
        <f>'1.1'!G95</f>
        <v>43825</v>
      </c>
      <c r="H95" s="119" t="s">
        <v>209</v>
      </c>
      <c r="I95" s="10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row>
    <row r="96" spans="1:122" s="58" customFormat="1" ht="15" customHeight="1" x14ac:dyDescent="0.35">
      <c r="A96" s="60" t="s">
        <v>84</v>
      </c>
      <c r="B96" s="116" t="s">
        <v>100</v>
      </c>
      <c r="C96" s="118">
        <f t="shared" si="8"/>
        <v>2</v>
      </c>
      <c r="D96" s="120" t="s">
        <v>130</v>
      </c>
      <c r="E96" s="120" t="s">
        <v>130</v>
      </c>
      <c r="F96" s="117" t="str">
        <f>'1.2'!F96</f>
        <v>124-ЗО</v>
      </c>
      <c r="G96" s="112">
        <f>'1.1'!G96</f>
        <v>43818</v>
      </c>
      <c r="H96" s="119">
        <v>6</v>
      </c>
      <c r="I96" s="10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row>
    <row r="97" spans="1:122" s="58" customFormat="1" ht="15" customHeight="1" x14ac:dyDescent="0.35">
      <c r="A97" s="60" t="s">
        <v>85</v>
      </c>
      <c r="B97" s="116" t="s">
        <v>100</v>
      </c>
      <c r="C97" s="118">
        <f t="shared" si="8"/>
        <v>2</v>
      </c>
      <c r="D97" s="120" t="s">
        <v>130</v>
      </c>
      <c r="E97" s="120" t="s">
        <v>130</v>
      </c>
      <c r="F97" s="117" t="str">
        <f>'1.2'!F97</f>
        <v>498-ОЗ</v>
      </c>
      <c r="G97" s="112">
        <f>'1.1'!G97</f>
        <v>43809</v>
      </c>
      <c r="H97" s="119" t="s">
        <v>186</v>
      </c>
      <c r="I97" s="10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row>
    <row r="98" spans="1:122" s="58" customFormat="1" ht="15" customHeight="1" x14ac:dyDescent="0.35">
      <c r="A98" s="60" t="s">
        <v>86</v>
      </c>
      <c r="B98" s="116" t="s">
        <v>100</v>
      </c>
      <c r="C98" s="118">
        <f t="shared" si="8"/>
        <v>2</v>
      </c>
      <c r="D98" s="120" t="s">
        <v>130</v>
      </c>
      <c r="E98" s="120" t="s">
        <v>130</v>
      </c>
      <c r="F98" s="117" t="str">
        <f>'1.2'!F98</f>
        <v>100-ОЗ</v>
      </c>
      <c r="G98" s="112">
        <f>'1.1'!G98</f>
        <v>43801</v>
      </c>
      <c r="H98" s="119" t="s">
        <v>186</v>
      </c>
      <c r="I98" s="10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row>
    <row r="101" spans="1:122" x14ac:dyDescent="0.35">
      <c r="I101" s="59"/>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row>
    <row r="102" spans="1:122" x14ac:dyDescent="0.35">
      <c r="I102" s="59"/>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row>
    <row r="103" spans="1:122" x14ac:dyDescent="0.35">
      <c r="I103" s="59"/>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row>
    <row r="104" spans="1:122" x14ac:dyDescent="0.35">
      <c r="I104" s="59"/>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row>
    <row r="105" spans="1:122" x14ac:dyDescent="0.35">
      <c r="I105" s="59"/>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row>
    <row r="106" spans="1:122" x14ac:dyDescent="0.35">
      <c r="I106" s="59"/>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row>
    <row r="107" spans="1:122" x14ac:dyDescent="0.35">
      <c r="A107" s="4"/>
      <c r="B107" s="4"/>
      <c r="C107" s="6"/>
      <c r="D107" s="6"/>
      <c r="E107" s="6"/>
      <c r="F107" s="4"/>
      <c r="G107" s="4"/>
      <c r="I107" s="59"/>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row>
    <row r="108" spans="1:122" x14ac:dyDescent="0.35">
      <c r="I108" s="59"/>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row>
    <row r="109" spans="1:122" x14ac:dyDescent="0.35">
      <c r="I109" s="59"/>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row>
    <row r="110" spans="1:122" x14ac:dyDescent="0.35">
      <c r="I110" s="59"/>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row>
    <row r="111" spans="1:122" s="2" customFormat="1" x14ac:dyDescent="0.35">
      <c r="A111" s="4"/>
      <c r="B111" s="4"/>
      <c r="C111" s="6"/>
      <c r="D111" s="6"/>
      <c r="E111" s="6"/>
      <c r="F111" s="4"/>
      <c r="G111" s="4"/>
      <c r="H111" s="27"/>
      <c r="I111" s="59"/>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row>
    <row r="112" spans="1:122" x14ac:dyDescent="0.35">
      <c r="I112" s="59"/>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row>
    <row r="113" spans="1:122" x14ac:dyDescent="0.35">
      <c r="I113" s="59"/>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row>
    <row r="114" spans="1:122" s="2" customFormat="1" x14ac:dyDescent="0.35">
      <c r="A114" s="4"/>
      <c r="B114" s="4"/>
      <c r="C114" s="6"/>
      <c r="D114" s="6"/>
      <c r="E114" s="6"/>
      <c r="F114" s="4"/>
      <c r="G114" s="4"/>
      <c r="H114" s="27"/>
      <c r="I114" s="59"/>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row>
    <row r="115" spans="1:122" x14ac:dyDescent="0.35">
      <c r="I115" s="59"/>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row>
    <row r="116" spans="1:122" x14ac:dyDescent="0.35">
      <c r="I116" s="59"/>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row>
    <row r="117" spans="1:122" x14ac:dyDescent="0.35">
      <c r="I117" s="59"/>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row>
    <row r="118" spans="1:122" s="2" customFormat="1" x14ac:dyDescent="0.35">
      <c r="A118" s="4"/>
      <c r="B118" s="4"/>
      <c r="C118" s="6"/>
      <c r="D118" s="6"/>
      <c r="E118" s="6"/>
      <c r="F118" s="4"/>
      <c r="G118" s="4"/>
      <c r="H118" s="27"/>
      <c r="I118" s="59"/>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row>
    <row r="119" spans="1:122" x14ac:dyDescent="0.35">
      <c r="I119" s="59"/>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row>
    <row r="120" spans="1:122" x14ac:dyDescent="0.35">
      <c r="I120" s="59"/>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row>
    <row r="121" spans="1:122" s="2" customFormat="1" ht="11.5" x14ac:dyDescent="0.25">
      <c r="A121" s="4"/>
      <c r="B121" s="4"/>
      <c r="C121" s="6"/>
      <c r="D121" s="6"/>
      <c r="E121" s="6"/>
      <c r="F121" s="4"/>
      <c r="G121" s="4"/>
      <c r="H121" s="27"/>
      <c r="I121" s="61"/>
    </row>
    <row r="125" spans="1:122" s="2" customFormat="1" ht="11.5" x14ac:dyDescent="0.25">
      <c r="A125" s="4"/>
      <c r="B125" s="4"/>
      <c r="C125" s="6"/>
      <c r="D125" s="6"/>
      <c r="E125" s="6"/>
      <c r="F125" s="4"/>
      <c r="G125" s="4"/>
      <c r="H125" s="27"/>
      <c r="I125" s="61"/>
    </row>
  </sheetData>
  <autoFilter ref="A6:H99" xr:uid="{00000000-0009-0000-0000-000005000000}"/>
  <mergeCells count="12">
    <mergeCell ref="A1:I1"/>
    <mergeCell ref="A2:I2"/>
    <mergeCell ref="I3:I5"/>
    <mergeCell ref="E4:E5"/>
    <mergeCell ref="F3:H3"/>
    <mergeCell ref="F4:F5"/>
    <mergeCell ref="G4:G5"/>
    <mergeCell ref="H4:H5"/>
    <mergeCell ref="A3:A5"/>
    <mergeCell ref="C4:C5"/>
    <mergeCell ref="D3:E3"/>
    <mergeCell ref="D4:D5"/>
  </mergeCells>
  <dataValidations count="2">
    <dataValidation type="list" allowBlank="1" showInputMessage="1" showErrorMessage="1" sqref="F6:G6 B6:B98" xr:uid="{00000000-0002-0000-0500-000000000000}">
      <formula1>$B$4:$B$5</formula1>
    </dataValidation>
    <dataValidation type="list" allowBlank="1" showInputMessage="1" showErrorMessage="1" sqref="F69" xr:uid="{00000000-0002-0000-0500-000001000000}">
      <formula1>$B$6:$B$7</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Footer>&amp;C&amp;A&amp;R&amp;P</oddFooter>
  </headerFooter>
  <ignoredErrors>
    <ignoredError sqref="H22 H55 H95 H51"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21"/>
  <sheetViews>
    <sheetView zoomScaleNormal="100" workbookViewId="0">
      <pane ySplit="5" topLeftCell="A6" activePane="bottomLeft" state="frozen"/>
      <selection pane="bottomLeft" activeCell="Q1" sqref="Q1:AE1048576"/>
    </sheetView>
  </sheetViews>
  <sheetFormatPr defaultColWidth="9.1796875" defaultRowHeight="14.5" x14ac:dyDescent="0.35"/>
  <cols>
    <col min="1" max="1" width="22.36328125" style="3" customWidth="1"/>
    <col min="2" max="2" width="36" style="3" customWidth="1"/>
    <col min="3" max="3" width="5.6328125" style="3" customWidth="1"/>
    <col min="4" max="4" width="4.6328125" style="3" customWidth="1"/>
    <col min="5" max="5" width="5.6328125" style="5" customWidth="1"/>
    <col min="6" max="7" width="9.6328125" style="5" customWidth="1"/>
    <col min="8" max="9" width="9.6328125" style="12" customWidth="1"/>
    <col min="10" max="14" width="7.6328125" style="12" customWidth="1"/>
    <col min="15" max="15" width="17" style="26" customWidth="1"/>
    <col min="16" max="16" width="9.1796875" style="197"/>
    <col min="17" max="16384" width="9.1796875" style="26"/>
  </cols>
  <sheetData>
    <row r="1" spans="1:16" s="1" customFormat="1" ht="26.5" customHeight="1" x14ac:dyDescent="0.3">
      <c r="A1" s="234" t="s">
        <v>421</v>
      </c>
      <c r="B1" s="234"/>
      <c r="C1" s="234"/>
      <c r="D1" s="234"/>
      <c r="E1" s="234"/>
      <c r="F1" s="234"/>
      <c r="G1" s="234"/>
      <c r="H1" s="235"/>
      <c r="I1" s="235"/>
      <c r="J1" s="235"/>
      <c r="K1" s="235"/>
      <c r="L1" s="235"/>
      <c r="M1" s="235"/>
      <c r="N1" s="235"/>
      <c r="O1" s="235"/>
      <c r="P1" s="196"/>
    </row>
    <row r="2" spans="1:16" s="1" customFormat="1" ht="15" customHeight="1" x14ac:dyDescent="0.3">
      <c r="A2" s="236" t="s">
        <v>667</v>
      </c>
      <c r="B2" s="236"/>
      <c r="C2" s="236"/>
      <c r="D2" s="236"/>
      <c r="E2" s="236"/>
      <c r="F2" s="236"/>
      <c r="G2" s="236"/>
      <c r="H2" s="237"/>
      <c r="I2" s="237"/>
      <c r="J2" s="237"/>
      <c r="K2" s="237"/>
      <c r="L2" s="237"/>
      <c r="M2" s="237"/>
      <c r="N2" s="237"/>
      <c r="O2" s="237"/>
      <c r="P2" s="196"/>
    </row>
    <row r="3" spans="1:16" ht="71" customHeight="1" x14ac:dyDescent="0.35">
      <c r="A3" s="212" t="s">
        <v>94</v>
      </c>
      <c r="B3" s="64" t="str">
        <f>'Оценка (раздел 1)'!H3</f>
        <v>1.4 Содержатся ли в составе закона о бюджете сведения об общем объеме межбюджетных трансфертов, предусмотренных местным бюджетам на 2020 год и на плановый период 2021 и 2022 годов, с детализацией по формам межбюджетных трансфертов?</v>
      </c>
      <c r="C3" s="218" t="s">
        <v>109</v>
      </c>
      <c r="D3" s="218"/>
      <c r="E3" s="218"/>
      <c r="F3" s="212" t="s">
        <v>319</v>
      </c>
      <c r="G3" s="238"/>
      <c r="H3" s="238"/>
      <c r="I3" s="238"/>
      <c r="J3" s="226" t="s">
        <v>583</v>
      </c>
      <c r="K3" s="226"/>
      <c r="L3" s="226"/>
      <c r="M3" s="226"/>
      <c r="N3" s="226"/>
      <c r="O3" s="212" t="s">
        <v>147</v>
      </c>
    </row>
    <row r="4" spans="1:16" ht="14.5" customHeight="1" x14ac:dyDescent="0.35">
      <c r="A4" s="212"/>
      <c r="B4" s="65" t="str">
        <f>'Методика (раздел 1)'!B24</f>
        <v>Да, содержатся</v>
      </c>
      <c r="C4" s="212" t="s">
        <v>96</v>
      </c>
      <c r="D4" s="212" t="s">
        <v>539</v>
      </c>
      <c r="E4" s="218" t="s">
        <v>95</v>
      </c>
      <c r="F4" s="233" t="s">
        <v>119</v>
      </c>
      <c r="G4" s="233" t="s">
        <v>567</v>
      </c>
      <c r="H4" s="233" t="s">
        <v>154</v>
      </c>
      <c r="I4" s="233" t="s">
        <v>152</v>
      </c>
      <c r="J4" s="233" t="s">
        <v>578</v>
      </c>
      <c r="K4" s="233" t="s">
        <v>582</v>
      </c>
      <c r="L4" s="233" t="s">
        <v>579</v>
      </c>
      <c r="M4" s="233" t="s">
        <v>580</v>
      </c>
      <c r="N4" s="233" t="s">
        <v>581</v>
      </c>
      <c r="O4" s="212"/>
    </row>
    <row r="5" spans="1:16" ht="58" customHeight="1" x14ac:dyDescent="0.35">
      <c r="A5" s="212"/>
      <c r="B5" s="65" t="str">
        <f>'Методика (раздел 1)'!B25</f>
        <v xml:space="preserve">Нет, не содержатся или не дают однозначного понимания, что это общий объем предусмотренных местным бюджетам межбюджетных трансфертов, или сведения недостоверны </v>
      </c>
      <c r="C5" s="212"/>
      <c r="D5" s="212"/>
      <c r="E5" s="218"/>
      <c r="F5" s="233"/>
      <c r="G5" s="233"/>
      <c r="H5" s="233"/>
      <c r="I5" s="233"/>
      <c r="J5" s="239"/>
      <c r="K5" s="239"/>
      <c r="L5" s="239"/>
      <c r="M5" s="239"/>
      <c r="N5" s="239"/>
      <c r="O5" s="212"/>
    </row>
    <row r="6" spans="1:16" s="20" customFormat="1" ht="15" customHeight="1" x14ac:dyDescent="0.35">
      <c r="A6" s="66" t="s">
        <v>0</v>
      </c>
      <c r="B6" s="87"/>
      <c r="C6" s="87"/>
      <c r="D6" s="87"/>
      <c r="E6" s="88"/>
      <c r="F6" s="88"/>
      <c r="G6" s="88"/>
      <c r="H6" s="94"/>
      <c r="I6" s="95"/>
      <c r="J6" s="95"/>
      <c r="K6" s="95"/>
      <c r="L6" s="95"/>
      <c r="M6" s="95"/>
      <c r="N6" s="95"/>
      <c r="O6" s="87"/>
      <c r="P6" s="198"/>
    </row>
    <row r="7" spans="1:16" s="56" customFormat="1" ht="15" customHeight="1" x14ac:dyDescent="0.35">
      <c r="A7" s="63" t="s">
        <v>1</v>
      </c>
      <c r="B7" s="60" t="s">
        <v>157</v>
      </c>
      <c r="C7" s="62">
        <f>IF(B7=$B$4,2,)</f>
        <v>2</v>
      </c>
      <c r="D7" s="62"/>
      <c r="E7" s="126">
        <f>C7*(1-D7)</f>
        <v>2</v>
      </c>
      <c r="F7" s="70">
        <v>431</v>
      </c>
      <c r="G7" s="72">
        <f>'1.1'!G7</f>
        <v>43812</v>
      </c>
      <c r="H7" s="127">
        <v>12</v>
      </c>
      <c r="I7" s="127">
        <v>20</v>
      </c>
      <c r="J7" s="72" t="s">
        <v>584</v>
      </c>
      <c r="K7" s="72" t="s">
        <v>584</v>
      </c>
      <c r="L7" s="72" t="s">
        <v>584</v>
      </c>
      <c r="M7" s="72" t="s">
        <v>584</v>
      </c>
      <c r="N7" s="72" t="s">
        <v>584</v>
      </c>
      <c r="O7" s="129" t="s">
        <v>634</v>
      </c>
      <c r="P7" s="199" t="s">
        <v>120</v>
      </c>
    </row>
    <row r="8" spans="1:16" s="20" customFormat="1" ht="15" customHeight="1" x14ac:dyDescent="0.35">
      <c r="A8" s="60" t="s">
        <v>2</v>
      </c>
      <c r="B8" s="60" t="s">
        <v>414</v>
      </c>
      <c r="C8" s="62">
        <f>IF(B8=$B$4,2,)</f>
        <v>0</v>
      </c>
      <c r="D8" s="62"/>
      <c r="E8" s="126">
        <f>C8*(1-D8)</f>
        <v>0</v>
      </c>
      <c r="F8" s="70" t="s">
        <v>322</v>
      </c>
      <c r="G8" s="72">
        <f>'1.1'!G8</f>
        <v>43812</v>
      </c>
      <c r="H8" s="127">
        <v>6</v>
      </c>
      <c r="I8" s="127">
        <v>15</v>
      </c>
      <c r="J8" s="146" t="s">
        <v>195</v>
      </c>
      <c r="K8" s="146" t="s">
        <v>195</v>
      </c>
      <c r="L8" s="146" t="s">
        <v>195</v>
      </c>
      <c r="M8" s="146" t="s">
        <v>195</v>
      </c>
      <c r="N8" s="146" t="s">
        <v>195</v>
      </c>
      <c r="O8" s="129" t="s">
        <v>570</v>
      </c>
      <c r="P8" s="199" t="s">
        <v>120</v>
      </c>
    </row>
    <row r="9" spans="1:16" s="20" customFormat="1" ht="15" customHeight="1" x14ac:dyDescent="0.35">
      <c r="A9" s="60" t="s">
        <v>3</v>
      </c>
      <c r="B9" s="60" t="s">
        <v>414</v>
      </c>
      <c r="C9" s="62">
        <f>IF(B9=$B$4,2,)</f>
        <v>0</v>
      </c>
      <c r="D9" s="62"/>
      <c r="E9" s="126">
        <f>C9*(1-D9)</f>
        <v>0</v>
      </c>
      <c r="F9" s="70" t="s">
        <v>323</v>
      </c>
      <c r="G9" s="72">
        <f>'1.1'!G9</f>
        <v>43824</v>
      </c>
      <c r="H9" s="127">
        <v>9</v>
      </c>
      <c r="I9" s="127">
        <v>18</v>
      </c>
      <c r="J9" s="156" t="s">
        <v>632</v>
      </c>
      <c r="K9" s="72" t="s">
        <v>584</v>
      </c>
      <c r="L9" s="156" t="s">
        <v>632</v>
      </c>
      <c r="M9" s="72" t="s">
        <v>584</v>
      </c>
      <c r="N9" s="72" t="s">
        <v>584</v>
      </c>
      <c r="O9" s="129" t="s">
        <v>635</v>
      </c>
      <c r="P9" s="199" t="s">
        <v>120</v>
      </c>
    </row>
    <row r="10" spans="1:16" s="49" customFormat="1" ht="15" customHeight="1" x14ac:dyDescent="0.35">
      <c r="A10" s="60" t="s">
        <v>4</v>
      </c>
      <c r="B10" s="60" t="s">
        <v>157</v>
      </c>
      <c r="C10" s="62">
        <f t="shared" ref="C10:C23" si="0">IF(B10=$B$4,2,)</f>
        <v>2</v>
      </c>
      <c r="D10" s="62"/>
      <c r="E10" s="126">
        <f t="shared" ref="E10:E14" si="1">C10*(1-D10)</f>
        <v>2</v>
      </c>
      <c r="F10" s="70" t="s">
        <v>324</v>
      </c>
      <c r="G10" s="72">
        <f>'1.1'!G10</f>
        <v>43819</v>
      </c>
      <c r="H10" s="127">
        <v>13</v>
      </c>
      <c r="I10" s="127">
        <v>20</v>
      </c>
      <c r="J10" s="146" t="s">
        <v>584</v>
      </c>
      <c r="K10" s="146" t="s">
        <v>584</v>
      </c>
      <c r="L10" s="146" t="s">
        <v>584</v>
      </c>
      <c r="M10" s="146" t="s">
        <v>584</v>
      </c>
      <c r="N10" s="146" t="s">
        <v>584</v>
      </c>
      <c r="O10" s="129" t="s">
        <v>120</v>
      </c>
      <c r="P10" s="198"/>
    </row>
    <row r="11" spans="1:16" s="53" customFormat="1" ht="15" customHeight="1" x14ac:dyDescent="0.35">
      <c r="A11" s="60" t="s">
        <v>5</v>
      </c>
      <c r="B11" s="60" t="s">
        <v>157</v>
      </c>
      <c r="C11" s="62">
        <f t="shared" si="0"/>
        <v>2</v>
      </c>
      <c r="D11" s="62"/>
      <c r="E11" s="126">
        <f t="shared" si="1"/>
        <v>2</v>
      </c>
      <c r="F11" s="70" t="s">
        <v>325</v>
      </c>
      <c r="G11" s="72">
        <f>'1.1'!G11</f>
        <v>43815</v>
      </c>
      <c r="H11" s="127">
        <v>10</v>
      </c>
      <c r="I11" s="127" t="s">
        <v>120</v>
      </c>
      <c r="J11" s="146" t="s">
        <v>584</v>
      </c>
      <c r="K11" s="146" t="s">
        <v>584</v>
      </c>
      <c r="L11" s="146" t="s">
        <v>584</v>
      </c>
      <c r="M11" s="146" t="s">
        <v>584</v>
      </c>
      <c r="N11" s="146" t="s">
        <v>584</v>
      </c>
      <c r="O11" s="129" t="s">
        <v>120</v>
      </c>
      <c r="P11" s="198"/>
    </row>
    <row r="12" spans="1:16" s="20" customFormat="1" ht="15" customHeight="1" x14ac:dyDescent="0.35">
      <c r="A12" s="60" t="s">
        <v>6</v>
      </c>
      <c r="B12" s="60" t="s">
        <v>157</v>
      </c>
      <c r="C12" s="62">
        <f t="shared" si="0"/>
        <v>2</v>
      </c>
      <c r="D12" s="62"/>
      <c r="E12" s="126">
        <f t="shared" si="1"/>
        <v>2</v>
      </c>
      <c r="F12" s="70" t="s">
        <v>326</v>
      </c>
      <c r="G12" s="72">
        <f>'1.1'!G12</f>
        <v>43804</v>
      </c>
      <c r="H12" s="127">
        <v>14</v>
      </c>
      <c r="I12" s="127" t="s">
        <v>120</v>
      </c>
      <c r="J12" s="146" t="s">
        <v>584</v>
      </c>
      <c r="K12" s="146" t="s">
        <v>584</v>
      </c>
      <c r="L12" s="146" t="s">
        <v>584</v>
      </c>
      <c r="M12" s="146" t="s">
        <v>584</v>
      </c>
      <c r="N12" s="146" t="s">
        <v>584</v>
      </c>
      <c r="O12" s="129" t="s">
        <v>120</v>
      </c>
      <c r="P12" s="198"/>
    </row>
    <row r="13" spans="1:16" s="49" customFormat="1" ht="15" customHeight="1" x14ac:dyDescent="0.35">
      <c r="A13" s="60" t="s">
        <v>7</v>
      </c>
      <c r="B13" s="60" t="s">
        <v>157</v>
      </c>
      <c r="C13" s="62">
        <f t="shared" si="0"/>
        <v>2</v>
      </c>
      <c r="D13" s="62"/>
      <c r="E13" s="126">
        <f t="shared" si="1"/>
        <v>2</v>
      </c>
      <c r="F13" s="70" t="s">
        <v>327</v>
      </c>
      <c r="G13" s="72">
        <f>'1.1'!G13</f>
        <v>43822</v>
      </c>
      <c r="H13" s="127">
        <v>19</v>
      </c>
      <c r="I13" s="127" t="s">
        <v>188</v>
      </c>
      <c r="J13" s="146" t="s">
        <v>584</v>
      </c>
      <c r="K13" s="146" t="s">
        <v>489</v>
      </c>
      <c r="L13" s="146" t="s">
        <v>584</v>
      </c>
      <c r="M13" s="146" t="s">
        <v>584</v>
      </c>
      <c r="N13" s="146" t="s">
        <v>584</v>
      </c>
      <c r="O13" s="129" t="s">
        <v>120</v>
      </c>
      <c r="P13" s="198"/>
    </row>
    <row r="14" spans="1:16" s="53" customFormat="1" ht="15" customHeight="1" x14ac:dyDescent="0.35">
      <c r="A14" s="60" t="s">
        <v>8</v>
      </c>
      <c r="B14" s="60" t="s">
        <v>157</v>
      </c>
      <c r="C14" s="62">
        <f t="shared" si="0"/>
        <v>2</v>
      </c>
      <c r="D14" s="62"/>
      <c r="E14" s="126">
        <f t="shared" si="1"/>
        <v>2</v>
      </c>
      <c r="F14" s="70" t="s">
        <v>328</v>
      </c>
      <c r="G14" s="72">
        <f>'1.1'!G14</f>
        <v>43808</v>
      </c>
      <c r="H14" s="127">
        <v>10</v>
      </c>
      <c r="I14" s="127" t="s">
        <v>120</v>
      </c>
      <c r="J14" s="146" t="s">
        <v>584</v>
      </c>
      <c r="K14" s="146" t="s">
        <v>584</v>
      </c>
      <c r="L14" s="146" t="s">
        <v>584</v>
      </c>
      <c r="M14" s="146" t="s">
        <v>584</v>
      </c>
      <c r="N14" s="146" t="s">
        <v>584</v>
      </c>
      <c r="O14" s="129" t="s">
        <v>120</v>
      </c>
      <c r="P14" s="198"/>
    </row>
    <row r="15" spans="1:16" s="56" customFormat="1" ht="15" customHeight="1" x14ac:dyDescent="0.35">
      <c r="A15" s="60" t="s">
        <v>9</v>
      </c>
      <c r="B15" s="60" t="s">
        <v>414</v>
      </c>
      <c r="C15" s="62">
        <f t="shared" si="0"/>
        <v>0</v>
      </c>
      <c r="D15" s="62"/>
      <c r="E15" s="126">
        <f t="shared" ref="E15" si="2">C15*(1-D15)</f>
        <v>0</v>
      </c>
      <c r="F15" s="70" t="s">
        <v>329</v>
      </c>
      <c r="G15" s="72">
        <f>'1.1'!G15</f>
        <v>43816</v>
      </c>
      <c r="H15" s="127">
        <v>10</v>
      </c>
      <c r="I15" s="127" t="s">
        <v>576</v>
      </c>
      <c r="J15" s="72" t="s">
        <v>195</v>
      </c>
      <c r="K15" s="72" t="s">
        <v>195</v>
      </c>
      <c r="L15" s="72" t="s">
        <v>584</v>
      </c>
      <c r="M15" s="72" t="s">
        <v>195</v>
      </c>
      <c r="N15" s="72" t="s">
        <v>195</v>
      </c>
      <c r="O15" s="129" t="s">
        <v>665</v>
      </c>
      <c r="P15" s="199" t="s">
        <v>120</v>
      </c>
    </row>
    <row r="16" spans="1:16" s="56" customFormat="1" ht="15" customHeight="1" x14ac:dyDescent="0.35">
      <c r="A16" s="60" t="s">
        <v>10</v>
      </c>
      <c r="B16" s="60" t="s">
        <v>157</v>
      </c>
      <c r="C16" s="62">
        <f t="shared" si="0"/>
        <v>2</v>
      </c>
      <c r="D16" s="62"/>
      <c r="E16" s="126">
        <f t="shared" ref="E16:E18" si="3">C16*(1-D16)</f>
        <v>2</v>
      </c>
      <c r="F16" s="70" t="s">
        <v>330</v>
      </c>
      <c r="G16" s="72">
        <f>'1.1'!G16</f>
        <v>43815</v>
      </c>
      <c r="H16" s="127">
        <v>34</v>
      </c>
      <c r="I16" s="127" t="s">
        <v>120</v>
      </c>
      <c r="J16" s="146" t="s">
        <v>489</v>
      </c>
      <c r="K16" s="146" t="s">
        <v>584</v>
      </c>
      <c r="L16" s="146" t="s">
        <v>584</v>
      </c>
      <c r="M16" s="146" t="s">
        <v>584</v>
      </c>
      <c r="N16" s="146" t="s">
        <v>584</v>
      </c>
      <c r="O16" s="129" t="s">
        <v>120</v>
      </c>
      <c r="P16" s="198"/>
    </row>
    <row r="17" spans="1:16" s="49" customFormat="1" ht="15" customHeight="1" x14ac:dyDescent="0.35">
      <c r="A17" s="60" t="s">
        <v>11</v>
      </c>
      <c r="B17" s="60" t="s">
        <v>414</v>
      </c>
      <c r="C17" s="62">
        <f t="shared" si="0"/>
        <v>0</v>
      </c>
      <c r="D17" s="62"/>
      <c r="E17" s="126">
        <f t="shared" si="3"/>
        <v>0</v>
      </c>
      <c r="F17" s="70" t="s">
        <v>331</v>
      </c>
      <c r="G17" s="72">
        <f>'1.1'!G17</f>
        <v>43803</v>
      </c>
      <c r="H17" s="127">
        <v>9</v>
      </c>
      <c r="I17" s="127" t="s">
        <v>120</v>
      </c>
      <c r="J17" s="146" t="s">
        <v>195</v>
      </c>
      <c r="K17" s="146" t="s">
        <v>195</v>
      </c>
      <c r="L17" s="146" t="s">
        <v>195</v>
      </c>
      <c r="M17" s="146" t="s">
        <v>195</v>
      </c>
      <c r="N17" s="146" t="s">
        <v>195</v>
      </c>
      <c r="O17" s="129" t="s">
        <v>585</v>
      </c>
      <c r="P17" s="199" t="s">
        <v>120</v>
      </c>
    </row>
    <row r="18" spans="1:16" s="49" customFormat="1" ht="15" customHeight="1" x14ac:dyDescent="0.35">
      <c r="A18" s="60" t="s">
        <v>12</v>
      </c>
      <c r="B18" s="60" t="s">
        <v>157</v>
      </c>
      <c r="C18" s="62">
        <f t="shared" si="0"/>
        <v>2</v>
      </c>
      <c r="D18" s="62"/>
      <c r="E18" s="126">
        <f t="shared" si="3"/>
        <v>2</v>
      </c>
      <c r="F18" s="70" t="s">
        <v>332</v>
      </c>
      <c r="G18" s="72">
        <f>'1.1'!G18</f>
        <v>43820</v>
      </c>
      <c r="H18" s="127">
        <v>7</v>
      </c>
      <c r="I18" s="127" t="s">
        <v>120</v>
      </c>
      <c r="J18" s="72" t="s">
        <v>584</v>
      </c>
      <c r="K18" s="72" t="s">
        <v>489</v>
      </c>
      <c r="L18" s="72" t="s">
        <v>584</v>
      </c>
      <c r="M18" s="72" t="s">
        <v>584</v>
      </c>
      <c r="N18" s="72" t="s">
        <v>489</v>
      </c>
      <c r="O18" s="129" t="s">
        <v>586</v>
      </c>
      <c r="P18" s="198" t="s">
        <v>120</v>
      </c>
    </row>
    <row r="19" spans="1:16" s="49" customFormat="1" ht="15" customHeight="1" x14ac:dyDescent="0.35">
      <c r="A19" s="60" t="s">
        <v>13</v>
      </c>
      <c r="B19" s="60" t="s">
        <v>157</v>
      </c>
      <c r="C19" s="62">
        <f t="shared" si="0"/>
        <v>2</v>
      </c>
      <c r="D19" s="62"/>
      <c r="E19" s="126">
        <f t="shared" ref="E19:E23" si="4">C19*(1-D19)</f>
        <v>2</v>
      </c>
      <c r="F19" s="70" t="s">
        <v>333</v>
      </c>
      <c r="G19" s="72">
        <f>'1.1'!G19</f>
        <v>43818</v>
      </c>
      <c r="H19" s="127" t="s">
        <v>446</v>
      </c>
      <c r="I19" s="127" t="s">
        <v>120</v>
      </c>
      <c r="J19" s="146" t="s">
        <v>584</v>
      </c>
      <c r="K19" s="146" t="s">
        <v>584</v>
      </c>
      <c r="L19" s="146" t="s">
        <v>584</v>
      </c>
      <c r="M19" s="146" t="s">
        <v>584</v>
      </c>
      <c r="N19" s="146" t="s">
        <v>584</v>
      </c>
      <c r="O19" s="129" t="s">
        <v>120</v>
      </c>
      <c r="P19" s="198"/>
    </row>
    <row r="20" spans="1:16" s="53" customFormat="1" ht="15" customHeight="1" x14ac:dyDescent="0.35">
      <c r="A20" s="60" t="s">
        <v>14</v>
      </c>
      <c r="B20" s="60" t="s">
        <v>414</v>
      </c>
      <c r="C20" s="62">
        <f t="shared" si="0"/>
        <v>0</v>
      </c>
      <c r="D20" s="62"/>
      <c r="E20" s="126">
        <f t="shared" si="4"/>
        <v>0</v>
      </c>
      <c r="F20" s="70" t="s">
        <v>334</v>
      </c>
      <c r="G20" s="72">
        <f>'1.1'!G20</f>
        <v>43819</v>
      </c>
      <c r="H20" s="127">
        <v>13</v>
      </c>
      <c r="I20" s="131">
        <v>11</v>
      </c>
      <c r="J20" s="146" t="s">
        <v>584</v>
      </c>
      <c r="K20" s="146" t="s">
        <v>195</v>
      </c>
      <c r="L20" s="146" t="s">
        <v>584</v>
      </c>
      <c r="M20" s="146" t="s">
        <v>195</v>
      </c>
      <c r="N20" s="146" t="s">
        <v>195</v>
      </c>
      <c r="O20" s="129" t="s">
        <v>120</v>
      </c>
      <c r="P20" s="198"/>
    </row>
    <row r="21" spans="1:16" s="53" customFormat="1" ht="15" customHeight="1" x14ac:dyDescent="0.35">
      <c r="A21" s="60" t="s">
        <v>15</v>
      </c>
      <c r="B21" s="60" t="s">
        <v>414</v>
      </c>
      <c r="C21" s="62">
        <f t="shared" si="0"/>
        <v>0</v>
      </c>
      <c r="D21" s="62"/>
      <c r="E21" s="126">
        <f t="shared" si="4"/>
        <v>0</v>
      </c>
      <c r="F21" s="70" t="s">
        <v>335</v>
      </c>
      <c r="G21" s="72">
        <f>'1.1'!G21</f>
        <v>43829</v>
      </c>
      <c r="H21" s="168" t="s">
        <v>447</v>
      </c>
      <c r="I21" s="127" t="s">
        <v>120</v>
      </c>
      <c r="J21" s="72" t="s">
        <v>195</v>
      </c>
      <c r="K21" s="72" t="s">
        <v>195</v>
      </c>
      <c r="L21" s="72" t="s">
        <v>584</v>
      </c>
      <c r="M21" s="72" t="s">
        <v>584</v>
      </c>
      <c r="N21" s="72" t="s">
        <v>195</v>
      </c>
      <c r="O21" s="129" t="s">
        <v>637</v>
      </c>
      <c r="P21" s="198" t="s">
        <v>120</v>
      </c>
    </row>
    <row r="22" spans="1:16" s="154" customFormat="1" x14ac:dyDescent="0.35">
      <c r="A22" s="60" t="s">
        <v>16</v>
      </c>
      <c r="B22" s="60" t="s">
        <v>157</v>
      </c>
      <c r="C22" s="62">
        <f t="shared" si="0"/>
        <v>2</v>
      </c>
      <c r="D22" s="62"/>
      <c r="E22" s="126">
        <f t="shared" si="4"/>
        <v>2</v>
      </c>
      <c r="F22" s="70" t="s">
        <v>336</v>
      </c>
      <c r="G22" s="72">
        <f>'1.1'!G22</f>
        <v>43812</v>
      </c>
      <c r="H22" s="127">
        <v>18</v>
      </c>
      <c r="I22" s="127" t="s">
        <v>120</v>
      </c>
      <c r="J22" s="72" t="s">
        <v>584</v>
      </c>
      <c r="K22" s="72" t="s">
        <v>489</v>
      </c>
      <c r="L22" s="72" t="s">
        <v>584</v>
      </c>
      <c r="M22" s="72" t="s">
        <v>584</v>
      </c>
      <c r="N22" s="72" t="s">
        <v>584</v>
      </c>
      <c r="O22" s="129" t="s">
        <v>587</v>
      </c>
      <c r="P22" s="198" t="s">
        <v>120</v>
      </c>
    </row>
    <row r="23" spans="1:16" s="20" customFormat="1" ht="15" customHeight="1" x14ac:dyDescent="0.35">
      <c r="A23" s="60" t="s">
        <v>17</v>
      </c>
      <c r="B23" s="60" t="s">
        <v>414</v>
      </c>
      <c r="C23" s="62">
        <f t="shared" si="0"/>
        <v>0</v>
      </c>
      <c r="D23" s="62"/>
      <c r="E23" s="126">
        <f t="shared" si="4"/>
        <v>0</v>
      </c>
      <c r="F23" s="70" t="s">
        <v>337</v>
      </c>
      <c r="G23" s="72">
        <f>'1.1'!G23</f>
        <v>43819</v>
      </c>
      <c r="H23" s="127" t="s">
        <v>452</v>
      </c>
      <c r="I23" s="127" t="s">
        <v>450</v>
      </c>
      <c r="J23" s="72" t="s">
        <v>195</v>
      </c>
      <c r="K23" s="72" t="s">
        <v>195</v>
      </c>
      <c r="L23" s="72" t="s">
        <v>584</v>
      </c>
      <c r="M23" s="72" t="s">
        <v>489</v>
      </c>
      <c r="N23" s="72" t="s">
        <v>584</v>
      </c>
      <c r="O23" s="129" t="s">
        <v>629</v>
      </c>
      <c r="P23" s="199" t="s">
        <v>120</v>
      </c>
    </row>
    <row r="24" spans="1:16" s="20" customFormat="1" ht="15" customHeight="1" x14ac:dyDescent="0.35">
      <c r="A24" s="60" t="s">
        <v>690</v>
      </c>
      <c r="B24" s="129" t="s">
        <v>589</v>
      </c>
      <c r="C24" s="147" t="s">
        <v>588</v>
      </c>
      <c r="D24" s="131"/>
      <c r="E24" s="147" t="s">
        <v>588</v>
      </c>
      <c r="F24" s="70" t="s">
        <v>120</v>
      </c>
      <c r="G24" s="70" t="s">
        <v>120</v>
      </c>
      <c r="H24" s="70" t="s">
        <v>120</v>
      </c>
      <c r="I24" s="70" t="s">
        <v>120</v>
      </c>
      <c r="J24" s="133" t="s">
        <v>591</v>
      </c>
      <c r="K24" s="70"/>
      <c r="L24" s="70"/>
      <c r="M24" s="70"/>
      <c r="N24" s="70"/>
      <c r="O24" s="133" t="s">
        <v>120</v>
      </c>
      <c r="P24" s="198"/>
    </row>
    <row r="25" spans="1:16" s="20" customFormat="1" ht="15" customHeight="1" x14ac:dyDescent="0.35">
      <c r="A25" s="66" t="s">
        <v>18</v>
      </c>
      <c r="B25" s="66"/>
      <c r="C25" s="87"/>
      <c r="D25" s="87"/>
      <c r="E25" s="88"/>
      <c r="F25" s="99"/>
      <c r="G25" s="157"/>
      <c r="H25" s="158"/>
      <c r="I25" s="159"/>
      <c r="J25" s="159"/>
      <c r="K25" s="159"/>
      <c r="L25" s="159"/>
      <c r="M25" s="159"/>
      <c r="N25" s="159"/>
      <c r="O25" s="66"/>
      <c r="P25" s="198"/>
    </row>
    <row r="26" spans="1:16" s="49" customFormat="1" ht="15" customHeight="1" x14ac:dyDescent="0.35">
      <c r="A26" s="60" t="s">
        <v>19</v>
      </c>
      <c r="B26" s="60" t="s">
        <v>157</v>
      </c>
      <c r="C26" s="62">
        <f t="shared" ref="C26:C44" si="5">IF(B26=$B$4,2,)</f>
        <v>2</v>
      </c>
      <c r="D26" s="62"/>
      <c r="E26" s="126">
        <f t="shared" ref="E26:E30" si="6">C26*(1-D26)</f>
        <v>2</v>
      </c>
      <c r="F26" s="70" t="s">
        <v>340</v>
      </c>
      <c r="G26" s="72">
        <f>'1.1'!G26</f>
        <v>43818</v>
      </c>
      <c r="H26" s="127">
        <v>6</v>
      </c>
      <c r="I26" s="70" t="s">
        <v>120</v>
      </c>
      <c r="J26" s="72" t="s">
        <v>489</v>
      </c>
      <c r="K26" s="72" t="s">
        <v>584</v>
      </c>
      <c r="L26" s="72" t="s">
        <v>584</v>
      </c>
      <c r="M26" s="72" t="s">
        <v>584</v>
      </c>
      <c r="N26" s="72" t="s">
        <v>584</v>
      </c>
      <c r="O26" s="129" t="s">
        <v>630</v>
      </c>
      <c r="P26" s="198" t="s">
        <v>120</v>
      </c>
    </row>
    <row r="27" spans="1:16" s="20" customFormat="1" ht="15" customHeight="1" x14ac:dyDescent="0.35">
      <c r="A27" s="60" t="s">
        <v>20</v>
      </c>
      <c r="B27" s="60" t="s">
        <v>157</v>
      </c>
      <c r="C27" s="62">
        <f t="shared" si="5"/>
        <v>2</v>
      </c>
      <c r="D27" s="62"/>
      <c r="E27" s="126">
        <f t="shared" si="6"/>
        <v>2</v>
      </c>
      <c r="F27" s="70" t="s">
        <v>172</v>
      </c>
      <c r="G27" s="72">
        <f>'1.1'!G27</f>
        <v>43815</v>
      </c>
      <c r="H27" s="127" t="s">
        <v>456</v>
      </c>
      <c r="I27" s="127">
        <v>12</v>
      </c>
      <c r="J27" s="72" t="s">
        <v>584</v>
      </c>
      <c r="K27" s="72" t="s">
        <v>489</v>
      </c>
      <c r="L27" s="72" t="s">
        <v>584</v>
      </c>
      <c r="M27" s="72" t="s">
        <v>584</v>
      </c>
      <c r="N27" s="72" t="s">
        <v>584</v>
      </c>
      <c r="O27" s="129" t="s">
        <v>587</v>
      </c>
      <c r="P27" s="199" t="s">
        <v>120</v>
      </c>
    </row>
    <row r="28" spans="1:16" s="56" customFormat="1" ht="15" customHeight="1" x14ac:dyDescent="0.35">
      <c r="A28" s="60" t="s">
        <v>21</v>
      </c>
      <c r="B28" s="60" t="s">
        <v>414</v>
      </c>
      <c r="C28" s="62">
        <f t="shared" si="5"/>
        <v>0</v>
      </c>
      <c r="D28" s="62"/>
      <c r="E28" s="126">
        <f t="shared" si="6"/>
        <v>0</v>
      </c>
      <c r="F28" s="70" t="s">
        <v>341</v>
      </c>
      <c r="G28" s="72">
        <f>'1.1'!G28</f>
        <v>43812</v>
      </c>
      <c r="H28" s="127">
        <v>11</v>
      </c>
      <c r="I28" s="127">
        <v>14</v>
      </c>
      <c r="J28" s="146" t="s">
        <v>195</v>
      </c>
      <c r="K28" s="146" t="s">
        <v>195</v>
      </c>
      <c r="L28" s="146" t="s">
        <v>584</v>
      </c>
      <c r="M28" s="146" t="s">
        <v>195</v>
      </c>
      <c r="N28" s="146" t="s">
        <v>195</v>
      </c>
      <c r="O28" s="129" t="s">
        <v>120</v>
      </c>
      <c r="P28" s="198"/>
    </row>
    <row r="29" spans="1:16" s="56" customFormat="1" ht="15" customHeight="1" x14ac:dyDescent="0.35">
      <c r="A29" s="60" t="s">
        <v>22</v>
      </c>
      <c r="B29" s="60" t="s">
        <v>157</v>
      </c>
      <c r="C29" s="62">
        <f t="shared" si="5"/>
        <v>2</v>
      </c>
      <c r="D29" s="62"/>
      <c r="E29" s="126">
        <f t="shared" si="6"/>
        <v>2</v>
      </c>
      <c r="F29" s="70" t="s">
        <v>342</v>
      </c>
      <c r="G29" s="72">
        <f>'1.1'!G29</f>
        <v>43811</v>
      </c>
      <c r="H29" s="127">
        <v>7</v>
      </c>
      <c r="I29" s="127">
        <v>9</v>
      </c>
      <c r="J29" s="72" t="s">
        <v>489</v>
      </c>
      <c r="K29" s="72" t="s">
        <v>584</v>
      </c>
      <c r="L29" s="72" t="s">
        <v>584</v>
      </c>
      <c r="M29" s="72" t="s">
        <v>584</v>
      </c>
      <c r="N29" s="72" t="s">
        <v>584</v>
      </c>
      <c r="O29" s="129" t="s">
        <v>682</v>
      </c>
      <c r="P29" s="199" t="s">
        <v>120</v>
      </c>
    </row>
    <row r="30" spans="1:16" s="53" customFormat="1" ht="15" customHeight="1" x14ac:dyDescent="0.35">
      <c r="A30" s="60" t="s">
        <v>23</v>
      </c>
      <c r="B30" s="60" t="s">
        <v>414</v>
      </c>
      <c r="C30" s="62">
        <f t="shared" si="5"/>
        <v>0</v>
      </c>
      <c r="D30" s="62"/>
      <c r="E30" s="126">
        <f t="shared" si="6"/>
        <v>0</v>
      </c>
      <c r="F30" s="131">
        <v>347</v>
      </c>
      <c r="G30" s="72">
        <f>'1.1'!G30</f>
        <v>43801</v>
      </c>
      <c r="H30" s="70" t="s">
        <v>192</v>
      </c>
      <c r="I30" s="127">
        <v>19</v>
      </c>
      <c r="J30" s="72" t="s">
        <v>195</v>
      </c>
      <c r="K30" s="72" t="s">
        <v>195</v>
      </c>
      <c r="L30" s="72" t="s">
        <v>584</v>
      </c>
      <c r="M30" s="72" t="s">
        <v>584</v>
      </c>
      <c r="N30" s="72" t="s">
        <v>195</v>
      </c>
      <c r="O30" s="129" t="s">
        <v>120</v>
      </c>
      <c r="P30" s="198"/>
    </row>
    <row r="31" spans="1:16" s="49" customFormat="1" ht="15" customHeight="1" x14ac:dyDescent="0.35">
      <c r="A31" s="60" t="s">
        <v>24</v>
      </c>
      <c r="B31" s="60" t="s">
        <v>157</v>
      </c>
      <c r="C31" s="62">
        <f t="shared" si="5"/>
        <v>2</v>
      </c>
      <c r="D31" s="62"/>
      <c r="E31" s="126">
        <f t="shared" ref="E31:E34" si="7">C31*(1-D31)</f>
        <v>2</v>
      </c>
      <c r="F31" s="70" t="s">
        <v>345</v>
      </c>
      <c r="G31" s="72">
        <f>'1.1'!G31</f>
        <v>43803</v>
      </c>
      <c r="H31" s="127">
        <v>7</v>
      </c>
      <c r="I31" s="127">
        <v>13</v>
      </c>
      <c r="J31" s="146" t="s">
        <v>584</v>
      </c>
      <c r="K31" s="146" t="s">
        <v>584</v>
      </c>
      <c r="L31" s="146" t="s">
        <v>584</v>
      </c>
      <c r="M31" s="146" t="s">
        <v>584</v>
      </c>
      <c r="N31" s="146" t="s">
        <v>584</v>
      </c>
      <c r="O31" s="129" t="s">
        <v>120</v>
      </c>
      <c r="P31" s="198"/>
    </row>
    <row r="32" spans="1:16" s="20" customFormat="1" ht="15" customHeight="1" x14ac:dyDescent="0.35">
      <c r="A32" s="60" t="s">
        <v>25</v>
      </c>
      <c r="B32" s="60" t="s">
        <v>157</v>
      </c>
      <c r="C32" s="62">
        <f t="shared" si="5"/>
        <v>2</v>
      </c>
      <c r="D32" s="62"/>
      <c r="E32" s="126">
        <f t="shared" si="7"/>
        <v>2</v>
      </c>
      <c r="F32" s="70" t="s">
        <v>346</v>
      </c>
      <c r="G32" s="72">
        <f>'1.1'!G32</f>
        <v>43816</v>
      </c>
      <c r="H32" s="127">
        <v>12</v>
      </c>
      <c r="I32" s="127" t="s">
        <v>120</v>
      </c>
      <c r="J32" s="146" t="s">
        <v>489</v>
      </c>
      <c r="K32" s="146" t="s">
        <v>584</v>
      </c>
      <c r="L32" s="146" t="s">
        <v>584</v>
      </c>
      <c r="M32" s="146" t="s">
        <v>584</v>
      </c>
      <c r="N32" s="146" t="s">
        <v>584</v>
      </c>
      <c r="O32" s="129" t="s">
        <v>630</v>
      </c>
      <c r="P32" s="199" t="s">
        <v>120</v>
      </c>
    </row>
    <row r="33" spans="1:16" s="20" customFormat="1" ht="15" customHeight="1" x14ac:dyDescent="0.35">
      <c r="A33" s="60" t="s">
        <v>26</v>
      </c>
      <c r="B33" s="60" t="s">
        <v>157</v>
      </c>
      <c r="C33" s="62">
        <f t="shared" si="5"/>
        <v>2</v>
      </c>
      <c r="D33" s="62"/>
      <c r="E33" s="126">
        <f t="shared" si="7"/>
        <v>2</v>
      </c>
      <c r="F33" s="70" t="s">
        <v>347</v>
      </c>
      <c r="G33" s="72">
        <f>'1.1'!G33</f>
        <v>43825</v>
      </c>
      <c r="H33" s="127">
        <v>17</v>
      </c>
      <c r="I33" s="127">
        <v>14</v>
      </c>
      <c r="J33" s="146" t="s">
        <v>584</v>
      </c>
      <c r="K33" s="146" t="s">
        <v>584</v>
      </c>
      <c r="L33" s="146" t="s">
        <v>584</v>
      </c>
      <c r="M33" s="146" t="s">
        <v>584</v>
      </c>
      <c r="N33" s="146" t="s">
        <v>584</v>
      </c>
      <c r="O33" s="129" t="s">
        <v>120</v>
      </c>
      <c r="P33" s="198"/>
    </row>
    <row r="34" spans="1:16" s="20" customFormat="1" ht="15" customHeight="1" x14ac:dyDescent="0.35">
      <c r="A34" s="60" t="s">
        <v>27</v>
      </c>
      <c r="B34" s="60" t="s">
        <v>157</v>
      </c>
      <c r="C34" s="62">
        <f t="shared" si="5"/>
        <v>2</v>
      </c>
      <c r="D34" s="62"/>
      <c r="E34" s="126">
        <f t="shared" si="7"/>
        <v>2</v>
      </c>
      <c r="F34" s="70" t="s">
        <v>348</v>
      </c>
      <c r="G34" s="72">
        <f>'1.1'!G34</f>
        <v>43827</v>
      </c>
      <c r="H34" s="127">
        <v>8</v>
      </c>
      <c r="I34" s="127" t="s">
        <v>120</v>
      </c>
      <c r="J34" s="146" t="s">
        <v>489</v>
      </c>
      <c r="K34" s="146" t="s">
        <v>584</v>
      </c>
      <c r="L34" s="146" t="s">
        <v>584</v>
      </c>
      <c r="M34" s="146" t="s">
        <v>584</v>
      </c>
      <c r="N34" s="146" t="s">
        <v>584</v>
      </c>
      <c r="O34" s="129" t="s">
        <v>630</v>
      </c>
      <c r="P34" s="199" t="s">
        <v>120</v>
      </c>
    </row>
    <row r="35" spans="1:16" s="20" customFormat="1" ht="15" customHeight="1" x14ac:dyDescent="0.35">
      <c r="A35" s="60" t="s">
        <v>689</v>
      </c>
      <c r="B35" s="129" t="s">
        <v>589</v>
      </c>
      <c r="C35" s="147" t="s">
        <v>588</v>
      </c>
      <c r="D35" s="131"/>
      <c r="E35" s="147" t="s">
        <v>588</v>
      </c>
      <c r="F35" s="70" t="s">
        <v>120</v>
      </c>
      <c r="G35" s="70" t="s">
        <v>120</v>
      </c>
      <c r="H35" s="70" t="s">
        <v>120</v>
      </c>
      <c r="I35" s="70" t="s">
        <v>120</v>
      </c>
      <c r="J35" s="155" t="s">
        <v>591</v>
      </c>
      <c r="K35" s="146"/>
      <c r="L35" s="146"/>
      <c r="M35" s="146"/>
      <c r="N35" s="146"/>
      <c r="O35" s="133" t="s">
        <v>120</v>
      </c>
      <c r="P35" s="198"/>
    </row>
    <row r="36" spans="1:16" s="20" customFormat="1" ht="15" customHeight="1" x14ac:dyDescent="0.35">
      <c r="A36" s="60" t="s">
        <v>28</v>
      </c>
      <c r="B36" s="60" t="s">
        <v>157</v>
      </c>
      <c r="C36" s="62">
        <f t="shared" si="5"/>
        <v>2</v>
      </c>
      <c r="D36" s="62"/>
      <c r="E36" s="126">
        <f t="shared" ref="E36" si="8">C36*(1-D36)</f>
        <v>2</v>
      </c>
      <c r="F36" s="70" t="s">
        <v>349</v>
      </c>
      <c r="G36" s="72">
        <f>'1.1'!G36</f>
        <v>43819</v>
      </c>
      <c r="H36" s="127">
        <v>16</v>
      </c>
      <c r="I36" s="127" t="s">
        <v>120</v>
      </c>
      <c r="J36" s="72" t="s">
        <v>584</v>
      </c>
      <c r="K36" s="72" t="s">
        <v>584</v>
      </c>
      <c r="L36" s="72" t="s">
        <v>584</v>
      </c>
      <c r="M36" s="72" t="s">
        <v>584</v>
      </c>
      <c r="N36" s="72" t="s">
        <v>120</v>
      </c>
      <c r="O36" s="129" t="s">
        <v>625</v>
      </c>
      <c r="P36" s="199" t="s">
        <v>120</v>
      </c>
    </row>
    <row r="37" spans="1:16" s="20" customFormat="1" ht="15" customHeight="1" x14ac:dyDescent="0.35">
      <c r="A37" s="66" t="s">
        <v>29</v>
      </c>
      <c r="B37" s="66"/>
      <c r="C37" s="87"/>
      <c r="D37" s="87"/>
      <c r="E37" s="88"/>
      <c r="F37" s="99"/>
      <c r="G37" s="157"/>
      <c r="H37" s="158"/>
      <c r="I37" s="159"/>
      <c r="J37" s="80"/>
      <c r="K37" s="80"/>
      <c r="L37" s="80"/>
      <c r="M37" s="80"/>
      <c r="N37" s="80"/>
      <c r="O37" s="66"/>
      <c r="P37" s="198"/>
    </row>
    <row r="38" spans="1:16" s="53" customFormat="1" ht="15" customHeight="1" x14ac:dyDescent="0.35">
      <c r="A38" s="60" t="s">
        <v>30</v>
      </c>
      <c r="B38" s="60" t="s">
        <v>414</v>
      </c>
      <c r="C38" s="62">
        <f t="shared" si="5"/>
        <v>0</v>
      </c>
      <c r="D38" s="62"/>
      <c r="E38" s="126">
        <f t="shared" ref="E38:E44" si="9">C38*(1-D38)</f>
        <v>0</v>
      </c>
      <c r="F38" s="131">
        <v>299</v>
      </c>
      <c r="G38" s="72">
        <f>'1.1'!G38</f>
        <v>43817</v>
      </c>
      <c r="H38" s="127">
        <v>9</v>
      </c>
      <c r="I38" s="127" t="s">
        <v>596</v>
      </c>
      <c r="J38" s="72" t="s">
        <v>195</v>
      </c>
      <c r="K38" s="72" t="s">
        <v>195</v>
      </c>
      <c r="L38" s="72" t="s">
        <v>584</v>
      </c>
      <c r="M38" s="72" t="s">
        <v>195</v>
      </c>
      <c r="N38" s="72" t="s">
        <v>584</v>
      </c>
      <c r="O38" s="129" t="s">
        <v>638</v>
      </c>
      <c r="P38" s="198" t="s">
        <v>120</v>
      </c>
    </row>
    <row r="39" spans="1:16" s="53" customFormat="1" ht="15" customHeight="1" x14ac:dyDescent="0.35">
      <c r="A39" s="60" t="s">
        <v>31</v>
      </c>
      <c r="B39" s="60" t="s">
        <v>157</v>
      </c>
      <c r="C39" s="62">
        <f t="shared" si="5"/>
        <v>2</v>
      </c>
      <c r="D39" s="62"/>
      <c r="E39" s="126">
        <f t="shared" si="9"/>
        <v>2</v>
      </c>
      <c r="F39" s="70" t="s">
        <v>351</v>
      </c>
      <c r="G39" s="72">
        <f>'1.1'!G39</f>
        <v>43815</v>
      </c>
      <c r="H39" s="127" t="s">
        <v>469</v>
      </c>
      <c r="I39" s="127" t="s">
        <v>597</v>
      </c>
      <c r="J39" s="72" t="s">
        <v>584</v>
      </c>
      <c r="K39" s="72" t="s">
        <v>584</v>
      </c>
      <c r="L39" s="72" t="s">
        <v>584</v>
      </c>
      <c r="M39" s="72" t="s">
        <v>584</v>
      </c>
      <c r="N39" s="72" t="s">
        <v>584</v>
      </c>
      <c r="O39" s="153" t="s">
        <v>626</v>
      </c>
      <c r="P39" s="198" t="s">
        <v>120</v>
      </c>
    </row>
    <row r="40" spans="1:16" s="53" customFormat="1" ht="15" customHeight="1" x14ac:dyDescent="0.35">
      <c r="A40" s="60" t="s">
        <v>93</v>
      </c>
      <c r="B40" s="60" t="s">
        <v>157</v>
      </c>
      <c r="C40" s="62">
        <f t="shared" si="5"/>
        <v>2</v>
      </c>
      <c r="D40" s="62"/>
      <c r="E40" s="126">
        <f t="shared" si="9"/>
        <v>2</v>
      </c>
      <c r="F40" s="70" t="s">
        <v>352</v>
      </c>
      <c r="G40" s="72">
        <f>'1.1'!G40</f>
        <v>43797</v>
      </c>
      <c r="H40" s="127">
        <v>12</v>
      </c>
      <c r="I40" s="132" t="s">
        <v>546</v>
      </c>
      <c r="J40" s="146" t="s">
        <v>489</v>
      </c>
      <c r="K40" s="146" t="s">
        <v>584</v>
      </c>
      <c r="L40" s="146" t="s">
        <v>584</v>
      </c>
      <c r="M40" s="146" t="s">
        <v>584</v>
      </c>
      <c r="N40" s="146" t="s">
        <v>584</v>
      </c>
      <c r="O40" s="129" t="s">
        <v>630</v>
      </c>
      <c r="P40" s="198" t="s">
        <v>120</v>
      </c>
    </row>
    <row r="41" spans="1:16" s="154" customFormat="1" ht="15" customHeight="1" x14ac:dyDescent="0.35">
      <c r="A41" s="60" t="s">
        <v>32</v>
      </c>
      <c r="B41" s="60" t="s">
        <v>157</v>
      </c>
      <c r="C41" s="62">
        <f t="shared" si="5"/>
        <v>2</v>
      </c>
      <c r="D41" s="62"/>
      <c r="E41" s="126">
        <f t="shared" si="9"/>
        <v>2</v>
      </c>
      <c r="F41" s="70" t="s">
        <v>353</v>
      </c>
      <c r="G41" s="72">
        <f>'1.1'!G41</f>
        <v>43822</v>
      </c>
      <c r="H41" s="70" t="s">
        <v>189</v>
      </c>
      <c r="I41" s="70" t="s">
        <v>598</v>
      </c>
      <c r="J41" s="72" t="s">
        <v>489</v>
      </c>
      <c r="K41" s="72" t="s">
        <v>584</v>
      </c>
      <c r="L41" s="72" t="s">
        <v>584</v>
      </c>
      <c r="M41" s="72" t="s">
        <v>584</v>
      </c>
      <c r="N41" s="72" t="s">
        <v>584</v>
      </c>
      <c r="O41" s="129" t="s">
        <v>643</v>
      </c>
      <c r="P41" s="198" t="s">
        <v>120</v>
      </c>
    </row>
    <row r="42" spans="1:16" s="49" customFormat="1" ht="15" customHeight="1" x14ac:dyDescent="0.35">
      <c r="A42" s="60" t="s">
        <v>33</v>
      </c>
      <c r="B42" s="60" t="s">
        <v>414</v>
      </c>
      <c r="C42" s="62">
        <f t="shared" si="5"/>
        <v>0</v>
      </c>
      <c r="D42" s="62"/>
      <c r="E42" s="126">
        <f t="shared" si="9"/>
        <v>0</v>
      </c>
      <c r="F42" s="70" t="s">
        <v>354</v>
      </c>
      <c r="G42" s="72">
        <f>'1.1'!G42</f>
        <v>43811</v>
      </c>
      <c r="H42" s="70" t="s">
        <v>190</v>
      </c>
      <c r="I42" s="127" t="s">
        <v>120</v>
      </c>
      <c r="J42" s="146" t="s">
        <v>195</v>
      </c>
      <c r="K42" s="146" t="s">
        <v>195</v>
      </c>
      <c r="L42" s="155" t="s">
        <v>628</v>
      </c>
      <c r="M42" s="155" t="s">
        <v>628</v>
      </c>
      <c r="N42" s="155" t="s">
        <v>628</v>
      </c>
      <c r="O42" s="129" t="s">
        <v>651</v>
      </c>
      <c r="P42" s="198" t="s">
        <v>120</v>
      </c>
    </row>
    <row r="43" spans="1:16" s="53" customFormat="1" ht="15" customHeight="1" x14ac:dyDescent="0.35">
      <c r="A43" s="60" t="s">
        <v>34</v>
      </c>
      <c r="B43" s="60" t="s">
        <v>414</v>
      </c>
      <c r="C43" s="62">
        <f t="shared" si="5"/>
        <v>0</v>
      </c>
      <c r="D43" s="62"/>
      <c r="E43" s="126">
        <f t="shared" si="9"/>
        <v>0</v>
      </c>
      <c r="F43" s="70" t="s">
        <v>355</v>
      </c>
      <c r="G43" s="72">
        <f>'1.1'!G43</f>
        <v>43790</v>
      </c>
      <c r="H43" s="127" t="s">
        <v>474</v>
      </c>
      <c r="I43" s="127" t="s">
        <v>120</v>
      </c>
      <c r="J43" s="72" t="s">
        <v>195</v>
      </c>
      <c r="K43" s="72" t="s">
        <v>195</v>
      </c>
      <c r="L43" s="72" t="s">
        <v>584</v>
      </c>
      <c r="M43" s="72" t="s">
        <v>584</v>
      </c>
      <c r="N43" s="72" t="s">
        <v>584</v>
      </c>
      <c r="O43" s="129" t="s">
        <v>639</v>
      </c>
      <c r="P43" s="198" t="s">
        <v>120</v>
      </c>
    </row>
    <row r="44" spans="1:16" s="53" customFormat="1" ht="15" customHeight="1" x14ac:dyDescent="0.35">
      <c r="A44" s="60" t="s">
        <v>35</v>
      </c>
      <c r="B44" s="60" t="s">
        <v>157</v>
      </c>
      <c r="C44" s="62">
        <f t="shared" si="5"/>
        <v>2</v>
      </c>
      <c r="D44" s="62"/>
      <c r="E44" s="126">
        <f t="shared" si="9"/>
        <v>2</v>
      </c>
      <c r="F44" s="70" t="s">
        <v>356</v>
      </c>
      <c r="G44" s="72">
        <f>'1.1'!G44</f>
        <v>43815</v>
      </c>
      <c r="H44" s="127">
        <v>8</v>
      </c>
      <c r="I44" s="127" t="s">
        <v>120</v>
      </c>
      <c r="J44" s="146" t="s">
        <v>584</v>
      </c>
      <c r="K44" s="146" t="s">
        <v>584</v>
      </c>
      <c r="L44" s="146" t="s">
        <v>584</v>
      </c>
      <c r="M44" s="146" t="s">
        <v>584</v>
      </c>
      <c r="N44" s="146" t="s">
        <v>584</v>
      </c>
      <c r="O44" s="148" t="s">
        <v>120</v>
      </c>
      <c r="P44" s="198"/>
    </row>
    <row r="45" spans="1:16" s="53" customFormat="1" ht="15" customHeight="1" x14ac:dyDescent="0.35">
      <c r="A45" s="60" t="s">
        <v>688</v>
      </c>
      <c r="B45" s="129" t="s">
        <v>589</v>
      </c>
      <c r="C45" s="147" t="s">
        <v>588</v>
      </c>
      <c r="D45" s="131"/>
      <c r="E45" s="147" t="s">
        <v>588</v>
      </c>
      <c r="F45" s="70" t="s">
        <v>120</v>
      </c>
      <c r="G45" s="70" t="s">
        <v>120</v>
      </c>
      <c r="H45" s="70" t="s">
        <v>120</v>
      </c>
      <c r="I45" s="70" t="s">
        <v>120</v>
      </c>
      <c r="J45" s="155" t="s">
        <v>591</v>
      </c>
      <c r="K45" s="146"/>
      <c r="L45" s="146"/>
      <c r="M45" s="146"/>
      <c r="N45" s="146"/>
      <c r="O45" s="133" t="s">
        <v>120</v>
      </c>
      <c r="P45" s="198"/>
    </row>
    <row r="46" spans="1:16" s="20" customFormat="1" ht="15" customHeight="1" x14ac:dyDescent="0.35">
      <c r="A46" s="66" t="s">
        <v>36</v>
      </c>
      <c r="B46" s="66"/>
      <c r="C46" s="87"/>
      <c r="D46" s="87"/>
      <c r="E46" s="88"/>
      <c r="F46" s="99"/>
      <c r="G46" s="87"/>
      <c r="H46" s="158"/>
      <c r="I46" s="159"/>
      <c r="J46" s="80"/>
      <c r="K46" s="80"/>
      <c r="L46" s="80"/>
      <c r="M46" s="80"/>
      <c r="N46" s="80"/>
      <c r="O46" s="66"/>
      <c r="P46" s="198"/>
    </row>
    <row r="47" spans="1:16" s="53" customFormat="1" ht="15" customHeight="1" x14ac:dyDescent="0.35">
      <c r="A47" s="60" t="s">
        <v>37</v>
      </c>
      <c r="B47" s="60" t="s">
        <v>414</v>
      </c>
      <c r="C47" s="62">
        <f t="shared" ref="C47:C53" si="10">IF(B47=$B$4,2,)</f>
        <v>0</v>
      </c>
      <c r="D47" s="62"/>
      <c r="E47" s="126">
        <f t="shared" ref="E47:E53" si="11">C47*(1-D47)</f>
        <v>0</v>
      </c>
      <c r="F47" s="131">
        <v>118</v>
      </c>
      <c r="G47" s="72">
        <f>'1.1'!G47</f>
        <v>43824</v>
      </c>
      <c r="H47" s="127">
        <v>9</v>
      </c>
      <c r="I47" s="127">
        <v>22</v>
      </c>
      <c r="J47" s="146" t="s">
        <v>195</v>
      </c>
      <c r="K47" s="146" t="s">
        <v>195</v>
      </c>
      <c r="L47" s="146" t="s">
        <v>584</v>
      </c>
      <c r="M47" s="146" t="s">
        <v>195</v>
      </c>
      <c r="N47" s="146" t="s">
        <v>195</v>
      </c>
      <c r="O47" s="129" t="s">
        <v>120</v>
      </c>
      <c r="P47" s="198"/>
    </row>
    <row r="48" spans="1:16" s="53" customFormat="1" ht="15" customHeight="1" x14ac:dyDescent="0.35">
      <c r="A48" s="60" t="s">
        <v>38</v>
      </c>
      <c r="B48" s="60" t="s">
        <v>414</v>
      </c>
      <c r="C48" s="62">
        <f t="shared" si="10"/>
        <v>0</v>
      </c>
      <c r="D48" s="62"/>
      <c r="E48" s="126">
        <f t="shared" si="11"/>
        <v>0</v>
      </c>
      <c r="F48" s="70" t="s">
        <v>359</v>
      </c>
      <c r="G48" s="72">
        <f>'1.1'!G48</f>
        <v>43829</v>
      </c>
      <c r="H48" s="127" t="s">
        <v>631</v>
      </c>
      <c r="I48" s="70" t="s">
        <v>120</v>
      </c>
      <c r="J48" s="146" t="s">
        <v>195</v>
      </c>
      <c r="K48" s="146" t="s">
        <v>195</v>
      </c>
      <c r="L48" s="146" t="s">
        <v>195</v>
      </c>
      <c r="M48" s="146" t="s">
        <v>195</v>
      </c>
      <c r="N48" s="146" t="s">
        <v>195</v>
      </c>
      <c r="O48" s="129" t="s">
        <v>600</v>
      </c>
      <c r="P48" s="198" t="s">
        <v>120</v>
      </c>
    </row>
    <row r="49" spans="1:16" s="20" customFormat="1" ht="14.5" customHeight="1" x14ac:dyDescent="0.35">
      <c r="A49" s="60" t="s">
        <v>39</v>
      </c>
      <c r="B49" s="60" t="s">
        <v>157</v>
      </c>
      <c r="C49" s="62">
        <f t="shared" si="10"/>
        <v>2</v>
      </c>
      <c r="D49" s="62"/>
      <c r="E49" s="126">
        <f t="shared" si="11"/>
        <v>2</v>
      </c>
      <c r="F49" s="70" t="s">
        <v>360</v>
      </c>
      <c r="G49" s="72">
        <f>'1.1'!G49</f>
        <v>43826</v>
      </c>
      <c r="H49" s="127">
        <v>8</v>
      </c>
      <c r="I49" s="127">
        <v>10</v>
      </c>
      <c r="J49" s="146" t="s">
        <v>584</v>
      </c>
      <c r="K49" s="146" t="s">
        <v>584</v>
      </c>
      <c r="L49" s="146" t="s">
        <v>584</v>
      </c>
      <c r="M49" s="146" t="s">
        <v>584</v>
      </c>
      <c r="N49" s="146" t="s">
        <v>584</v>
      </c>
      <c r="O49" s="129" t="s">
        <v>120</v>
      </c>
      <c r="P49" s="198"/>
    </row>
    <row r="50" spans="1:16" s="20" customFormat="1" ht="15" customHeight="1" x14ac:dyDescent="0.35">
      <c r="A50" s="60" t="s">
        <v>40</v>
      </c>
      <c r="B50" s="60" t="s">
        <v>414</v>
      </c>
      <c r="C50" s="62">
        <f t="shared" si="10"/>
        <v>0</v>
      </c>
      <c r="D50" s="62"/>
      <c r="E50" s="126">
        <f t="shared" si="11"/>
        <v>0</v>
      </c>
      <c r="F50" s="70" t="s">
        <v>361</v>
      </c>
      <c r="G50" s="72">
        <f>'1.1'!G50</f>
        <v>43818</v>
      </c>
      <c r="H50" s="127">
        <v>14</v>
      </c>
      <c r="I50" s="127" t="s">
        <v>120</v>
      </c>
      <c r="J50" s="155" t="s">
        <v>632</v>
      </c>
      <c r="K50" s="155"/>
      <c r="L50" s="155"/>
      <c r="M50" s="155"/>
      <c r="N50" s="155"/>
      <c r="O50" s="129" t="s">
        <v>640</v>
      </c>
      <c r="P50" s="198" t="s">
        <v>120</v>
      </c>
    </row>
    <row r="51" spans="1:16" s="53" customFormat="1" ht="15" customHeight="1" x14ac:dyDescent="0.35">
      <c r="A51" s="60" t="s">
        <v>89</v>
      </c>
      <c r="B51" s="60" t="s">
        <v>414</v>
      </c>
      <c r="C51" s="62">
        <f t="shared" si="10"/>
        <v>0</v>
      </c>
      <c r="D51" s="62"/>
      <c r="E51" s="126">
        <f t="shared" si="11"/>
        <v>0</v>
      </c>
      <c r="F51" s="70" t="s">
        <v>362</v>
      </c>
      <c r="G51" s="72">
        <f>'1.1'!G51</f>
        <v>43826</v>
      </c>
      <c r="H51" s="127">
        <v>8</v>
      </c>
      <c r="I51" s="70" t="s">
        <v>479</v>
      </c>
      <c r="J51" s="72" t="s">
        <v>584</v>
      </c>
      <c r="K51" s="72" t="s">
        <v>195</v>
      </c>
      <c r="L51" s="72" t="s">
        <v>584</v>
      </c>
      <c r="M51" s="72" t="s">
        <v>195</v>
      </c>
      <c r="N51" s="72" t="s">
        <v>195</v>
      </c>
      <c r="O51" s="129" t="s">
        <v>601</v>
      </c>
      <c r="P51" s="198" t="s">
        <v>120</v>
      </c>
    </row>
    <row r="52" spans="1:16" s="20" customFormat="1" ht="15" customHeight="1" x14ac:dyDescent="0.35">
      <c r="A52" s="60" t="s">
        <v>41</v>
      </c>
      <c r="B52" s="60" t="s">
        <v>157</v>
      </c>
      <c r="C52" s="62">
        <f t="shared" si="10"/>
        <v>2</v>
      </c>
      <c r="D52" s="62"/>
      <c r="E52" s="126">
        <f t="shared" si="11"/>
        <v>2</v>
      </c>
      <c r="F52" s="70" t="s">
        <v>363</v>
      </c>
      <c r="G52" s="72">
        <f>'1.1'!G52</f>
        <v>43815</v>
      </c>
      <c r="H52" s="127">
        <v>8</v>
      </c>
      <c r="I52" s="70" t="s">
        <v>120</v>
      </c>
      <c r="J52" s="146" t="s">
        <v>489</v>
      </c>
      <c r="K52" s="146" t="s">
        <v>584</v>
      </c>
      <c r="L52" s="146" t="s">
        <v>584</v>
      </c>
      <c r="M52" s="146" t="s">
        <v>584</v>
      </c>
      <c r="N52" s="146" t="s">
        <v>584</v>
      </c>
      <c r="O52" s="129" t="s">
        <v>599</v>
      </c>
      <c r="P52" s="198" t="s">
        <v>120</v>
      </c>
    </row>
    <row r="53" spans="1:16" s="20" customFormat="1" ht="15" customHeight="1" x14ac:dyDescent="0.35">
      <c r="A53" s="60" t="s">
        <v>42</v>
      </c>
      <c r="B53" s="60" t="s">
        <v>157</v>
      </c>
      <c r="C53" s="62">
        <f t="shared" si="10"/>
        <v>2</v>
      </c>
      <c r="D53" s="62"/>
      <c r="E53" s="126">
        <f t="shared" si="11"/>
        <v>2</v>
      </c>
      <c r="F53" s="70" t="s">
        <v>364</v>
      </c>
      <c r="G53" s="72">
        <f>'1.1'!G53</f>
        <v>43812</v>
      </c>
      <c r="H53" s="127">
        <v>8</v>
      </c>
      <c r="I53" s="70" t="s">
        <v>542</v>
      </c>
      <c r="J53" s="146" t="s">
        <v>584</v>
      </c>
      <c r="K53" s="146" t="s">
        <v>584</v>
      </c>
      <c r="L53" s="146" t="s">
        <v>584</v>
      </c>
      <c r="M53" s="146" t="s">
        <v>584</v>
      </c>
      <c r="N53" s="146" t="s">
        <v>584</v>
      </c>
      <c r="O53" s="129" t="s">
        <v>120</v>
      </c>
      <c r="P53" s="198"/>
    </row>
    <row r="54" spans="1:16" s="20" customFormat="1" ht="15" customHeight="1" x14ac:dyDescent="0.35">
      <c r="A54" s="66" t="s">
        <v>43</v>
      </c>
      <c r="B54" s="66"/>
      <c r="C54" s="87"/>
      <c r="D54" s="87"/>
      <c r="E54" s="88"/>
      <c r="F54" s="99"/>
      <c r="G54" s="157"/>
      <c r="H54" s="158"/>
      <c r="I54" s="159"/>
      <c r="J54" s="80"/>
      <c r="K54" s="80"/>
      <c r="L54" s="80"/>
      <c r="M54" s="80"/>
      <c r="N54" s="80"/>
      <c r="O54" s="66"/>
      <c r="P54" s="198"/>
    </row>
    <row r="55" spans="1:16" s="53" customFormat="1" ht="15" customHeight="1" x14ac:dyDescent="0.35">
      <c r="A55" s="60" t="s">
        <v>44</v>
      </c>
      <c r="B55" s="60" t="s">
        <v>157</v>
      </c>
      <c r="C55" s="62">
        <f t="shared" ref="C55:C68" si="12">IF(B55=$B$4,2,)</f>
        <v>2</v>
      </c>
      <c r="D55" s="62"/>
      <c r="E55" s="126">
        <f t="shared" ref="E55:E68" si="13">C55*(1-D55)</f>
        <v>2</v>
      </c>
      <c r="F55" s="70" t="s">
        <v>365</v>
      </c>
      <c r="G55" s="72">
        <f>'1.1'!G55</f>
        <v>43818</v>
      </c>
      <c r="H55" s="127">
        <v>16</v>
      </c>
      <c r="I55" s="127" t="s">
        <v>191</v>
      </c>
      <c r="J55" s="146" t="s">
        <v>584</v>
      </c>
      <c r="K55" s="146" t="s">
        <v>584</v>
      </c>
      <c r="L55" s="146" t="s">
        <v>584</v>
      </c>
      <c r="M55" s="146" t="s">
        <v>584</v>
      </c>
      <c r="N55" s="146" t="s">
        <v>584</v>
      </c>
      <c r="O55" s="129" t="s">
        <v>120</v>
      </c>
      <c r="P55" s="198"/>
    </row>
    <row r="56" spans="1:16" s="53" customFormat="1" ht="15" customHeight="1" x14ac:dyDescent="0.35">
      <c r="A56" s="60" t="s">
        <v>45</v>
      </c>
      <c r="B56" s="60" t="s">
        <v>157</v>
      </c>
      <c r="C56" s="62">
        <f t="shared" si="12"/>
        <v>2</v>
      </c>
      <c r="D56" s="62"/>
      <c r="E56" s="126">
        <f t="shared" si="13"/>
        <v>2</v>
      </c>
      <c r="F56" s="70" t="s">
        <v>366</v>
      </c>
      <c r="G56" s="72">
        <f>'1.1'!G56</f>
        <v>43798</v>
      </c>
      <c r="H56" s="127">
        <v>13</v>
      </c>
      <c r="I56" s="127" t="s">
        <v>120</v>
      </c>
      <c r="J56" s="146" t="s">
        <v>584</v>
      </c>
      <c r="K56" s="146" t="s">
        <v>584</v>
      </c>
      <c r="L56" s="146" t="s">
        <v>584</v>
      </c>
      <c r="M56" s="146" t="s">
        <v>584</v>
      </c>
      <c r="N56" s="146" t="s">
        <v>584</v>
      </c>
      <c r="O56" s="129" t="s">
        <v>120</v>
      </c>
      <c r="P56" s="198"/>
    </row>
    <row r="57" spans="1:16" s="53" customFormat="1" ht="15" customHeight="1" x14ac:dyDescent="0.35">
      <c r="A57" s="60" t="s">
        <v>46</v>
      </c>
      <c r="B57" s="60" t="s">
        <v>414</v>
      </c>
      <c r="C57" s="62">
        <f t="shared" si="12"/>
        <v>0</v>
      </c>
      <c r="D57" s="62"/>
      <c r="E57" s="126">
        <f t="shared" si="13"/>
        <v>0</v>
      </c>
      <c r="F57" s="70" t="s">
        <v>367</v>
      </c>
      <c r="G57" s="72">
        <f>'1.1'!G57</f>
        <v>43826</v>
      </c>
      <c r="H57" s="127">
        <v>9</v>
      </c>
      <c r="I57" s="127">
        <v>10</v>
      </c>
      <c r="J57" s="146" t="s">
        <v>195</v>
      </c>
      <c r="K57" s="146" t="s">
        <v>195</v>
      </c>
      <c r="L57" s="146" t="s">
        <v>584</v>
      </c>
      <c r="M57" s="146" t="s">
        <v>195</v>
      </c>
      <c r="N57" s="146" t="s">
        <v>195</v>
      </c>
      <c r="O57" s="129" t="s">
        <v>603</v>
      </c>
      <c r="P57" s="199" t="s">
        <v>120</v>
      </c>
    </row>
    <row r="58" spans="1:16" s="53" customFormat="1" ht="15" customHeight="1" x14ac:dyDescent="0.35">
      <c r="A58" s="60" t="s">
        <v>47</v>
      </c>
      <c r="B58" s="60" t="s">
        <v>414</v>
      </c>
      <c r="C58" s="62">
        <f t="shared" si="12"/>
        <v>0</v>
      </c>
      <c r="D58" s="62"/>
      <c r="E58" s="126">
        <f t="shared" si="13"/>
        <v>0</v>
      </c>
      <c r="F58" s="70" t="s">
        <v>368</v>
      </c>
      <c r="G58" s="72">
        <f>'1.1'!G58</f>
        <v>43799</v>
      </c>
      <c r="H58" s="70" t="s">
        <v>488</v>
      </c>
      <c r="I58" s="127" t="s">
        <v>120</v>
      </c>
      <c r="J58" s="146" t="s">
        <v>195</v>
      </c>
      <c r="K58" s="146" t="s">
        <v>195</v>
      </c>
      <c r="L58" s="146" t="s">
        <v>195</v>
      </c>
      <c r="M58" s="146" t="s">
        <v>195</v>
      </c>
      <c r="N58" s="146" t="s">
        <v>195</v>
      </c>
      <c r="O58" s="129" t="s">
        <v>604</v>
      </c>
      <c r="P58" s="199" t="s">
        <v>120</v>
      </c>
    </row>
    <row r="59" spans="1:16" s="20" customFormat="1" ht="15" customHeight="1" x14ac:dyDescent="0.35">
      <c r="A59" s="60" t="s">
        <v>48</v>
      </c>
      <c r="B59" s="60" t="s">
        <v>414</v>
      </c>
      <c r="C59" s="62">
        <f t="shared" si="12"/>
        <v>0</v>
      </c>
      <c r="D59" s="62"/>
      <c r="E59" s="126">
        <f t="shared" si="13"/>
        <v>0</v>
      </c>
      <c r="F59" s="70" t="s">
        <v>369</v>
      </c>
      <c r="G59" s="72">
        <f>'1.1'!G59</f>
        <v>43819</v>
      </c>
      <c r="H59" s="127" t="s">
        <v>491</v>
      </c>
      <c r="I59" s="127">
        <v>16</v>
      </c>
      <c r="J59" s="146" t="s">
        <v>195</v>
      </c>
      <c r="K59" s="146" t="s">
        <v>195</v>
      </c>
      <c r="L59" s="146" t="s">
        <v>584</v>
      </c>
      <c r="M59" s="146" t="s">
        <v>195</v>
      </c>
      <c r="N59" s="146" t="s">
        <v>195</v>
      </c>
      <c r="O59" s="129" t="s">
        <v>120</v>
      </c>
      <c r="P59" s="198"/>
    </row>
    <row r="60" spans="1:16" s="53" customFormat="1" ht="15" customHeight="1" x14ac:dyDescent="0.35">
      <c r="A60" s="60" t="s">
        <v>49</v>
      </c>
      <c r="B60" s="60" t="s">
        <v>157</v>
      </c>
      <c r="C60" s="62">
        <f t="shared" si="12"/>
        <v>2</v>
      </c>
      <c r="D60" s="62"/>
      <c r="E60" s="126">
        <f t="shared" si="13"/>
        <v>2</v>
      </c>
      <c r="F60" s="70">
        <v>83</v>
      </c>
      <c r="G60" s="72">
        <f>'1.1'!G60</f>
        <v>43802</v>
      </c>
      <c r="H60" s="127">
        <v>11</v>
      </c>
      <c r="I60" s="127" t="s">
        <v>120</v>
      </c>
      <c r="J60" s="146" t="s">
        <v>584</v>
      </c>
      <c r="K60" s="146" t="s">
        <v>584</v>
      </c>
      <c r="L60" s="146" t="s">
        <v>584</v>
      </c>
      <c r="M60" s="146" t="s">
        <v>584</v>
      </c>
      <c r="N60" s="146" t="s">
        <v>584</v>
      </c>
      <c r="O60" s="129" t="s">
        <v>120</v>
      </c>
      <c r="P60" s="198"/>
    </row>
    <row r="61" spans="1:16" s="53" customFormat="1" ht="15" customHeight="1" x14ac:dyDescent="0.35">
      <c r="A61" s="60" t="s">
        <v>50</v>
      </c>
      <c r="B61" s="60" t="s">
        <v>414</v>
      </c>
      <c r="C61" s="62">
        <f t="shared" si="12"/>
        <v>0</v>
      </c>
      <c r="D61" s="62"/>
      <c r="E61" s="126">
        <f t="shared" si="13"/>
        <v>0</v>
      </c>
      <c r="F61" s="70" t="s">
        <v>370</v>
      </c>
      <c r="G61" s="72">
        <f>'1.1'!G61</f>
        <v>43797</v>
      </c>
      <c r="H61" s="127">
        <v>6</v>
      </c>
      <c r="I61" s="127" t="s">
        <v>120</v>
      </c>
      <c r="J61" s="72" t="s">
        <v>195</v>
      </c>
      <c r="K61" s="156" t="s">
        <v>632</v>
      </c>
      <c r="L61" s="72" t="s">
        <v>584</v>
      </c>
      <c r="M61" s="72" t="s">
        <v>584</v>
      </c>
      <c r="N61" s="72" t="s">
        <v>584</v>
      </c>
      <c r="O61" s="129" t="s">
        <v>627</v>
      </c>
      <c r="P61" s="199" t="s">
        <v>120</v>
      </c>
    </row>
    <row r="62" spans="1:16" s="53" customFormat="1" ht="15" customHeight="1" x14ac:dyDescent="0.35">
      <c r="A62" s="60" t="s">
        <v>51</v>
      </c>
      <c r="B62" s="60" t="s">
        <v>414</v>
      </c>
      <c r="C62" s="62">
        <f t="shared" si="12"/>
        <v>0</v>
      </c>
      <c r="D62" s="62"/>
      <c r="E62" s="126">
        <f t="shared" si="13"/>
        <v>0</v>
      </c>
      <c r="F62" s="70" t="s">
        <v>371</v>
      </c>
      <c r="G62" s="72">
        <f>'1.1'!G62</f>
        <v>43818</v>
      </c>
      <c r="H62" s="132" t="s">
        <v>495</v>
      </c>
      <c r="I62" s="127" t="s">
        <v>120</v>
      </c>
      <c r="J62" s="146" t="s">
        <v>195</v>
      </c>
      <c r="K62" s="146" t="s">
        <v>195</v>
      </c>
      <c r="L62" s="146" t="s">
        <v>195</v>
      </c>
      <c r="M62" s="146" t="s">
        <v>195</v>
      </c>
      <c r="N62" s="146" t="s">
        <v>195</v>
      </c>
      <c r="O62" s="129" t="s">
        <v>120</v>
      </c>
      <c r="P62" s="198"/>
    </row>
    <row r="63" spans="1:16" s="53" customFormat="1" ht="15" customHeight="1" x14ac:dyDescent="0.35">
      <c r="A63" s="60" t="s">
        <v>52</v>
      </c>
      <c r="B63" s="60" t="s">
        <v>157</v>
      </c>
      <c r="C63" s="62">
        <f t="shared" si="12"/>
        <v>2</v>
      </c>
      <c r="D63" s="62"/>
      <c r="E63" s="126">
        <f t="shared" si="13"/>
        <v>2</v>
      </c>
      <c r="F63" s="70" t="s">
        <v>372</v>
      </c>
      <c r="G63" s="72">
        <f>'1.1'!G63</f>
        <v>43818</v>
      </c>
      <c r="H63" s="127" t="s">
        <v>497</v>
      </c>
      <c r="I63" s="127" t="s">
        <v>120</v>
      </c>
      <c r="J63" s="72" t="s">
        <v>584</v>
      </c>
      <c r="K63" s="72" t="s">
        <v>489</v>
      </c>
      <c r="L63" s="72" t="s">
        <v>584</v>
      </c>
      <c r="M63" s="72" t="s">
        <v>584</v>
      </c>
      <c r="N63" s="72" t="s">
        <v>584</v>
      </c>
      <c r="O63" s="129" t="s">
        <v>587</v>
      </c>
      <c r="P63" s="199" t="s">
        <v>120</v>
      </c>
    </row>
    <row r="64" spans="1:16" s="53" customFormat="1" ht="15" customHeight="1" x14ac:dyDescent="0.35">
      <c r="A64" s="60" t="s">
        <v>53</v>
      </c>
      <c r="B64" s="60" t="s">
        <v>157</v>
      </c>
      <c r="C64" s="62">
        <f t="shared" si="12"/>
        <v>2</v>
      </c>
      <c r="D64" s="62"/>
      <c r="E64" s="126">
        <f t="shared" si="13"/>
        <v>2</v>
      </c>
      <c r="F64" s="133" t="s">
        <v>373</v>
      </c>
      <c r="G64" s="72">
        <f>'1.1'!G64</f>
        <v>43819</v>
      </c>
      <c r="H64" s="127">
        <v>12</v>
      </c>
      <c r="I64" s="127">
        <v>10</v>
      </c>
      <c r="J64" s="146" t="s">
        <v>584</v>
      </c>
      <c r="K64" s="146" t="s">
        <v>584</v>
      </c>
      <c r="L64" s="146" t="s">
        <v>584</v>
      </c>
      <c r="M64" s="146" t="s">
        <v>584</v>
      </c>
      <c r="N64" s="146" t="s">
        <v>584</v>
      </c>
      <c r="O64" s="129" t="s">
        <v>120</v>
      </c>
      <c r="P64" s="200"/>
    </row>
    <row r="65" spans="1:16" s="20" customFormat="1" ht="15" customHeight="1" x14ac:dyDescent="0.35">
      <c r="A65" s="60" t="s">
        <v>54</v>
      </c>
      <c r="B65" s="60" t="s">
        <v>414</v>
      </c>
      <c r="C65" s="62">
        <f t="shared" si="12"/>
        <v>0</v>
      </c>
      <c r="D65" s="62"/>
      <c r="E65" s="126">
        <f t="shared" si="13"/>
        <v>0</v>
      </c>
      <c r="F65" s="70" t="s">
        <v>374</v>
      </c>
      <c r="G65" s="72">
        <f>'1.1'!G65</f>
        <v>43822</v>
      </c>
      <c r="H65" s="127" t="s">
        <v>176</v>
      </c>
      <c r="I65" s="127">
        <v>13</v>
      </c>
      <c r="J65" s="146" t="s">
        <v>195</v>
      </c>
      <c r="K65" s="146" t="s">
        <v>195</v>
      </c>
      <c r="L65" s="146" t="s">
        <v>584</v>
      </c>
      <c r="M65" s="146" t="s">
        <v>195</v>
      </c>
      <c r="N65" s="146" t="s">
        <v>195</v>
      </c>
      <c r="O65" s="129" t="s">
        <v>120</v>
      </c>
      <c r="P65" s="198"/>
    </row>
    <row r="66" spans="1:16" s="53" customFormat="1" ht="15" customHeight="1" x14ac:dyDescent="0.35">
      <c r="A66" s="60" t="s">
        <v>55</v>
      </c>
      <c r="B66" s="60" t="s">
        <v>157</v>
      </c>
      <c r="C66" s="62">
        <f t="shared" si="12"/>
        <v>2</v>
      </c>
      <c r="D66" s="62"/>
      <c r="E66" s="126">
        <f t="shared" si="13"/>
        <v>2</v>
      </c>
      <c r="F66" s="70" t="s">
        <v>375</v>
      </c>
      <c r="G66" s="72">
        <f>'1.1'!G66</f>
        <v>43808</v>
      </c>
      <c r="H66" s="127">
        <v>19</v>
      </c>
      <c r="I66" s="127" t="s">
        <v>120</v>
      </c>
      <c r="J66" s="146" t="s">
        <v>584</v>
      </c>
      <c r="K66" s="146" t="s">
        <v>584</v>
      </c>
      <c r="L66" s="146" t="s">
        <v>584</v>
      </c>
      <c r="M66" s="146" t="s">
        <v>584</v>
      </c>
      <c r="N66" s="146" t="s">
        <v>584</v>
      </c>
      <c r="O66" s="129" t="s">
        <v>120</v>
      </c>
      <c r="P66" s="198"/>
    </row>
    <row r="67" spans="1:16" s="53" customFormat="1" ht="15" customHeight="1" x14ac:dyDescent="0.35">
      <c r="A67" s="60" t="s">
        <v>56</v>
      </c>
      <c r="B67" s="60" t="s">
        <v>157</v>
      </c>
      <c r="C67" s="62">
        <f t="shared" si="12"/>
        <v>2</v>
      </c>
      <c r="D67" s="62"/>
      <c r="E67" s="126">
        <f t="shared" si="13"/>
        <v>2</v>
      </c>
      <c r="F67" s="70" t="s">
        <v>376</v>
      </c>
      <c r="G67" s="72">
        <f>'1.1'!G67</f>
        <v>43795</v>
      </c>
      <c r="H67" s="127">
        <v>7</v>
      </c>
      <c r="I67" s="127">
        <v>10</v>
      </c>
      <c r="J67" s="146" t="s">
        <v>584</v>
      </c>
      <c r="K67" s="146" t="s">
        <v>584</v>
      </c>
      <c r="L67" s="146" t="s">
        <v>584</v>
      </c>
      <c r="M67" s="146" t="s">
        <v>584</v>
      </c>
      <c r="N67" s="146" t="s">
        <v>584</v>
      </c>
      <c r="O67" s="129" t="s">
        <v>120</v>
      </c>
      <c r="P67" s="200"/>
    </row>
    <row r="68" spans="1:16" s="20" customFormat="1" ht="15" customHeight="1" x14ac:dyDescent="0.35">
      <c r="A68" s="60" t="s">
        <v>57</v>
      </c>
      <c r="B68" s="60" t="s">
        <v>157</v>
      </c>
      <c r="C68" s="62">
        <f t="shared" si="12"/>
        <v>2</v>
      </c>
      <c r="D68" s="62"/>
      <c r="E68" s="126">
        <f t="shared" si="13"/>
        <v>2</v>
      </c>
      <c r="F68" s="70" t="s">
        <v>377</v>
      </c>
      <c r="G68" s="72">
        <f>'1.1'!G68</f>
        <v>43791</v>
      </c>
      <c r="H68" s="127">
        <v>10</v>
      </c>
      <c r="I68" s="127">
        <v>11</v>
      </c>
      <c r="J68" s="72" t="s">
        <v>489</v>
      </c>
      <c r="K68" s="72" t="s">
        <v>584</v>
      </c>
      <c r="L68" s="72" t="s">
        <v>584</v>
      </c>
      <c r="M68" s="72" t="s">
        <v>584</v>
      </c>
      <c r="N68" s="72" t="s">
        <v>584</v>
      </c>
      <c r="O68" s="129" t="s">
        <v>648</v>
      </c>
      <c r="P68" s="199" t="s">
        <v>120</v>
      </c>
    </row>
    <row r="69" spans="1:16" s="20" customFormat="1" ht="15" customHeight="1" x14ac:dyDescent="0.35">
      <c r="A69" s="66" t="s">
        <v>58</v>
      </c>
      <c r="B69" s="66"/>
      <c r="C69" s="87"/>
      <c r="D69" s="87"/>
      <c r="E69" s="88"/>
      <c r="F69" s="151"/>
      <c r="G69" s="157"/>
      <c r="H69" s="158"/>
      <c r="I69" s="159"/>
      <c r="J69" s="80"/>
      <c r="K69" s="80"/>
      <c r="L69" s="80"/>
      <c r="M69" s="80"/>
      <c r="N69" s="80"/>
      <c r="O69" s="66"/>
      <c r="P69" s="198"/>
    </row>
    <row r="70" spans="1:16" s="53" customFormat="1" ht="15" customHeight="1" x14ac:dyDescent="0.35">
      <c r="A70" s="60" t="s">
        <v>59</v>
      </c>
      <c r="B70" s="60" t="s">
        <v>414</v>
      </c>
      <c r="C70" s="62">
        <f t="shared" ref="C70:C75" si="14">IF(B70=$B$4,2,)</f>
        <v>0</v>
      </c>
      <c r="D70" s="62"/>
      <c r="E70" s="126">
        <f t="shared" ref="E70:E75" si="15">C70*(1-D70)</f>
        <v>0</v>
      </c>
      <c r="F70" s="131">
        <v>169</v>
      </c>
      <c r="G70" s="72">
        <f>'1.1'!G70</f>
        <v>43811</v>
      </c>
      <c r="H70" s="127" t="s">
        <v>606</v>
      </c>
      <c r="I70" s="127">
        <v>20</v>
      </c>
      <c r="J70" s="146" t="s">
        <v>195</v>
      </c>
      <c r="K70" s="146" t="s">
        <v>195</v>
      </c>
      <c r="L70" s="146" t="s">
        <v>584</v>
      </c>
      <c r="M70" s="146" t="s">
        <v>195</v>
      </c>
      <c r="N70" s="146" t="s">
        <v>195</v>
      </c>
      <c r="O70" s="129" t="s">
        <v>120</v>
      </c>
      <c r="P70" s="198"/>
    </row>
    <row r="71" spans="1:16" s="20" customFormat="1" ht="15" customHeight="1" x14ac:dyDescent="0.35">
      <c r="A71" s="60" t="s">
        <v>60</v>
      </c>
      <c r="B71" s="60" t="s">
        <v>414</v>
      </c>
      <c r="C71" s="62">
        <f t="shared" si="14"/>
        <v>0</v>
      </c>
      <c r="D71" s="62"/>
      <c r="E71" s="126">
        <f t="shared" si="15"/>
        <v>0</v>
      </c>
      <c r="F71" s="70" t="s">
        <v>379</v>
      </c>
      <c r="G71" s="72">
        <f>'1.1'!G71</f>
        <v>43811</v>
      </c>
      <c r="H71" s="127">
        <v>12</v>
      </c>
      <c r="I71" s="127" t="s">
        <v>120</v>
      </c>
      <c r="J71" s="146" t="s">
        <v>195</v>
      </c>
      <c r="K71" s="146" t="s">
        <v>195</v>
      </c>
      <c r="L71" s="146" t="s">
        <v>195</v>
      </c>
      <c r="M71" s="146" t="s">
        <v>195</v>
      </c>
      <c r="N71" s="146" t="s">
        <v>195</v>
      </c>
      <c r="O71" s="129" t="s">
        <v>120</v>
      </c>
      <c r="P71" s="198"/>
    </row>
    <row r="72" spans="1:16" s="20" customFormat="1" ht="15" customHeight="1" x14ac:dyDescent="0.35">
      <c r="A72" s="60" t="s">
        <v>61</v>
      </c>
      <c r="B72" s="60" t="s">
        <v>157</v>
      </c>
      <c r="C72" s="62">
        <f t="shared" si="14"/>
        <v>2</v>
      </c>
      <c r="D72" s="62"/>
      <c r="E72" s="126">
        <f t="shared" si="15"/>
        <v>2</v>
      </c>
      <c r="F72" s="131">
        <v>85</v>
      </c>
      <c r="G72" s="72">
        <f>'1.1'!G72</f>
        <v>43797</v>
      </c>
      <c r="H72" s="127">
        <v>7</v>
      </c>
      <c r="I72" s="127">
        <v>25</v>
      </c>
      <c r="J72" s="72" t="s">
        <v>489</v>
      </c>
      <c r="K72" s="72" t="s">
        <v>584</v>
      </c>
      <c r="L72" s="72" t="s">
        <v>584</v>
      </c>
      <c r="M72" s="72" t="s">
        <v>584</v>
      </c>
      <c r="N72" s="72" t="s">
        <v>584</v>
      </c>
      <c r="O72" s="153" t="s">
        <v>641</v>
      </c>
      <c r="P72" s="199" t="s">
        <v>120</v>
      </c>
    </row>
    <row r="73" spans="1:16" s="53" customFormat="1" ht="15" customHeight="1" x14ac:dyDescent="0.35">
      <c r="A73" s="60" t="s">
        <v>62</v>
      </c>
      <c r="B73" s="60" t="s">
        <v>157</v>
      </c>
      <c r="C73" s="62">
        <f t="shared" si="14"/>
        <v>2</v>
      </c>
      <c r="D73" s="62"/>
      <c r="E73" s="126">
        <f t="shared" si="15"/>
        <v>2</v>
      </c>
      <c r="F73" s="70" t="s">
        <v>381</v>
      </c>
      <c r="G73" s="72">
        <f>'1.1'!G73</f>
        <v>43825</v>
      </c>
      <c r="H73" s="127">
        <v>14</v>
      </c>
      <c r="I73" s="127">
        <v>15</v>
      </c>
      <c r="J73" s="72" t="s">
        <v>584</v>
      </c>
      <c r="K73" s="72" t="s">
        <v>489</v>
      </c>
      <c r="L73" s="72" t="s">
        <v>584</v>
      </c>
      <c r="M73" s="72" t="s">
        <v>584</v>
      </c>
      <c r="N73" s="72" t="s">
        <v>584</v>
      </c>
      <c r="O73" s="129" t="s">
        <v>587</v>
      </c>
      <c r="P73" s="199" t="s">
        <v>120</v>
      </c>
    </row>
    <row r="74" spans="1:16" s="53" customFormat="1" ht="15" customHeight="1" x14ac:dyDescent="0.35">
      <c r="A74" s="60" t="s">
        <v>63</v>
      </c>
      <c r="B74" s="60" t="s">
        <v>157</v>
      </c>
      <c r="C74" s="62">
        <f t="shared" si="14"/>
        <v>2</v>
      </c>
      <c r="D74" s="62"/>
      <c r="E74" s="126">
        <f t="shared" si="15"/>
        <v>2</v>
      </c>
      <c r="F74" s="70" t="s">
        <v>325</v>
      </c>
      <c r="G74" s="72">
        <f>'1.1'!G74</f>
        <v>43790</v>
      </c>
      <c r="H74" s="127">
        <v>6</v>
      </c>
      <c r="I74" s="127" t="s">
        <v>191</v>
      </c>
      <c r="J74" s="146" t="s">
        <v>584</v>
      </c>
      <c r="K74" s="146" t="s">
        <v>584</v>
      </c>
      <c r="L74" s="146" t="s">
        <v>584</v>
      </c>
      <c r="M74" s="146" t="s">
        <v>584</v>
      </c>
      <c r="N74" s="146" t="s">
        <v>584</v>
      </c>
      <c r="O74" s="152" t="s">
        <v>120</v>
      </c>
      <c r="P74" s="198"/>
    </row>
    <row r="75" spans="1:16" s="53" customFormat="1" ht="15" customHeight="1" x14ac:dyDescent="0.35">
      <c r="A75" s="60" t="s">
        <v>64</v>
      </c>
      <c r="B75" s="60" t="s">
        <v>414</v>
      </c>
      <c r="C75" s="62">
        <f t="shared" si="14"/>
        <v>0</v>
      </c>
      <c r="D75" s="62"/>
      <c r="E75" s="126">
        <f t="shared" si="15"/>
        <v>0</v>
      </c>
      <c r="F75" s="70" t="s">
        <v>382</v>
      </c>
      <c r="G75" s="72">
        <f>'1.1'!G75</f>
        <v>43790</v>
      </c>
      <c r="H75" s="127">
        <v>11</v>
      </c>
      <c r="I75" s="127">
        <v>18</v>
      </c>
      <c r="J75" s="156" t="s">
        <v>632</v>
      </c>
      <c r="K75" s="72" t="s">
        <v>584</v>
      </c>
      <c r="L75" s="156" t="s">
        <v>632</v>
      </c>
      <c r="M75" s="156" t="s">
        <v>632</v>
      </c>
      <c r="N75" s="72" t="s">
        <v>584</v>
      </c>
      <c r="O75" s="129" t="s">
        <v>647</v>
      </c>
      <c r="P75" s="198" t="s">
        <v>120</v>
      </c>
    </row>
    <row r="76" spans="1:16" s="20" customFormat="1" ht="15" customHeight="1" x14ac:dyDescent="0.35">
      <c r="A76" s="66" t="s">
        <v>65</v>
      </c>
      <c r="B76" s="66"/>
      <c r="C76" s="87"/>
      <c r="D76" s="87"/>
      <c r="E76" s="88"/>
      <c r="F76" s="99"/>
      <c r="G76" s="157"/>
      <c r="H76" s="158"/>
      <c r="I76" s="159"/>
      <c r="J76" s="80"/>
      <c r="K76" s="80"/>
      <c r="L76" s="80"/>
      <c r="M76" s="80"/>
      <c r="N76" s="80"/>
      <c r="O76" s="66"/>
      <c r="P76" s="198"/>
    </row>
    <row r="77" spans="1:16" s="53" customFormat="1" ht="15" customHeight="1" x14ac:dyDescent="0.35">
      <c r="A77" s="60" t="s">
        <v>66</v>
      </c>
      <c r="B77" s="60" t="s">
        <v>157</v>
      </c>
      <c r="C77" s="62">
        <f t="shared" ref="C77:C98" si="16">IF(B77=$B$4,2,)</f>
        <v>2</v>
      </c>
      <c r="D77" s="62"/>
      <c r="E77" s="126">
        <f t="shared" ref="E77" si="17">C77*(1-D77)</f>
        <v>2</v>
      </c>
      <c r="F77" s="70" t="s">
        <v>383</v>
      </c>
      <c r="G77" s="72">
        <f>'1.1'!G77</f>
        <v>43819</v>
      </c>
      <c r="H77" s="127">
        <v>8</v>
      </c>
      <c r="I77" s="127" t="s">
        <v>120</v>
      </c>
      <c r="J77" s="146" t="s">
        <v>489</v>
      </c>
      <c r="K77" s="146" t="s">
        <v>584</v>
      </c>
      <c r="L77" s="146" t="s">
        <v>584</v>
      </c>
      <c r="M77" s="146" t="s">
        <v>584</v>
      </c>
      <c r="N77" s="146" t="s">
        <v>584</v>
      </c>
      <c r="O77" s="129" t="s">
        <v>630</v>
      </c>
      <c r="P77" s="199" t="s">
        <v>120</v>
      </c>
    </row>
    <row r="78" spans="1:16" s="53" customFormat="1" ht="15" customHeight="1" x14ac:dyDescent="0.35">
      <c r="A78" s="60" t="s">
        <v>68</v>
      </c>
      <c r="B78" s="60" t="s">
        <v>414</v>
      </c>
      <c r="C78" s="62">
        <f t="shared" si="16"/>
        <v>0</v>
      </c>
      <c r="D78" s="62"/>
      <c r="E78" s="126">
        <f t="shared" ref="E78:E86" si="18">C78*(1-D78)</f>
        <v>0</v>
      </c>
      <c r="F78" s="70" t="s">
        <v>384</v>
      </c>
      <c r="G78" s="72">
        <f>'1.1'!G78</f>
        <v>43801</v>
      </c>
      <c r="H78" s="127">
        <v>8</v>
      </c>
      <c r="I78" s="127">
        <v>18</v>
      </c>
      <c r="J78" s="146" t="s">
        <v>195</v>
      </c>
      <c r="K78" s="146" t="s">
        <v>195</v>
      </c>
      <c r="L78" s="146" t="s">
        <v>584</v>
      </c>
      <c r="M78" s="146" t="s">
        <v>195</v>
      </c>
      <c r="N78" s="146" t="s">
        <v>195</v>
      </c>
      <c r="O78" s="129" t="s">
        <v>120</v>
      </c>
      <c r="P78" s="198"/>
    </row>
    <row r="79" spans="1:16" s="53" customFormat="1" ht="15" customHeight="1" x14ac:dyDescent="0.35">
      <c r="A79" s="60" t="s">
        <v>69</v>
      </c>
      <c r="B79" s="60" t="s">
        <v>157</v>
      </c>
      <c r="C79" s="62">
        <f t="shared" si="16"/>
        <v>2</v>
      </c>
      <c r="D79" s="62"/>
      <c r="E79" s="126">
        <f t="shared" si="18"/>
        <v>2</v>
      </c>
      <c r="F79" s="70" t="s">
        <v>385</v>
      </c>
      <c r="G79" s="72">
        <f>'1.1'!G79</f>
        <v>43819</v>
      </c>
      <c r="H79" s="127">
        <v>11</v>
      </c>
      <c r="I79" s="127" t="s">
        <v>543</v>
      </c>
      <c r="J79" s="146" t="s">
        <v>584</v>
      </c>
      <c r="K79" s="146" t="s">
        <v>489</v>
      </c>
      <c r="L79" s="146" t="s">
        <v>584</v>
      </c>
      <c r="M79" s="146" t="s">
        <v>584</v>
      </c>
      <c r="N79" s="146" t="s">
        <v>584</v>
      </c>
      <c r="O79" s="129" t="s">
        <v>646</v>
      </c>
      <c r="P79" s="199" t="s">
        <v>120</v>
      </c>
    </row>
    <row r="80" spans="1:16" s="20" customFormat="1" ht="15" customHeight="1" x14ac:dyDescent="0.35">
      <c r="A80" s="60" t="s">
        <v>70</v>
      </c>
      <c r="B80" s="60" t="s">
        <v>414</v>
      </c>
      <c r="C80" s="62">
        <f t="shared" si="16"/>
        <v>0</v>
      </c>
      <c r="D80" s="62"/>
      <c r="E80" s="126">
        <f t="shared" si="18"/>
        <v>0</v>
      </c>
      <c r="F80" s="70" t="s">
        <v>386</v>
      </c>
      <c r="G80" s="72">
        <f>'1.1'!G80</f>
        <v>43802</v>
      </c>
      <c r="H80" s="127">
        <v>7</v>
      </c>
      <c r="I80" s="127">
        <v>15</v>
      </c>
      <c r="J80" s="146" t="s">
        <v>195</v>
      </c>
      <c r="K80" s="146" t="s">
        <v>195</v>
      </c>
      <c r="L80" s="146" t="s">
        <v>195</v>
      </c>
      <c r="M80" s="146" t="s">
        <v>195</v>
      </c>
      <c r="N80" s="146" t="s">
        <v>195</v>
      </c>
      <c r="O80" s="129" t="s">
        <v>120</v>
      </c>
      <c r="P80" s="198"/>
    </row>
    <row r="81" spans="1:16" s="20" customFormat="1" ht="15" customHeight="1" x14ac:dyDescent="0.35">
      <c r="A81" s="60" t="s">
        <v>72</v>
      </c>
      <c r="B81" s="60" t="s">
        <v>157</v>
      </c>
      <c r="C81" s="62">
        <f t="shared" si="16"/>
        <v>2</v>
      </c>
      <c r="D81" s="62"/>
      <c r="E81" s="126">
        <f t="shared" si="18"/>
        <v>2</v>
      </c>
      <c r="F81" s="70" t="s">
        <v>387</v>
      </c>
      <c r="G81" s="72">
        <f>'1.1'!G81</f>
        <v>43804</v>
      </c>
      <c r="H81" s="127">
        <v>14</v>
      </c>
      <c r="I81" s="127" t="s">
        <v>120</v>
      </c>
      <c r="J81" s="146" t="s">
        <v>489</v>
      </c>
      <c r="K81" s="146" t="s">
        <v>584</v>
      </c>
      <c r="L81" s="146" t="s">
        <v>584</v>
      </c>
      <c r="M81" s="146" t="s">
        <v>584</v>
      </c>
      <c r="N81" s="146" t="s">
        <v>584</v>
      </c>
      <c r="O81" s="129" t="s">
        <v>630</v>
      </c>
      <c r="P81" s="199" t="s">
        <v>120</v>
      </c>
    </row>
    <row r="82" spans="1:16" s="49" customFormat="1" ht="15" customHeight="1" x14ac:dyDescent="0.35">
      <c r="A82" s="60" t="s">
        <v>73</v>
      </c>
      <c r="B82" s="60" t="s">
        <v>414</v>
      </c>
      <c r="C82" s="62">
        <f t="shared" si="16"/>
        <v>0</v>
      </c>
      <c r="D82" s="62"/>
      <c r="E82" s="126">
        <f t="shared" si="18"/>
        <v>0</v>
      </c>
      <c r="F82" s="70" t="s">
        <v>388</v>
      </c>
      <c r="G82" s="72">
        <f>'1.1'!G82</f>
        <v>43819</v>
      </c>
      <c r="H82" s="132" t="s">
        <v>517</v>
      </c>
      <c r="I82" s="127">
        <v>16</v>
      </c>
      <c r="J82" s="146" t="s">
        <v>195</v>
      </c>
      <c r="K82" s="146" t="s">
        <v>195</v>
      </c>
      <c r="L82" s="146" t="s">
        <v>584</v>
      </c>
      <c r="M82" s="146" t="s">
        <v>195</v>
      </c>
      <c r="N82" s="146" t="s">
        <v>195</v>
      </c>
      <c r="O82" s="129" t="s">
        <v>120</v>
      </c>
      <c r="P82" s="198"/>
    </row>
    <row r="83" spans="1:16" s="53" customFormat="1" ht="15" customHeight="1" x14ac:dyDescent="0.35">
      <c r="A83" s="60" t="s">
        <v>683</v>
      </c>
      <c r="B83" s="60" t="s">
        <v>157</v>
      </c>
      <c r="C83" s="62">
        <f t="shared" si="16"/>
        <v>2</v>
      </c>
      <c r="D83" s="62"/>
      <c r="E83" s="126">
        <f t="shared" si="18"/>
        <v>2</v>
      </c>
      <c r="F83" s="70" t="s">
        <v>389</v>
      </c>
      <c r="G83" s="72">
        <f>'1.1'!G83</f>
        <v>43810</v>
      </c>
      <c r="H83" s="127">
        <v>10</v>
      </c>
      <c r="I83" s="127">
        <v>12</v>
      </c>
      <c r="J83" s="146" t="s">
        <v>584</v>
      </c>
      <c r="K83" s="146" t="s">
        <v>584</v>
      </c>
      <c r="L83" s="146" t="s">
        <v>584</v>
      </c>
      <c r="M83" s="146" t="s">
        <v>584</v>
      </c>
      <c r="N83" s="146" t="s">
        <v>584</v>
      </c>
      <c r="O83" s="129" t="s">
        <v>120</v>
      </c>
      <c r="P83" s="198"/>
    </row>
    <row r="84" spans="1:16" s="20" customFormat="1" ht="15" customHeight="1" x14ac:dyDescent="0.35">
      <c r="A84" s="60" t="s">
        <v>74</v>
      </c>
      <c r="B84" s="60" t="s">
        <v>157</v>
      </c>
      <c r="C84" s="62">
        <f t="shared" si="16"/>
        <v>2</v>
      </c>
      <c r="D84" s="62"/>
      <c r="E84" s="126">
        <f t="shared" si="18"/>
        <v>2</v>
      </c>
      <c r="F84" s="70" t="s">
        <v>390</v>
      </c>
      <c r="G84" s="72">
        <f>'1.1'!G84</f>
        <v>43824</v>
      </c>
      <c r="H84" s="132" t="s">
        <v>521</v>
      </c>
      <c r="I84" s="127" t="s">
        <v>120</v>
      </c>
      <c r="J84" s="72" t="s">
        <v>489</v>
      </c>
      <c r="K84" s="72" t="s">
        <v>584</v>
      </c>
      <c r="L84" s="72" t="s">
        <v>584</v>
      </c>
      <c r="M84" s="72" t="s">
        <v>584</v>
      </c>
      <c r="N84" s="72" t="s">
        <v>584</v>
      </c>
      <c r="O84" s="129" t="s">
        <v>642</v>
      </c>
      <c r="P84" s="199" t="s">
        <v>120</v>
      </c>
    </row>
    <row r="85" spans="1:16" s="53" customFormat="1" ht="15" customHeight="1" x14ac:dyDescent="0.35">
      <c r="A85" s="60" t="s">
        <v>75</v>
      </c>
      <c r="B85" s="60" t="s">
        <v>157</v>
      </c>
      <c r="C85" s="62">
        <f t="shared" si="16"/>
        <v>2</v>
      </c>
      <c r="D85" s="62"/>
      <c r="E85" s="126">
        <f t="shared" si="18"/>
        <v>2</v>
      </c>
      <c r="F85" s="70" t="s">
        <v>391</v>
      </c>
      <c r="G85" s="72">
        <f>'1.1'!G85</f>
        <v>43818</v>
      </c>
      <c r="H85" s="127">
        <v>9</v>
      </c>
      <c r="I85" s="127" t="s">
        <v>120</v>
      </c>
      <c r="J85" s="72" t="s">
        <v>489</v>
      </c>
      <c r="K85" s="72" t="s">
        <v>489</v>
      </c>
      <c r="L85" s="72" t="s">
        <v>584</v>
      </c>
      <c r="M85" s="72" t="s">
        <v>584</v>
      </c>
      <c r="N85" s="72" t="s">
        <v>584</v>
      </c>
      <c r="O85" s="129" t="s">
        <v>666</v>
      </c>
      <c r="P85" s="199" t="s">
        <v>120</v>
      </c>
    </row>
    <row r="86" spans="1:16" s="53" customFormat="1" ht="15" customHeight="1" x14ac:dyDescent="0.35">
      <c r="A86" s="60" t="s">
        <v>76</v>
      </c>
      <c r="B86" s="60" t="s">
        <v>414</v>
      </c>
      <c r="C86" s="62">
        <f t="shared" si="16"/>
        <v>0</v>
      </c>
      <c r="D86" s="62"/>
      <c r="E86" s="126">
        <f t="shared" si="18"/>
        <v>0</v>
      </c>
      <c r="F86" s="70" t="s">
        <v>392</v>
      </c>
      <c r="G86" s="72">
        <f>'1.1'!G86</f>
        <v>43824</v>
      </c>
      <c r="H86" s="127">
        <v>7</v>
      </c>
      <c r="I86" s="127" t="s">
        <v>120</v>
      </c>
      <c r="J86" s="146" t="s">
        <v>195</v>
      </c>
      <c r="K86" s="146" t="s">
        <v>195</v>
      </c>
      <c r="L86" s="146" t="s">
        <v>195</v>
      </c>
      <c r="M86" s="146" t="s">
        <v>195</v>
      </c>
      <c r="N86" s="146" t="s">
        <v>195</v>
      </c>
      <c r="O86" s="129" t="s">
        <v>120</v>
      </c>
      <c r="P86" s="198"/>
    </row>
    <row r="87" spans="1:16" s="20" customFormat="1" ht="15" customHeight="1" x14ac:dyDescent="0.35">
      <c r="A87" s="66" t="s">
        <v>77</v>
      </c>
      <c r="B87" s="66"/>
      <c r="C87" s="87"/>
      <c r="D87" s="87"/>
      <c r="E87" s="88"/>
      <c r="F87" s="99"/>
      <c r="G87" s="157"/>
      <c r="H87" s="158"/>
      <c r="I87" s="159"/>
      <c r="J87" s="80"/>
      <c r="K87" s="80"/>
      <c r="L87" s="80"/>
      <c r="M87" s="80"/>
      <c r="N87" s="80"/>
      <c r="O87" s="66"/>
      <c r="P87" s="198"/>
    </row>
    <row r="88" spans="1:16" s="53" customFormat="1" ht="15" customHeight="1" x14ac:dyDescent="0.35">
      <c r="A88" s="60" t="s">
        <v>67</v>
      </c>
      <c r="B88" s="60" t="s">
        <v>414</v>
      </c>
      <c r="C88" s="62">
        <f t="shared" si="16"/>
        <v>0</v>
      </c>
      <c r="D88" s="62"/>
      <c r="E88" s="126">
        <f t="shared" ref="E88:E98" si="19">C88*(1-D88)</f>
        <v>0</v>
      </c>
      <c r="F88" s="70" t="s">
        <v>393</v>
      </c>
      <c r="G88" s="72">
        <f>'1.1'!G88</f>
        <v>43811</v>
      </c>
      <c r="H88" s="127" t="s">
        <v>524</v>
      </c>
      <c r="I88" s="127" t="s">
        <v>202</v>
      </c>
      <c r="J88" s="146" t="s">
        <v>195</v>
      </c>
      <c r="K88" s="146" t="s">
        <v>195</v>
      </c>
      <c r="L88" s="146" t="s">
        <v>584</v>
      </c>
      <c r="M88" s="146" t="s">
        <v>584</v>
      </c>
      <c r="N88" s="146" t="s">
        <v>584</v>
      </c>
      <c r="O88" s="129" t="s">
        <v>120</v>
      </c>
      <c r="P88" s="198"/>
    </row>
    <row r="89" spans="1:16" s="53" customFormat="1" ht="15" customHeight="1" x14ac:dyDescent="0.35">
      <c r="A89" s="60" t="s">
        <v>78</v>
      </c>
      <c r="B89" s="60" t="s">
        <v>157</v>
      </c>
      <c r="C89" s="62">
        <f t="shared" si="16"/>
        <v>2</v>
      </c>
      <c r="D89" s="62"/>
      <c r="E89" s="126">
        <f t="shared" si="19"/>
        <v>2</v>
      </c>
      <c r="F89" s="133" t="s">
        <v>394</v>
      </c>
      <c r="G89" s="72">
        <f>'1.1'!G89</f>
        <v>43811</v>
      </c>
      <c r="H89" s="127" t="s">
        <v>656</v>
      </c>
      <c r="I89" s="127" t="s">
        <v>120</v>
      </c>
      <c r="J89" s="72" t="s">
        <v>489</v>
      </c>
      <c r="K89" s="72" t="s">
        <v>489</v>
      </c>
      <c r="L89" s="72" t="s">
        <v>584</v>
      </c>
      <c r="M89" s="72" t="s">
        <v>584</v>
      </c>
      <c r="N89" s="72" t="s">
        <v>584</v>
      </c>
      <c r="O89" s="129" t="s">
        <v>657</v>
      </c>
      <c r="P89" s="199" t="s">
        <v>120</v>
      </c>
    </row>
    <row r="90" spans="1:16" s="53" customFormat="1" ht="15" customHeight="1" x14ac:dyDescent="0.35">
      <c r="A90" s="60" t="s">
        <v>71</v>
      </c>
      <c r="B90" s="60" t="s">
        <v>157</v>
      </c>
      <c r="C90" s="62">
        <f t="shared" si="16"/>
        <v>2</v>
      </c>
      <c r="D90" s="62"/>
      <c r="E90" s="126">
        <f t="shared" si="19"/>
        <v>2</v>
      </c>
      <c r="F90" s="70" t="s">
        <v>395</v>
      </c>
      <c r="G90" s="72">
        <f>'1.1'!G90</f>
        <v>43818</v>
      </c>
      <c r="H90" s="127">
        <v>10</v>
      </c>
      <c r="I90" s="127" t="s">
        <v>527</v>
      </c>
      <c r="J90" s="146" t="s">
        <v>584</v>
      </c>
      <c r="K90" s="146" t="s">
        <v>584</v>
      </c>
      <c r="L90" s="146" t="s">
        <v>584</v>
      </c>
      <c r="M90" s="146" t="s">
        <v>584</v>
      </c>
      <c r="N90" s="146" t="s">
        <v>584</v>
      </c>
      <c r="O90" s="129" t="s">
        <v>120</v>
      </c>
      <c r="P90" s="198"/>
    </row>
    <row r="91" spans="1:16" s="53" customFormat="1" ht="15" customHeight="1" x14ac:dyDescent="0.35">
      <c r="A91" s="60" t="s">
        <v>79</v>
      </c>
      <c r="B91" s="60" t="s">
        <v>414</v>
      </c>
      <c r="C91" s="62">
        <f t="shared" si="16"/>
        <v>0</v>
      </c>
      <c r="D91" s="62"/>
      <c r="E91" s="126">
        <f t="shared" si="19"/>
        <v>0</v>
      </c>
      <c r="F91" s="131">
        <v>396</v>
      </c>
      <c r="G91" s="72">
        <f>'1.1'!G91</f>
        <v>43798</v>
      </c>
      <c r="H91" s="127">
        <v>5</v>
      </c>
      <c r="I91" s="70" t="s">
        <v>120</v>
      </c>
      <c r="J91" s="146" t="s">
        <v>195</v>
      </c>
      <c r="K91" s="146" t="s">
        <v>195</v>
      </c>
      <c r="L91" s="146" t="s">
        <v>195</v>
      </c>
      <c r="M91" s="146" t="s">
        <v>195</v>
      </c>
      <c r="N91" s="146" t="s">
        <v>195</v>
      </c>
      <c r="O91" s="129" t="s">
        <v>120</v>
      </c>
      <c r="P91" s="198"/>
    </row>
    <row r="92" spans="1:16" s="20" customFormat="1" ht="15" customHeight="1" x14ac:dyDescent="0.35">
      <c r="A92" s="60" t="s">
        <v>80</v>
      </c>
      <c r="B92" s="60" t="s">
        <v>414</v>
      </c>
      <c r="C92" s="62">
        <f t="shared" si="16"/>
        <v>0</v>
      </c>
      <c r="D92" s="62"/>
      <c r="E92" s="126">
        <f t="shared" si="19"/>
        <v>0</v>
      </c>
      <c r="F92" s="70" t="s">
        <v>397</v>
      </c>
      <c r="G92" s="72">
        <f>'1.1'!G92</f>
        <v>43818</v>
      </c>
      <c r="H92" s="127">
        <v>10</v>
      </c>
      <c r="I92" s="127" t="s">
        <v>120</v>
      </c>
      <c r="J92" s="146" t="s">
        <v>195</v>
      </c>
      <c r="K92" s="146" t="s">
        <v>195</v>
      </c>
      <c r="L92" s="146" t="s">
        <v>195</v>
      </c>
      <c r="M92" s="146" t="s">
        <v>195</v>
      </c>
      <c r="N92" s="146" t="s">
        <v>195</v>
      </c>
      <c r="O92" s="153" t="s">
        <v>120</v>
      </c>
      <c r="P92" s="198"/>
    </row>
    <row r="93" spans="1:16" s="20" customFormat="1" ht="15" customHeight="1" x14ac:dyDescent="0.35">
      <c r="A93" s="60" t="s">
        <v>81</v>
      </c>
      <c r="B93" s="60" t="s">
        <v>157</v>
      </c>
      <c r="C93" s="62">
        <f t="shared" si="16"/>
        <v>2</v>
      </c>
      <c r="D93" s="62"/>
      <c r="E93" s="126">
        <f t="shared" si="19"/>
        <v>2</v>
      </c>
      <c r="F93" s="131">
        <v>32</v>
      </c>
      <c r="G93" s="72">
        <f>'1.1'!G93</f>
        <v>43803</v>
      </c>
      <c r="H93" s="127">
        <v>7</v>
      </c>
      <c r="I93" s="127" t="s">
        <v>120</v>
      </c>
      <c r="J93" s="72" t="s">
        <v>489</v>
      </c>
      <c r="K93" s="72" t="s">
        <v>489</v>
      </c>
      <c r="L93" s="72" t="s">
        <v>584</v>
      </c>
      <c r="M93" s="72" t="s">
        <v>584</v>
      </c>
      <c r="N93" s="72" t="s">
        <v>584</v>
      </c>
      <c r="O93" s="129" t="s">
        <v>645</v>
      </c>
      <c r="P93" s="199" t="s">
        <v>120</v>
      </c>
    </row>
    <row r="94" spans="1:16" s="20" customFormat="1" ht="15" customHeight="1" x14ac:dyDescent="0.35">
      <c r="A94" s="60" t="s">
        <v>82</v>
      </c>
      <c r="B94" s="60" t="s">
        <v>414</v>
      </c>
      <c r="C94" s="62">
        <f t="shared" si="16"/>
        <v>0</v>
      </c>
      <c r="D94" s="62"/>
      <c r="E94" s="126">
        <f t="shared" si="19"/>
        <v>0</v>
      </c>
      <c r="F94" s="70" t="s">
        <v>399</v>
      </c>
      <c r="G94" s="72">
        <f>'1.1'!G94</f>
        <v>43811</v>
      </c>
      <c r="H94" s="127">
        <v>12</v>
      </c>
      <c r="I94" s="127">
        <v>87</v>
      </c>
      <c r="J94" s="72" t="s">
        <v>584</v>
      </c>
      <c r="K94" s="72" t="s">
        <v>195</v>
      </c>
      <c r="L94" s="72" t="s">
        <v>584</v>
      </c>
      <c r="M94" s="72" t="s">
        <v>195</v>
      </c>
      <c r="N94" s="72" t="s">
        <v>195</v>
      </c>
      <c r="O94" s="129" t="s">
        <v>120</v>
      </c>
      <c r="P94" s="198"/>
    </row>
    <row r="95" spans="1:16" s="53" customFormat="1" ht="15" customHeight="1" x14ac:dyDescent="0.35">
      <c r="A95" s="60" t="s">
        <v>83</v>
      </c>
      <c r="B95" s="60" t="s">
        <v>157</v>
      </c>
      <c r="C95" s="62">
        <f t="shared" si="16"/>
        <v>2</v>
      </c>
      <c r="D95" s="62"/>
      <c r="E95" s="126">
        <f t="shared" si="19"/>
        <v>2</v>
      </c>
      <c r="F95" s="70" t="s">
        <v>400</v>
      </c>
      <c r="G95" s="72">
        <f>'1.1'!G95</f>
        <v>43825</v>
      </c>
      <c r="H95" s="127" t="s">
        <v>534</v>
      </c>
      <c r="I95" s="127">
        <v>15</v>
      </c>
      <c r="J95" s="72" t="s">
        <v>489</v>
      </c>
      <c r="K95" s="72" t="s">
        <v>489</v>
      </c>
      <c r="L95" s="72" t="s">
        <v>584</v>
      </c>
      <c r="M95" s="72" t="s">
        <v>584</v>
      </c>
      <c r="N95" s="72" t="s">
        <v>584</v>
      </c>
      <c r="O95" s="129" t="s">
        <v>644</v>
      </c>
      <c r="P95" s="199" t="s">
        <v>120</v>
      </c>
    </row>
    <row r="96" spans="1:16" s="53" customFormat="1" ht="15" customHeight="1" x14ac:dyDescent="0.35">
      <c r="A96" s="60" t="s">
        <v>84</v>
      </c>
      <c r="B96" s="60" t="s">
        <v>157</v>
      </c>
      <c r="C96" s="62">
        <f t="shared" si="16"/>
        <v>2</v>
      </c>
      <c r="D96" s="62"/>
      <c r="E96" s="126">
        <f t="shared" si="19"/>
        <v>2</v>
      </c>
      <c r="F96" s="70" t="s">
        <v>377</v>
      </c>
      <c r="G96" s="72">
        <f>'1.1'!G96</f>
        <v>43818</v>
      </c>
      <c r="H96" s="127">
        <v>2</v>
      </c>
      <c r="I96" s="127" t="s">
        <v>120</v>
      </c>
      <c r="J96" s="146" t="s">
        <v>584</v>
      </c>
      <c r="K96" s="146" t="s">
        <v>584</v>
      </c>
      <c r="L96" s="146" t="s">
        <v>584</v>
      </c>
      <c r="M96" s="146" t="s">
        <v>584</v>
      </c>
      <c r="N96" s="146" t="s">
        <v>584</v>
      </c>
      <c r="O96" s="129" t="s">
        <v>120</v>
      </c>
      <c r="P96" s="198"/>
    </row>
    <row r="97" spans="1:16" s="53" customFormat="1" ht="15" customHeight="1" x14ac:dyDescent="0.35">
      <c r="A97" s="60" t="s">
        <v>85</v>
      </c>
      <c r="B97" s="60" t="s">
        <v>157</v>
      </c>
      <c r="C97" s="62">
        <f t="shared" si="16"/>
        <v>2</v>
      </c>
      <c r="D97" s="62"/>
      <c r="E97" s="126">
        <f t="shared" si="19"/>
        <v>2</v>
      </c>
      <c r="F97" s="70" t="s">
        <v>401</v>
      </c>
      <c r="G97" s="72">
        <f>'1.1'!G97</f>
        <v>43809</v>
      </c>
      <c r="H97" s="127">
        <v>14</v>
      </c>
      <c r="I97" s="127" t="s">
        <v>120</v>
      </c>
      <c r="J97" s="146" t="s">
        <v>584</v>
      </c>
      <c r="K97" s="146" t="s">
        <v>584</v>
      </c>
      <c r="L97" s="146" t="s">
        <v>584</v>
      </c>
      <c r="M97" s="146" t="s">
        <v>584</v>
      </c>
      <c r="N97" s="146" t="s">
        <v>584</v>
      </c>
      <c r="O97" s="129" t="s">
        <v>120</v>
      </c>
      <c r="P97" s="198"/>
    </row>
    <row r="98" spans="1:16" s="53" customFormat="1" ht="15" customHeight="1" x14ac:dyDescent="0.35">
      <c r="A98" s="60" t="s">
        <v>86</v>
      </c>
      <c r="B98" s="60" t="s">
        <v>157</v>
      </c>
      <c r="C98" s="62">
        <f t="shared" si="16"/>
        <v>2</v>
      </c>
      <c r="D98" s="62"/>
      <c r="E98" s="126">
        <f t="shared" si="19"/>
        <v>2</v>
      </c>
      <c r="F98" s="70" t="s">
        <v>402</v>
      </c>
      <c r="G98" s="72">
        <f>'1.1'!G98</f>
        <v>43801</v>
      </c>
      <c r="H98" s="127" t="s">
        <v>545</v>
      </c>
      <c r="I98" s="127" t="s">
        <v>191</v>
      </c>
      <c r="J98" s="146" t="s">
        <v>584</v>
      </c>
      <c r="K98" s="146" t="s">
        <v>584</v>
      </c>
      <c r="L98" s="146" t="s">
        <v>584</v>
      </c>
      <c r="M98" s="146" t="s">
        <v>584</v>
      </c>
      <c r="N98" s="146" t="s">
        <v>584</v>
      </c>
      <c r="O98" s="129" t="s">
        <v>120</v>
      </c>
      <c r="P98" s="198"/>
    </row>
    <row r="99" spans="1:16" x14ac:dyDescent="0.35">
      <c r="A99" s="51" t="s">
        <v>203</v>
      </c>
    </row>
    <row r="100" spans="1:16" x14ac:dyDescent="0.35">
      <c r="A100" s="130" t="s">
        <v>590</v>
      </c>
    </row>
    <row r="101" spans="1:16" ht="15" customHeight="1" x14ac:dyDescent="0.35"/>
    <row r="102" spans="1:16" ht="15" customHeight="1" x14ac:dyDescent="0.35"/>
    <row r="103" spans="1:16" ht="15" customHeight="1" x14ac:dyDescent="0.35"/>
    <row r="104" spans="1:16" ht="15" customHeight="1" x14ac:dyDescent="0.35">
      <c r="A104" s="4"/>
      <c r="B104" s="4"/>
      <c r="C104" s="4"/>
      <c r="D104" s="4"/>
      <c r="E104" s="6"/>
      <c r="F104" s="6"/>
      <c r="G104" s="6"/>
    </row>
    <row r="105" spans="1:16" ht="15" customHeight="1" x14ac:dyDescent="0.35"/>
    <row r="106" spans="1:16" ht="15" customHeight="1" x14ac:dyDescent="0.35"/>
    <row r="108" spans="1:16" s="2" customFormat="1" ht="10.5" x14ac:dyDescent="0.25">
      <c r="A108" s="4"/>
      <c r="B108" s="4"/>
      <c r="C108" s="4"/>
      <c r="D108" s="4"/>
      <c r="E108" s="6"/>
      <c r="F108" s="6"/>
      <c r="G108" s="6"/>
      <c r="H108" s="50"/>
      <c r="I108" s="50"/>
      <c r="J108" s="50"/>
      <c r="K108" s="50"/>
      <c r="L108" s="50"/>
      <c r="M108" s="50"/>
      <c r="N108" s="50"/>
      <c r="P108" s="201"/>
    </row>
    <row r="110" spans="1:16" s="2" customFormat="1" ht="10.5" x14ac:dyDescent="0.25">
      <c r="A110" s="4"/>
      <c r="B110" s="4"/>
      <c r="C110" s="4"/>
      <c r="D110" s="4"/>
      <c r="E110" s="6"/>
      <c r="F110" s="6"/>
      <c r="G110" s="6"/>
      <c r="H110" s="50"/>
      <c r="I110" s="50"/>
      <c r="J110" s="50"/>
      <c r="K110" s="50"/>
      <c r="L110" s="50"/>
      <c r="M110" s="50"/>
      <c r="N110" s="50"/>
      <c r="P110" s="201"/>
    </row>
    <row r="114" spans="1:16" s="2" customFormat="1" ht="10.5" x14ac:dyDescent="0.25">
      <c r="A114" s="4"/>
      <c r="B114" s="4"/>
      <c r="C114" s="4"/>
      <c r="D114" s="4"/>
      <c r="E114" s="6"/>
      <c r="F114" s="6"/>
      <c r="G114" s="6"/>
      <c r="H114" s="50"/>
      <c r="I114" s="50"/>
      <c r="J114" s="50"/>
      <c r="K114" s="50"/>
      <c r="L114" s="50"/>
      <c r="M114" s="50"/>
      <c r="N114" s="50"/>
      <c r="P114" s="201"/>
    </row>
    <row r="117" spans="1:16" s="2" customFormat="1" ht="10.5" x14ac:dyDescent="0.25">
      <c r="A117" s="4"/>
      <c r="B117" s="4"/>
      <c r="C117" s="4"/>
      <c r="D117" s="4"/>
      <c r="E117" s="6"/>
      <c r="F117" s="6"/>
      <c r="G117" s="6"/>
      <c r="H117" s="50"/>
      <c r="I117" s="50"/>
      <c r="J117" s="50"/>
      <c r="K117" s="50"/>
      <c r="L117" s="50"/>
      <c r="M117" s="50"/>
      <c r="N117" s="50"/>
      <c r="P117" s="201"/>
    </row>
    <row r="121" spans="1:16" s="2" customFormat="1" ht="10.5" x14ac:dyDescent="0.25">
      <c r="A121" s="4"/>
      <c r="B121" s="4"/>
      <c r="C121" s="4"/>
      <c r="D121" s="4"/>
      <c r="E121" s="6"/>
      <c r="F121" s="6"/>
      <c r="G121" s="6"/>
      <c r="H121" s="50"/>
      <c r="I121" s="50"/>
      <c r="J121" s="50"/>
      <c r="K121" s="50"/>
      <c r="L121" s="50"/>
      <c r="M121" s="50"/>
      <c r="N121" s="50"/>
      <c r="P121" s="201"/>
    </row>
  </sheetData>
  <autoFilter ref="A6:P100" xr:uid="{2079FBE4-622E-4CEF-9018-A7B42E85FDE9}"/>
  <mergeCells count="19">
    <mergeCell ref="A1:O1"/>
    <mergeCell ref="A2:O2"/>
    <mergeCell ref="F3:I3"/>
    <mergeCell ref="F4:F5"/>
    <mergeCell ref="G4:G5"/>
    <mergeCell ref="J3:N3"/>
    <mergeCell ref="J4:J5"/>
    <mergeCell ref="K4:K5"/>
    <mergeCell ref="L4:L5"/>
    <mergeCell ref="M4:M5"/>
    <mergeCell ref="N4:N5"/>
    <mergeCell ref="I4:I5"/>
    <mergeCell ref="A3:A5"/>
    <mergeCell ref="E4:E5"/>
    <mergeCell ref="H4:H5"/>
    <mergeCell ref="O3:O5"/>
    <mergeCell ref="C3:E3"/>
    <mergeCell ref="C4:C5"/>
    <mergeCell ref="D4:D5"/>
  </mergeCells>
  <dataValidations count="1">
    <dataValidation type="list" allowBlank="1" showInputMessage="1" showErrorMessage="1" sqref="C37:D37 C87:D87 C76:D76 C69:D69 C54:D54 C46:D46 B46:B98 B36:B44 B25:B34 C25:D25 B7:B23 F69" xr:uid="{00000000-0002-0000-0600-000000000000}">
      <formula1>$B$4:$B$5</formula1>
    </dataValidation>
  </dataValidations>
  <pageMargins left="0.70866141732283472" right="0.70866141732283472" top="0.70866141732283472" bottom="0.70866141732283472" header="0.31496062992125984" footer="0.31496062992125984"/>
  <pageSetup paperSize="9" scale="77" fitToHeight="0" orientation="landscape" r:id="rId1"/>
  <headerFooter>
    <oddFooter>&amp;C&amp;A&amp;R&amp;P</oddFooter>
  </headerFooter>
  <ignoredErrors>
    <ignoredError sqref="H41:H42 I41" numberStoredAsText="1"/>
    <ignoredError sqref="I23 H27 H30 H39 H88 H9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19"/>
  <sheetViews>
    <sheetView zoomScaleNormal="100" zoomScaleSheetLayoutView="50" zoomScalePageLayoutView="70" workbookViewId="0">
      <pane ySplit="6" topLeftCell="A97" activePane="bottomLeft" state="frozen"/>
      <selection activeCell="G33" sqref="G33:G2385"/>
      <selection pane="bottomLeft" activeCell="A101" sqref="A101"/>
    </sheetView>
  </sheetViews>
  <sheetFormatPr defaultColWidth="8.81640625" defaultRowHeight="14.5" x14ac:dyDescent="0.35"/>
  <cols>
    <col min="1" max="1" width="22.453125" style="3" customWidth="1"/>
    <col min="2" max="2" width="33.7265625" style="3" customWidth="1"/>
    <col min="3" max="3" width="5.6328125" style="3" customWidth="1"/>
    <col min="4" max="4" width="4.6328125" style="101" customWidth="1"/>
    <col min="5" max="5" width="5.6328125" style="16" customWidth="1"/>
    <col min="6" max="6" width="14.7265625" style="16" customWidth="1"/>
    <col min="7" max="7" width="12.6328125" style="3" customWidth="1"/>
    <col min="8" max="11" width="12.6328125" style="35" customWidth="1"/>
    <col min="12" max="12" width="15.7265625" style="8" customWidth="1"/>
    <col min="13" max="13" width="8.81640625" style="197"/>
    <col min="14" max="16384" width="8.81640625" style="8"/>
  </cols>
  <sheetData>
    <row r="1" spans="1:13" s="1" customFormat="1" ht="26" customHeight="1" x14ac:dyDescent="0.3">
      <c r="A1" s="221" t="s">
        <v>423</v>
      </c>
      <c r="B1" s="221"/>
      <c r="C1" s="221"/>
      <c r="D1" s="221"/>
      <c r="E1" s="221"/>
      <c r="F1" s="221"/>
      <c r="G1" s="221"/>
      <c r="H1" s="221"/>
      <c r="I1" s="221"/>
      <c r="J1" s="221"/>
      <c r="K1" s="221"/>
      <c r="L1" s="240"/>
      <c r="M1" s="196"/>
    </row>
    <row r="2" spans="1:13" s="1" customFormat="1" ht="15" customHeight="1" x14ac:dyDescent="0.3">
      <c r="A2" s="241" t="s">
        <v>667</v>
      </c>
      <c r="B2" s="241"/>
      <c r="C2" s="241"/>
      <c r="D2" s="241"/>
      <c r="E2" s="241"/>
      <c r="F2" s="241"/>
      <c r="G2" s="241"/>
      <c r="H2" s="241"/>
      <c r="I2" s="241"/>
      <c r="J2" s="241"/>
      <c r="K2" s="241"/>
      <c r="L2" s="242"/>
      <c r="M2" s="196"/>
    </row>
    <row r="3" spans="1:13" s="1" customFormat="1" ht="73" customHeight="1" x14ac:dyDescent="0.3">
      <c r="A3" s="212" t="s">
        <v>94</v>
      </c>
      <c r="B3" s="171" t="str">
        <f>'Оценка (раздел 1)'!I3</f>
        <v>1.5 Какая доля субсидий местным бюджетам на 2020 год распределена законом о бюджете по муниципальным образованиям (в % от общего объема субсидий, предусмотренных местным бюджетам законом о бюджете на 2020 год)?</v>
      </c>
      <c r="C3" s="218" t="s">
        <v>128</v>
      </c>
      <c r="D3" s="217"/>
      <c r="E3" s="217"/>
      <c r="F3" s="244" t="s">
        <v>573</v>
      </c>
      <c r="G3" s="233" t="s">
        <v>319</v>
      </c>
      <c r="H3" s="217"/>
      <c r="I3" s="217" t="s">
        <v>568</v>
      </c>
      <c r="J3" s="217" t="s">
        <v>574</v>
      </c>
      <c r="K3" s="217" t="s">
        <v>569</v>
      </c>
      <c r="L3" s="233" t="s">
        <v>153</v>
      </c>
      <c r="M3" s="196"/>
    </row>
    <row r="4" spans="1:13" ht="15" customHeight="1" x14ac:dyDescent="0.35">
      <c r="A4" s="212"/>
      <c r="B4" s="96" t="str">
        <f>'Методика (раздел 1)'!B30</f>
        <v>75% и более</v>
      </c>
      <c r="C4" s="243" t="s">
        <v>96</v>
      </c>
      <c r="D4" s="243" t="s">
        <v>210</v>
      </c>
      <c r="E4" s="245" t="s">
        <v>95</v>
      </c>
      <c r="F4" s="244"/>
      <c r="G4" s="233" t="s">
        <v>148</v>
      </c>
      <c r="H4" s="233" t="s">
        <v>149</v>
      </c>
      <c r="I4" s="217"/>
      <c r="J4" s="217"/>
      <c r="K4" s="217"/>
      <c r="L4" s="217"/>
    </row>
    <row r="5" spans="1:13" ht="15" customHeight="1" x14ac:dyDescent="0.35">
      <c r="A5" s="212"/>
      <c r="B5" s="96" t="str">
        <f>'Методика (раздел 1)'!B31</f>
        <v>50% и более</v>
      </c>
      <c r="C5" s="217"/>
      <c r="D5" s="217"/>
      <c r="E5" s="220"/>
      <c r="F5" s="244"/>
      <c r="G5" s="233"/>
      <c r="H5" s="233"/>
      <c r="I5" s="217"/>
      <c r="J5" s="217"/>
      <c r="K5" s="217"/>
      <c r="L5" s="217"/>
    </row>
    <row r="6" spans="1:13" ht="15" customHeight="1" x14ac:dyDescent="0.35">
      <c r="A6" s="212"/>
      <c r="B6" s="65" t="str">
        <f>'Методика (раздел 1)'!B32</f>
        <v>Менее 50% или расчет показателя затруднен</v>
      </c>
      <c r="C6" s="217"/>
      <c r="D6" s="217"/>
      <c r="E6" s="220"/>
      <c r="F6" s="244"/>
      <c r="G6" s="233"/>
      <c r="H6" s="233"/>
      <c r="I6" s="217"/>
      <c r="J6" s="217"/>
      <c r="K6" s="217"/>
      <c r="L6" s="217"/>
    </row>
    <row r="7" spans="1:13" s="26" customFormat="1" ht="15" customHeight="1" x14ac:dyDescent="0.35">
      <c r="A7" s="66" t="s">
        <v>0</v>
      </c>
      <c r="B7" s="67"/>
      <c r="C7" s="67"/>
      <c r="D7" s="100"/>
      <c r="E7" s="97"/>
      <c r="F7" s="98"/>
      <c r="G7" s="94"/>
      <c r="H7" s="95"/>
      <c r="I7" s="95"/>
      <c r="J7" s="95"/>
      <c r="K7" s="95"/>
      <c r="L7" s="99"/>
      <c r="M7" s="197"/>
    </row>
    <row r="8" spans="1:13" s="145" customFormat="1" ht="15" customHeight="1" x14ac:dyDescent="0.35">
      <c r="A8" s="60" t="s">
        <v>1</v>
      </c>
      <c r="B8" s="63" t="s">
        <v>101</v>
      </c>
      <c r="C8" s="62">
        <f t="shared" ref="C8:C22" si="0">IF(B8="75% и более",2,(IF(B8="50% и более",1,0)))</f>
        <v>2</v>
      </c>
      <c r="D8" s="125">
        <v>0.5</v>
      </c>
      <c r="E8" s="126">
        <f>C8*(1-D8)</f>
        <v>1</v>
      </c>
      <c r="F8" s="142" t="s">
        <v>193</v>
      </c>
      <c r="G8" s="132" t="s">
        <v>424</v>
      </c>
      <c r="H8" s="132" t="s">
        <v>429</v>
      </c>
      <c r="I8" s="144">
        <v>9138947.0999999996</v>
      </c>
      <c r="J8" s="144">
        <v>9138997.0999999996</v>
      </c>
      <c r="K8" s="144">
        <f>J8/I8*100</f>
        <v>100.00054710897714</v>
      </c>
      <c r="L8" s="148" t="s">
        <v>617</v>
      </c>
      <c r="M8" s="198" t="s">
        <v>120</v>
      </c>
    </row>
    <row r="9" spans="1:13" s="145" customFormat="1" ht="15" customHeight="1" x14ac:dyDescent="0.35">
      <c r="A9" s="60" t="s">
        <v>2</v>
      </c>
      <c r="B9" s="63" t="s">
        <v>101</v>
      </c>
      <c r="C9" s="62">
        <f t="shared" si="0"/>
        <v>2</v>
      </c>
      <c r="D9" s="125">
        <v>0.5</v>
      </c>
      <c r="E9" s="126">
        <f t="shared" ref="E9:E24" si="1">C9*(1-D9)</f>
        <v>1</v>
      </c>
      <c r="F9" s="142" t="s">
        <v>194</v>
      </c>
      <c r="G9" s="132" t="s">
        <v>425</v>
      </c>
      <c r="H9" s="132" t="s">
        <v>426</v>
      </c>
      <c r="I9" s="144">
        <f>4730814114.05/1000</f>
        <v>4730814.11405</v>
      </c>
      <c r="J9" s="144">
        <v>4556452.6269300003</v>
      </c>
      <c r="K9" s="144">
        <f t="shared" ref="K9:K73" si="2">J9/I9*100</f>
        <v>96.314344996093482</v>
      </c>
      <c r="L9" s="133" t="s">
        <v>614</v>
      </c>
      <c r="M9" s="198" t="s">
        <v>120</v>
      </c>
    </row>
    <row r="10" spans="1:13" s="145" customFormat="1" ht="15" customHeight="1" x14ac:dyDescent="0.35">
      <c r="A10" s="60" t="s">
        <v>3</v>
      </c>
      <c r="B10" s="63" t="s">
        <v>419</v>
      </c>
      <c r="C10" s="62">
        <f t="shared" si="0"/>
        <v>0</v>
      </c>
      <c r="D10" s="125">
        <v>0.5</v>
      </c>
      <c r="E10" s="126">
        <f t="shared" si="1"/>
        <v>0</v>
      </c>
      <c r="F10" s="142" t="s">
        <v>654</v>
      </c>
      <c r="G10" s="132" t="s">
        <v>659</v>
      </c>
      <c r="H10" s="132" t="s">
        <v>428</v>
      </c>
      <c r="I10" s="142" t="s">
        <v>654</v>
      </c>
      <c r="J10" s="128">
        <v>5967340.9000000004</v>
      </c>
      <c r="K10" s="128" t="s">
        <v>129</v>
      </c>
      <c r="L10" s="133" t="s">
        <v>664</v>
      </c>
      <c r="M10" s="198" t="s">
        <v>120</v>
      </c>
    </row>
    <row r="11" spans="1:13" s="10" customFormat="1" ht="15" customHeight="1" x14ac:dyDescent="0.35">
      <c r="A11" s="60" t="s">
        <v>4</v>
      </c>
      <c r="B11" s="63" t="s">
        <v>101</v>
      </c>
      <c r="C11" s="62">
        <f t="shared" si="0"/>
        <v>2</v>
      </c>
      <c r="D11" s="125"/>
      <c r="E11" s="126">
        <f t="shared" si="1"/>
        <v>2</v>
      </c>
      <c r="F11" s="142" t="s">
        <v>193</v>
      </c>
      <c r="G11" s="132" t="s">
        <v>430</v>
      </c>
      <c r="H11" s="132" t="s">
        <v>572</v>
      </c>
      <c r="I11" s="128">
        <v>15489851.699999999</v>
      </c>
      <c r="J11" s="128">
        <v>14390845.289999999</v>
      </c>
      <c r="K11" s="128">
        <f t="shared" si="2"/>
        <v>92.904990755979938</v>
      </c>
      <c r="L11" s="133" t="s">
        <v>636</v>
      </c>
      <c r="M11" s="198" t="s">
        <v>120</v>
      </c>
    </row>
    <row r="12" spans="1:13" s="11" customFormat="1" ht="15" customHeight="1" x14ac:dyDescent="0.35">
      <c r="A12" s="60" t="s">
        <v>5</v>
      </c>
      <c r="B12" s="63" t="s">
        <v>419</v>
      </c>
      <c r="C12" s="62">
        <f t="shared" si="0"/>
        <v>0</v>
      </c>
      <c r="D12" s="125">
        <v>0.5</v>
      </c>
      <c r="E12" s="126">
        <f t="shared" si="1"/>
        <v>0</v>
      </c>
      <c r="F12" s="142" t="s">
        <v>193</v>
      </c>
      <c r="G12" s="132" t="s">
        <v>431</v>
      </c>
      <c r="H12" s="132" t="s">
        <v>432</v>
      </c>
      <c r="I12" s="144">
        <f>4040886636.18/1000</f>
        <v>4040886.6361799999</v>
      </c>
      <c r="J12" s="144">
        <v>1558368.26865</v>
      </c>
      <c r="K12" s="144">
        <f t="shared" si="2"/>
        <v>38.565008349830457</v>
      </c>
      <c r="L12" s="148" t="s">
        <v>615</v>
      </c>
      <c r="M12" s="198" t="s">
        <v>120</v>
      </c>
    </row>
    <row r="13" spans="1:13" s="32" customFormat="1" ht="15" customHeight="1" x14ac:dyDescent="0.35">
      <c r="A13" s="60" t="s">
        <v>6</v>
      </c>
      <c r="B13" s="63" t="s">
        <v>101</v>
      </c>
      <c r="C13" s="62">
        <f t="shared" si="0"/>
        <v>2</v>
      </c>
      <c r="D13" s="125"/>
      <c r="E13" s="126">
        <f t="shared" si="1"/>
        <v>2</v>
      </c>
      <c r="F13" s="142" t="s">
        <v>193</v>
      </c>
      <c r="G13" s="132" t="s">
        <v>434</v>
      </c>
      <c r="H13" s="132" t="s">
        <v>433</v>
      </c>
      <c r="I13" s="144">
        <v>8918030.9000000004</v>
      </c>
      <c r="J13" s="144">
        <v>8351583.8599700006</v>
      </c>
      <c r="K13" s="144">
        <f t="shared" si="2"/>
        <v>93.64829471458772</v>
      </c>
      <c r="L13" s="133" t="s">
        <v>120</v>
      </c>
      <c r="M13" s="198"/>
    </row>
    <row r="14" spans="1:13" s="10" customFormat="1" ht="15" customHeight="1" x14ac:dyDescent="0.35">
      <c r="A14" s="60" t="s">
        <v>7</v>
      </c>
      <c r="B14" s="63" t="s">
        <v>101</v>
      </c>
      <c r="C14" s="62">
        <f t="shared" si="0"/>
        <v>2</v>
      </c>
      <c r="D14" s="125"/>
      <c r="E14" s="126">
        <f t="shared" si="1"/>
        <v>2</v>
      </c>
      <c r="F14" s="142" t="s">
        <v>193</v>
      </c>
      <c r="G14" s="132" t="s">
        <v>427</v>
      </c>
      <c r="H14" s="132" t="s">
        <v>575</v>
      </c>
      <c r="I14" s="160">
        <v>3030874.6</v>
      </c>
      <c r="J14" s="128">
        <v>2867040.23</v>
      </c>
      <c r="K14" s="128">
        <f t="shared" si="2"/>
        <v>94.594485367358971</v>
      </c>
      <c r="L14" s="148" t="s">
        <v>120</v>
      </c>
      <c r="M14" s="198"/>
    </row>
    <row r="15" spans="1:13" s="10" customFormat="1" ht="15" customHeight="1" x14ac:dyDescent="0.35">
      <c r="A15" s="60" t="s">
        <v>8</v>
      </c>
      <c r="B15" s="63" t="s">
        <v>419</v>
      </c>
      <c r="C15" s="62">
        <f t="shared" si="0"/>
        <v>0</v>
      </c>
      <c r="D15" s="125">
        <v>0.5</v>
      </c>
      <c r="E15" s="126">
        <f t="shared" si="1"/>
        <v>0</v>
      </c>
      <c r="F15" s="142" t="s">
        <v>193</v>
      </c>
      <c r="G15" s="132" t="s">
        <v>431</v>
      </c>
      <c r="H15" s="132" t="s">
        <v>435</v>
      </c>
      <c r="I15" s="144">
        <f>4698126797/1000</f>
        <v>4698126.7970000003</v>
      </c>
      <c r="J15" s="144">
        <v>411065.45899999997</v>
      </c>
      <c r="K15" s="144">
        <f t="shared" si="2"/>
        <v>8.7495607666972042</v>
      </c>
      <c r="L15" s="133" t="s">
        <v>616</v>
      </c>
      <c r="M15" s="198" t="s">
        <v>120</v>
      </c>
    </row>
    <row r="16" spans="1:13" s="32" customFormat="1" ht="15" customHeight="1" x14ac:dyDescent="0.35">
      <c r="A16" s="60" t="s">
        <v>9</v>
      </c>
      <c r="B16" s="63" t="s">
        <v>101</v>
      </c>
      <c r="C16" s="62">
        <f t="shared" si="0"/>
        <v>2</v>
      </c>
      <c r="D16" s="125"/>
      <c r="E16" s="126">
        <f t="shared" si="1"/>
        <v>2</v>
      </c>
      <c r="F16" s="142" t="s">
        <v>193</v>
      </c>
      <c r="G16" s="132" t="s">
        <v>436</v>
      </c>
      <c r="H16" s="132" t="s">
        <v>437</v>
      </c>
      <c r="I16" s="128">
        <f>5621745100.22/1000</f>
        <v>5621745.1002200004</v>
      </c>
      <c r="J16" s="128">
        <v>5621745.1002200004</v>
      </c>
      <c r="K16" s="128">
        <f t="shared" si="2"/>
        <v>100</v>
      </c>
      <c r="L16" s="133" t="s">
        <v>577</v>
      </c>
      <c r="M16" s="198" t="s">
        <v>120</v>
      </c>
    </row>
    <row r="17" spans="1:13" s="32" customFormat="1" ht="15" customHeight="1" x14ac:dyDescent="0.35">
      <c r="A17" s="60" t="s">
        <v>10</v>
      </c>
      <c r="B17" s="63" t="s">
        <v>101</v>
      </c>
      <c r="C17" s="62">
        <f t="shared" si="0"/>
        <v>2</v>
      </c>
      <c r="D17" s="125"/>
      <c r="E17" s="126">
        <f t="shared" si="1"/>
        <v>2</v>
      </c>
      <c r="F17" s="142" t="s">
        <v>193</v>
      </c>
      <c r="G17" s="132" t="s">
        <v>438</v>
      </c>
      <c r="H17" s="132" t="s">
        <v>439</v>
      </c>
      <c r="I17" s="144">
        <v>83032530</v>
      </c>
      <c r="J17" s="161">
        <v>79584197</v>
      </c>
      <c r="K17" s="144">
        <f t="shared" si="2"/>
        <v>95.847009599731564</v>
      </c>
      <c r="L17" s="133" t="s">
        <v>120</v>
      </c>
      <c r="M17" s="198"/>
    </row>
    <row r="18" spans="1:13" s="10" customFormat="1" ht="15" customHeight="1" x14ac:dyDescent="0.35">
      <c r="A18" s="60" t="s">
        <v>11</v>
      </c>
      <c r="B18" s="63" t="s">
        <v>101</v>
      </c>
      <c r="C18" s="62">
        <f t="shared" si="0"/>
        <v>2</v>
      </c>
      <c r="D18" s="125">
        <v>0.5</v>
      </c>
      <c r="E18" s="126">
        <f t="shared" si="1"/>
        <v>1</v>
      </c>
      <c r="F18" s="142" t="s">
        <v>194</v>
      </c>
      <c r="G18" s="132" t="s">
        <v>440</v>
      </c>
      <c r="H18" s="132" t="s">
        <v>427</v>
      </c>
      <c r="I18" s="128">
        <v>2349266.2999999998</v>
      </c>
      <c r="J18" s="160">
        <v>2281959.1</v>
      </c>
      <c r="K18" s="128">
        <f t="shared" si="2"/>
        <v>97.134969330637404</v>
      </c>
      <c r="L18" s="133" t="s">
        <v>571</v>
      </c>
      <c r="M18" s="198" t="s">
        <v>120</v>
      </c>
    </row>
    <row r="19" spans="1:13" s="11" customFormat="1" ht="15" customHeight="1" x14ac:dyDescent="0.35">
      <c r="A19" s="60" t="s">
        <v>12</v>
      </c>
      <c r="B19" s="63" t="s">
        <v>419</v>
      </c>
      <c r="C19" s="62">
        <f t="shared" si="0"/>
        <v>0</v>
      </c>
      <c r="D19" s="125"/>
      <c r="E19" s="126">
        <f t="shared" si="1"/>
        <v>0</v>
      </c>
      <c r="F19" s="142" t="s">
        <v>193</v>
      </c>
      <c r="G19" s="132" t="s">
        <v>441</v>
      </c>
      <c r="H19" s="132" t="s">
        <v>442</v>
      </c>
      <c r="I19" s="128">
        <f>6257699312.51/1000</f>
        <v>6257699.3125100005</v>
      </c>
      <c r="J19" s="128">
        <v>1149043.16735</v>
      </c>
      <c r="K19" s="128">
        <f t="shared" si="2"/>
        <v>18.362070626386679</v>
      </c>
      <c r="L19" s="133" t="s">
        <v>120</v>
      </c>
      <c r="M19" s="198"/>
    </row>
    <row r="20" spans="1:13" s="11" customFormat="1" ht="15" customHeight="1" x14ac:dyDescent="0.35">
      <c r="A20" s="60" t="s">
        <v>13</v>
      </c>
      <c r="B20" s="63" t="s">
        <v>101</v>
      </c>
      <c r="C20" s="62">
        <f t="shared" si="0"/>
        <v>2</v>
      </c>
      <c r="D20" s="125"/>
      <c r="E20" s="126">
        <f t="shared" si="1"/>
        <v>2</v>
      </c>
      <c r="F20" s="142" t="s">
        <v>193</v>
      </c>
      <c r="G20" s="132" t="s">
        <v>443</v>
      </c>
      <c r="H20" s="132" t="s">
        <v>444</v>
      </c>
      <c r="I20" s="128">
        <v>3655518.9</v>
      </c>
      <c r="J20" s="128">
        <v>3537140.0642600004</v>
      </c>
      <c r="K20" s="128">
        <f t="shared" si="2"/>
        <v>96.761640714263592</v>
      </c>
      <c r="L20" s="133" t="s">
        <v>120</v>
      </c>
      <c r="M20" s="198"/>
    </row>
    <row r="21" spans="1:13" s="11" customFormat="1" ht="15" customHeight="1" x14ac:dyDescent="0.35">
      <c r="A21" s="60" t="s">
        <v>14</v>
      </c>
      <c r="B21" s="63" t="s">
        <v>101</v>
      </c>
      <c r="C21" s="62">
        <f t="shared" si="0"/>
        <v>2</v>
      </c>
      <c r="D21" s="125">
        <v>0.5</v>
      </c>
      <c r="E21" s="126">
        <f t="shared" si="1"/>
        <v>1</v>
      </c>
      <c r="F21" s="142" t="s">
        <v>193</v>
      </c>
      <c r="G21" s="132" t="s">
        <v>440</v>
      </c>
      <c r="H21" s="133" t="s">
        <v>540</v>
      </c>
      <c r="I21" s="128">
        <v>6149758.0999999996</v>
      </c>
      <c r="J21" s="128">
        <v>6094013.2999999998</v>
      </c>
      <c r="K21" s="128">
        <f t="shared" si="2"/>
        <v>99.093544833901674</v>
      </c>
      <c r="L21" s="133" t="s">
        <v>618</v>
      </c>
      <c r="M21" s="198" t="s">
        <v>120</v>
      </c>
    </row>
    <row r="22" spans="1:13" s="32" customFormat="1" ht="15" customHeight="1" x14ac:dyDescent="0.35">
      <c r="A22" s="60" t="s">
        <v>15</v>
      </c>
      <c r="B22" s="63" t="s">
        <v>419</v>
      </c>
      <c r="C22" s="62">
        <f t="shared" si="0"/>
        <v>0</v>
      </c>
      <c r="D22" s="125"/>
      <c r="E22" s="126">
        <f t="shared" si="1"/>
        <v>0</v>
      </c>
      <c r="F22" s="142" t="s">
        <v>193</v>
      </c>
      <c r="G22" s="132" t="s">
        <v>445</v>
      </c>
      <c r="H22" s="132" t="s">
        <v>448</v>
      </c>
      <c r="I22" s="144">
        <v>7114709.2000000002</v>
      </c>
      <c r="J22" s="161">
        <v>3168895.6</v>
      </c>
      <c r="K22" s="144">
        <f t="shared" si="2"/>
        <v>44.540057940808033</v>
      </c>
      <c r="L22" s="133" t="s">
        <v>120</v>
      </c>
      <c r="M22" s="198"/>
    </row>
    <row r="23" spans="1:13" s="32" customFormat="1" ht="14.5" customHeight="1" x14ac:dyDescent="0.35">
      <c r="A23" s="60" t="s">
        <v>16</v>
      </c>
      <c r="B23" s="63" t="s">
        <v>547</v>
      </c>
      <c r="C23" s="62">
        <f>IF(B23="75% и более",2,(IF(B23="50% и более",1,0)))</f>
        <v>1</v>
      </c>
      <c r="D23" s="125">
        <v>0.5</v>
      </c>
      <c r="E23" s="126">
        <f t="shared" si="1"/>
        <v>0.5</v>
      </c>
      <c r="F23" s="142" t="s">
        <v>193</v>
      </c>
      <c r="G23" s="132" t="s">
        <v>445</v>
      </c>
      <c r="H23" s="132" t="s">
        <v>449</v>
      </c>
      <c r="I23" s="144">
        <v>6046082.9000000004</v>
      </c>
      <c r="J23" s="144">
        <v>4125239.6</v>
      </c>
      <c r="K23" s="144">
        <f t="shared" si="2"/>
        <v>68.229954306448562</v>
      </c>
      <c r="L23" s="133" t="s">
        <v>616</v>
      </c>
      <c r="M23" s="198" t="s">
        <v>120</v>
      </c>
    </row>
    <row r="24" spans="1:13" s="11" customFormat="1" ht="15" customHeight="1" x14ac:dyDescent="0.35">
      <c r="A24" s="60" t="s">
        <v>17</v>
      </c>
      <c r="B24" s="63" t="s">
        <v>101</v>
      </c>
      <c r="C24" s="62">
        <f t="shared" ref="C24:C87" si="3">IF(B24="75% и более",2,(IF(B24="50% и более",1,0)))</f>
        <v>2</v>
      </c>
      <c r="D24" s="125"/>
      <c r="E24" s="126">
        <f t="shared" si="1"/>
        <v>2</v>
      </c>
      <c r="F24" s="142" t="s">
        <v>193</v>
      </c>
      <c r="G24" s="132" t="s">
        <v>451</v>
      </c>
      <c r="H24" s="132" t="s">
        <v>451</v>
      </c>
      <c r="I24" s="144">
        <f>6917495536/1000</f>
        <v>6917495.5360000003</v>
      </c>
      <c r="J24" s="144">
        <v>6088823.4919999996</v>
      </c>
      <c r="K24" s="144">
        <f t="shared" si="2"/>
        <v>88.020634929398526</v>
      </c>
      <c r="L24" s="133" t="s">
        <v>120</v>
      </c>
      <c r="M24" s="198"/>
    </row>
    <row r="25" spans="1:13" s="10" customFormat="1" ht="15" customHeight="1" x14ac:dyDescent="0.35">
      <c r="A25" s="60" t="s">
        <v>690</v>
      </c>
      <c r="B25" s="129" t="s">
        <v>589</v>
      </c>
      <c r="C25" s="147" t="s">
        <v>588</v>
      </c>
      <c r="D25" s="131"/>
      <c r="E25" s="147" t="s">
        <v>588</v>
      </c>
      <c r="F25" s="133" t="s">
        <v>120</v>
      </c>
      <c r="G25" s="133" t="s">
        <v>120</v>
      </c>
      <c r="H25" s="133" t="s">
        <v>120</v>
      </c>
      <c r="I25" s="70" t="s">
        <v>120</v>
      </c>
      <c r="J25" s="70" t="s">
        <v>120</v>
      </c>
      <c r="K25" s="70" t="s">
        <v>120</v>
      </c>
      <c r="L25" s="133" t="s">
        <v>120</v>
      </c>
      <c r="M25" s="198"/>
    </row>
    <row r="26" spans="1:13" s="9" customFormat="1" ht="15" customHeight="1" x14ac:dyDescent="0.35">
      <c r="A26" s="66" t="s">
        <v>18</v>
      </c>
      <c r="B26" s="69"/>
      <c r="C26" s="67"/>
      <c r="D26" s="68"/>
      <c r="E26" s="97"/>
      <c r="F26" s="164"/>
      <c r="G26" s="165"/>
      <c r="H26" s="165"/>
      <c r="I26" s="166"/>
      <c r="J26" s="166"/>
      <c r="K26" s="68"/>
      <c r="L26" s="151"/>
      <c r="M26" s="197"/>
    </row>
    <row r="27" spans="1:13" s="10" customFormat="1" ht="15" customHeight="1" x14ac:dyDescent="0.35">
      <c r="A27" s="60" t="s">
        <v>19</v>
      </c>
      <c r="B27" s="63" t="s">
        <v>101</v>
      </c>
      <c r="C27" s="62">
        <f t="shared" si="3"/>
        <v>2</v>
      </c>
      <c r="D27" s="125"/>
      <c r="E27" s="126">
        <f t="shared" ref="E27:E37" si="4">C27*(1-D27)</f>
        <v>2</v>
      </c>
      <c r="F27" s="142" t="s">
        <v>193</v>
      </c>
      <c r="G27" s="132" t="s">
        <v>593</v>
      </c>
      <c r="H27" s="133" t="s">
        <v>592</v>
      </c>
      <c r="I27" s="144">
        <v>4866255.0999999996</v>
      </c>
      <c r="J27" s="128">
        <v>4364932.4999999991</v>
      </c>
      <c r="K27" s="144">
        <f t="shared" si="2"/>
        <v>89.697979458577905</v>
      </c>
      <c r="L27" s="133" t="s">
        <v>120</v>
      </c>
      <c r="M27" s="198"/>
    </row>
    <row r="28" spans="1:13" s="11" customFormat="1" ht="15" customHeight="1" x14ac:dyDescent="0.35">
      <c r="A28" s="60" t="s">
        <v>20</v>
      </c>
      <c r="B28" s="63" t="s">
        <v>101</v>
      </c>
      <c r="C28" s="62">
        <f t="shared" si="3"/>
        <v>2</v>
      </c>
      <c r="D28" s="125"/>
      <c r="E28" s="126">
        <f t="shared" si="4"/>
        <v>2</v>
      </c>
      <c r="F28" s="142" t="s">
        <v>193</v>
      </c>
      <c r="G28" s="132" t="s">
        <v>457</v>
      </c>
      <c r="H28" s="132" t="s">
        <v>458</v>
      </c>
      <c r="I28" s="144">
        <v>7180747.5999999996</v>
      </c>
      <c r="J28" s="128">
        <v>6272797.6999999983</v>
      </c>
      <c r="K28" s="144">
        <f t="shared" si="2"/>
        <v>87.355774766404522</v>
      </c>
      <c r="L28" s="133" t="s">
        <v>120</v>
      </c>
      <c r="M28" s="198"/>
    </row>
    <row r="29" spans="1:13" s="10" customFormat="1" ht="15" customHeight="1" x14ac:dyDescent="0.35">
      <c r="A29" s="60" t="s">
        <v>21</v>
      </c>
      <c r="B29" s="63" t="s">
        <v>101</v>
      </c>
      <c r="C29" s="62">
        <f t="shared" si="3"/>
        <v>2</v>
      </c>
      <c r="D29" s="125">
        <v>0.5</v>
      </c>
      <c r="E29" s="126">
        <f t="shared" si="4"/>
        <v>1</v>
      </c>
      <c r="F29" s="142" t="s">
        <v>193</v>
      </c>
      <c r="G29" s="132" t="s">
        <v>594</v>
      </c>
      <c r="H29" s="132" t="s">
        <v>595</v>
      </c>
      <c r="I29" s="128">
        <v>11064376.199999999</v>
      </c>
      <c r="J29" s="128">
        <v>9538968.2999999989</v>
      </c>
      <c r="K29" s="128">
        <f t="shared" si="2"/>
        <v>86.213340251391671</v>
      </c>
      <c r="L29" s="133" t="s">
        <v>619</v>
      </c>
      <c r="M29" s="198" t="s">
        <v>120</v>
      </c>
    </row>
    <row r="30" spans="1:13" s="10" customFormat="1" ht="15" customHeight="1" x14ac:dyDescent="0.35">
      <c r="A30" s="60" t="s">
        <v>22</v>
      </c>
      <c r="B30" s="63" t="s">
        <v>101</v>
      </c>
      <c r="C30" s="62">
        <f t="shared" si="3"/>
        <v>2</v>
      </c>
      <c r="D30" s="125"/>
      <c r="E30" s="126">
        <f t="shared" si="4"/>
        <v>2</v>
      </c>
      <c r="F30" s="142" t="s">
        <v>193</v>
      </c>
      <c r="G30" s="132" t="s">
        <v>541</v>
      </c>
      <c r="H30" s="132" t="s">
        <v>460</v>
      </c>
      <c r="I30" s="128">
        <v>8962483.0999999996</v>
      </c>
      <c r="J30" s="128">
        <v>8776017.4000000004</v>
      </c>
      <c r="K30" s="128">
        <f t="shared" si="2"/>
        <v>97.919486174540182</v>
      </c>
      <c r="L30" s="180" t="s">
        <v>120</v>
      </c>
      <c r="M30" s="198"/>
    </row>
    <row r="31" spans="1:13" s="10" customFormat="1" ht="15" customHeight="1" x14ac:dyDescent="0.35">
      <c r="A31" s="60" t="s">
        <v>23</v>
      </c>
      <c r="B31" s="63" t="s">
        <v>419</v>
      </c>
      <c r="C31" s="62">
        <f t="shared" si="3"/>
        <v>0</v>
      </c>
      <c r="D31" s="125"/>
      <c r="E31" s="126">
        <f t="shared" si="4"/>
        <v>0</v>
      </c>
      <c r="F31" s="142" t="s">
        <v>193</v>
      </c>
      <c r="G31" s="133" t="s">
        <v>461</v>
      </c>
      <c r="H31" s="132" t="s">
        <v>430</v>
      </c>
      <c r="I31" s="144">
        <v>8044643.1299999999</v>
      </c>
      <c r="J31" s="144">
        <v>2660764.7400000002</v>
      </c>
      <c r="K31" s="144">
        <f t="shared" si="2"/>
        <v>33.074987877057019</v>
      </c>
      <c r="L31" s="133" t="s">
        <v>120</v>
      </c>
      <c r="M31" s="198"/>
    </row>
    <row r="32" spans="1:13" s="10" customFormat="1" ht="15" customHeight="1" x14ac:dyDescent="0.35">
      <c r="A32" s="60" t="s">
        <v>24</v>
      </c>
      <c r="B32" s="63" t="s">
        <v>419</v>
      </c>
      <c r="C32" s="62">
        <f t="shared" si="3"/>
        <v>0</v>
      </c>
      <c r="D32" s="125"/>
      <c r="E32" s="126">
        <f t="shared" si="4"/>
        <v>0</v>
      </c>
      <c r="F32" s="142" t="s">
        <v>193</v>
      </c>
      <c r="G32" s="132" t="s">
        <v>455</v>
      </c>
      <c r="H32" s="132" t="s">
        <v>451</v>
      </c>
      <c r="I32" s="144">
        <v>19130537.699999999</v>
      </c>
      <c r="J32" s="128">
        <v>3214129.4999999995</v>
      </c>
      <c r="K32" s="144">
        <f t="shared" si="2"/>
        <v>16.80104109149007</v>
      </c>
      <c r="L32" s="133" t="s">
        <v>120</v>
      </c>
      <c r="M32" s="198"/>
    </row>
    <row r="33" spans="1:13" s="11" customFormat="1" ht="15" customHeight="1" x14ac:dyDescent="0.35">
      <c r="A33" s="60" t="s">
        <v>25</v>
      </c>
      <c r="B33" s="63" t="s">
        <v>101</v>
      </c>
      <c r="C33" s="62">
        <f t="shared" si="3"/>
        <v>2</v>
      </c>
      <c r="D33" s="125"/>
      <c r="E33" s="126">
        <f t="shared" si="4"/>
        <v>2</v>
      </c>
      <c r="F33" s="142" t="s">
        <v>193</v>
      </c>
      <c r="G33" s="132" t="s">
        <v>462</v>
      </c>
      <c r="H33" s="132" t="s">
        <v>455</v>
      </c>
      <c r="I33" s="128">
        <v>6249489.2000000002</v>
      </c>
      <c r="J33" s="128">
        <v>5730673.8546000002</v>
      </c>
      <c r="K33" s="128">
        <f>J33/I33*100</f>
        <v>91.698275990300132</v>
      </c>
      <c r="L33" s="133" t="s">
        <v>633</v>
      </c>
      <c r="M33" s="198" t="s">
        <v>120</v>
      </c>
    </row>
    <row r="34" spans="1:13" s="10" customFormat="1" ht="15" customHeight="1" x14ac:dyDescent="0.35">
      <c r="A34" s="60" t="s">
        <v>26</v>
      </c>
      <c r="B34" s="63" t="s">
        <v>101</v>
      </c>
      <c r="C34" s="62">
        <f t="shared" si="3"/>
        <v>2</v>
      </c>
      <c r="D34" s="125"/>
      <c r="E34" s="126">
        <f t="shared" si="4"/>
        <v>2</v>
      </c>
      <c r="F34" s="142" t="s">
        <v>193</v>
      </c>
      <c r="G34" s="132" t="s">
        <v>463</v>
      </c>
      <c r="H34" s="132" t="s">
        <v>464</v>
      </c>
      <c r="I34" s="144">
        <v>5115740.2065300001</v>
      </c>
      <c r="J34" s="144">
        <v>4989624.5999999996</v>
      </c>
      <c r="K34" s="144">
        <f t="shared" si="2"/>
        <v>97.534753497274551</v>
      </c>
      <c r="L34" s="133" t="s">
        <v>120</v>
      </c>
      <c r="M34" s="202"/>
    </row>
    <row r="35" spans="1:13" s="10" customFormat="1" ht="15" customHeight="1" x14ac:dyDescent="0.35">
      <c r="A35" s="60" t="s">
        <v>27</v>
      </c>
      <c r="B35" s="63" t="s">
        <v>101</v>
      </c>
      <c r="C35" s="62">
        <f t="shared" si="3"/>
        <v>2</v>
      </c>
      <c r="D35" s="125"/>
      <c r="E35" s="126">
        <f t="shared" si="4"/>
        <v>2</v>
      </c>
      <c r="F35" s="142" t="s">
        <v>193</v>
      </c>
      <c r="G35" s="132" t="s">
        <v>465</v>
      </c>
      <c r="H35" s="132" t="s">
        <v>460</v>
      </c>
      <c r="I35" s="144">
        <v>3623075</v>
      </c>
      <c r="J35" s="128">
        <v>3552802</v>
      </c>
      <c r="K35" s="144">
        <f t="shared" si="2"/>
        <v>98.060404490660559</v>
      </c>
      <c r="L35" s="133" t="s">
        <v>120</v>
      </c>
      <c r="M35" s="198"/>
    </row>
    <row r="36" spans="1:13" s="10" customFormat="1" ht="15" customHeight="1" x14ac:dyDescent="0.35">
      <c r="A36" s="60" t="s">
        <v>689</v>
      </c>
      <c r="B36" s="129" t="s">
        <v>589</v>
      </c>
      <c r="C36" s="147" t="s">
        <v>588</v>
      </c>
      <c r="D36" s="131"/>
      <c r="E36" s="147" t="s">
        <v>588</v>
      </c>
      <c r="F36" s="133" t="s">
        <v>120</v>
      </c>
      <c r="G36" s="133" t="s">
        <v>120</v>
      </c>
      <c r="H36" s="133" t="s">
        <v>120</v>
      </c>
      <c r="I36" s="70" t="s">
        <v>120</v>
      </c>
      <c r="J36" s="70" t="s">
        <v>120</v>
      </c>
      <c r="K36" s="70" t="s">
        <v>120</v>
      </c>
      <c r="L36" s="133" t="s">
        <v>120</v>
      </c>
      <c r="M36" s="198"/>
    </row>
    <row r="37" spans="1:13" s="10" customFormat="1" ht="15" customHeight="1" x14ac:dyDescent="0.35">
      <c r="A37" s="60" t="s">
        <v>28</v>
      </c>
      <c r="B37" s="63" t="s">
        <v>101</v>
      </c>
      <c r="C37" s="62">
        <f t="shared" si="3"/>
        <v>2</v>
      </c>
      <c r="D37" s="125"/>
      <c r="E37" s="126">
        <f t="shared" si="4"/>
        <v>2</v>
      </c>
      <c r="F37" s="142" t="s">
        <v>193</v>
      </c>
      <c r="G37" s="132" t="s">
        <v>466</v>
      </c>
      <c r="H37" s="132" t="s">
        <v>455</v>
      </c>
      <c r="I37" s="144">
        <v>483089.4</v>
      </c>
      <c r="J37" s="144">
        <f>483089.4-17000</f>
        <v>466089.4</v>
      </c>
      <c r="K37" s="144">
        <f t="shared" si="2"/>
        <v>96.480982609016053</v>
      </c>
      <c r="L37" s="133" t="s">
        <v>120</v>
      </c>
      <c r="M37" s="198"/>
    </row>
    <row r="38" spans="1:13" s="9" customFormat="1" ht="15" customHeight="1" x14ac:dyDescent="0.35">
      <c r="A38" s="66" t="s">
        <v>29</v>
      </c>
      <c r="B38" s="69"/>
      <c r="C38" s="67"/>
      <c r="D38" s="68"/>
      <c r="E38" s="97"/>
      <c r="F38" s="164"/>
      <c r="G38" s="165"/>
      <c r="H38" s="165"/>
      <c r="I38" s="166"/>
      <c r="J38" s="166"/>
      <c r="K38" s="68"/>
      <c r="L38" s="151"/>
      <c r="M38" s="197"/>
    </row>
    <row r="39" spans="1:13" s="145" customFormat="1" ht="15" customHeight="1" x14ac:dyDescent="0.35">
      <c r="A39" s="60" t="s">
        <v>30</v>
      </c>
      <c r="B39" s="63" t="s">
        <v>101</v>
      </c>
      <c r="C39" s="62">
        <f t="shared" si="3"/>
        <v>2</v>
      </c>
      <c r="D39" s="125"/>
      <c r="E39" s="126">
        <f t="shared" ref="E39:E45" si="5">C39*(1-D39)</f>
        <v>2</v>
      </c>
      <c r="F39" s="142" t="s">
        <v>193</v>
      </c>
      <c r="G39" s="132" t="s">
        <v>467</v>
      </c>
      <c r="H39" s="132" t="s">
        <v>468</v>
      </c>
      <c r="I39" s="128">
        <v>3250912.1</v>
      </c>
      <c r="J39" s="128">
        <v>3250912.1</v>
      </c>
      <c r="K39" s="128">
        <f t="shared" si="2"/>
        <v>100</v>
      </c>
      <c r="L39" s="133" t="s">
        <v>649</v>
      </c>
      <c r="M39" s="198" t="s">
        <v>120</v>
      </c>
    </row>
    <row r="40" spans="1:13" s="32" customFormat="1" ht="15" customHeight="1" x14ac:dyDescent="0.35">
      <c r="A40" s="60" t="s">
        <v>31</v>
      </c>
      <c r="B40" s="63" t="s">
        <v>101</v>
      </c>
      <c r="C40" s="62">
        <f t="shared" si="3"/>
        <v>2</v>
      </c>
      <c r="D40" s="125"/>
      <c r="E40" s="126">
        <f t="shared" si="5"/>
        <v>2</v>
      </c>
      <c r="F40" s="142" t="s">
        <v>193</v>
      </c>
      <c r="G40" s="132" t="s">
        <v>470</v>
      </c>
      <c r="H40" s="132" t="s">
        <v>471</v>
      </c>
      <c r="I40" s="144">
        <v>1108058.3999999999</v>
      </c>
      <c r="J40" s="144">
        <v>958673.4</v>
      </c>
      <c r="K40" s="144">
        <f t="shared" si="2"/>
        <v>86.518309865256199</v>
      </c>
      <c r="L40" s="133" t="s">
        <v>120</v>
      </c>
      <c r="M40" s="198"/>
    </row>
    <row r="41" spans="1:13" s="32" customFormat="1" ht="15" customHeight="1" x14ac:dyDescent="0.35">
      <c r="A41" s="60" t="s">
        <v>93</v>
      </c>
      <c r="B41" s="63" t="s">
        <v>101</v>
      </c>
      <c r="C41" s="62">
        <f t="shared" si="3"/>
        <v>2</v>
      </c>
      <c r="D41" s="125"/>
      <c r="E41" s="126">
        <f t="shared" si="5"/>
        <v>2</v>
      </c>
      <c r="F41" s="142" t="s">
        <v>193</v>
      </c>
      <c r="G41" s="132" t="s">
        <v>472</v>
      </c>
      <c r="H41" s="132" t="s">
        <v>472</v>
      </c>
      <c r="I41" s="144">
        <f>13546472143.95/1000</f>
        <v>13546472.14395</v>
      </c>
      <c r="J41" s="128">
        <v>13385718.14295</v>
      </c>
      <c r="K41" s="144">
        <f t="shared" si="2"/>
        <v>98.813314645379506</v>
      </c>
      <c r="L41" s="133" t="s">
        <v>120</v>
      </c>
      <c r="M41" s="198"/>
    </row>
    <row r="42" spans="1:13" s="32" customFormat="1" ht="15" customHeight="1" x14ac:dyDescent="0.35">
      <c r="A42" s="60" t="s">
        <v>32</v>
      </c>
      <c r="B42" s="63" t="s">
        <v>101</v>
      </c>
      <c r="C42" s="62">
        <f t="shared" si="3"/>
        <v>2</v>
      </c>
      <c r="D42" s="125"/>
      <c r="E42" s="126">
        <f t="shared" si="5"/>
        <v>2</v>
      </c>
      <c r="F42" s="142" t="s">
        <v>193</v>
      </c>
      <c r="G42" s="133" t="s">
        <v>459</v>
      </c>
      <c r="H42" s="133" t="s">
        <v>473</v>
      </c>
      <c r="I42" s="144">
        <v>21921904</v>
      </c>
      <c r="J42" s="161">
        <v>21653362.199999999</v>
      </c>
      <c r="K42" s="144">
        <f t="shared" si="2"/>
        <v>98.775006951950886</v>
      </c>
      <c r="L42" s="133" t="s">
        <v>120</v>
      </c>
      <c r="M42" s="198"/>
    </row>
    <row r="43" spans="1:13" s="10" customFormat="1" ht="15" customHeight="1" x14ac:dyDescent="0.35">
      <c r="A43" s="60" t="s">
        <v>33</v>
      </c>
      <c r="B43" s="63" t="s">
        <v>419</v>
      </c>
      <c r="C43" s="62">
        <f t="shared" si="3"/>
        <v>0</v>
      </c>
      <c r="D43" s="125"/>
      <c r="E43" s="126">
        <f t="shared" si="5"/>
        <v>0</v>
      </c>
      <c r="F43" s="142" t="s">
        <v>129</v>
      </c>
      <c r="G43" s="133" t="s">
        <v>129</v>
      </c>
      <c r="H43" s="132" t="s">
        <v>464</v>
      </c>
      <c r="I43" s="128" t="s">
        <v>129</v>
      </c>
      <c r="J43" s="128">
        <v>2682780</v>
      </c>
      <c r="K43" s="128" t="s">
        <v>129</v>
      </c>
      <c r="L43" s="133" t="s">
        <v>661</v>
      </c>
      <c r="M43" s="203" t="s">
        <v>120</v>
      </c>
    </row>
    <row r="44" spans="1:13" s="11" customFormat="1" ht="15" customHeight="1" x14ac:dyDescent="0.35">
      <c r="A44" s="60" t="s">
        <v>34</v>
      </c>
      <c r="B44" s="63" t="s">
        <v>101</v>
      </c>
      <c r="C44" s="62">
        <f t="shared" si="3"/>
        <v>2</v>
      </c>
      <c r="D44" s="125">
        <v>0.5</v>
      </c>
      <c r="E44" s="126">
        <f t="shared" si="5"/>
        <v>1</v>
      </c>
      <c r="F44" s="142" t="s">
        <v>193</v>
      </c>
      <c r="G44" s="132" t="s">
        <v>650</v>
      </c>
      <c r="H44" s="132" t="s">
        <v>475</v>
      </c>
      <c r="I44" s="128">
        <v>9673561.9000000004</v>
      </c>
      <c r="J44" s="128">
        <v>8297630.4999999991</v>
      </c>
      <c r="K44" s="128">
        <f t="shared" si="2"/>
        <v>85.776372609969016</v>
      </c>
      <c r="L44" s="133" t="s">
        <v>652</v>
      </c>
      <c r="M44" s="198" t="s">
        <v>120</v>
      </c>
    </row>
    <row r="45" spans="1:13" s="32" customFormat="1" ht="15" customHeight="1" x14ac:dyDescent="0.35">
      <c r="A45" s="60" t="s">
        <v>35</v>
      </c>
      <c r="B45" s="63" t="s">
        <v>101</v>
      </c>
      <c r="C45" s="62">
        <f t="shared" si="3"/>
        <v>2</v>
      </c>
      <c r="D45" s="125"/>
      <c r="E45" s="126">
        <f t="shared" si="5"/>
        <v>2</v>
      </c>
      <c r="F45" s="142" t="s">
        <v>193</v>
      </c>
      <c r="G45" s="133" t="s">
        <v>453</v>
      </c>
      <c r="H45" s="132" t="s">
        <v>476</v>
      </c>
      <c r="I45" s="144">
        <v>23666324.5</v>
      </c>
      <c r="J45" s="128">
        <v>23666324.500000007</v>
      </c>
      <c r="K45" s="144">
        <f t="shared" si="2"/>
        <v>100.00000000000003</v>
      </c>
      <c r="L45" s="133" t="s">
        <v>120</v>
      </c>
      <c r="M45" s="198"/>
    </row>
    <row r="46" spans="1:13" s="32" customFormat="1" ht="15" customHeight="1" x14ac:dyDescent="0.35">
      <c r="A46" s="60" t="s">
        <v>688</v>
      </c>
      <c r="B46" s="129" t="s">
        <v>589</v>
      </c>
      <c r="C46" s="147" t="s">
        <v>588</v>
      </c>
      <c r="D46" s="131"/>
      <c r="E46" s="147" t="s">
        <v>588</v>
      </c>
      <c r="F46" s="133" t="s">
        <v>120</v>
      </c>
      <c r="G46" s="133" t="s">
        <v>120</v>
      </c>
      <c r="H46" s="133" t="s">
        <v>120</v>
      </c>
      <c r="I46" s="70" t="s">
        <v>120</v>
      </c>
      <c r="J46" s="70" t="s">
        <v>120</v>
      </c>
      <c r="K46" s="70" t="s">
        <v>120</v>
      </c>
      <c r="L46" s="133" t="s">
        <v>120</v>
      </c>
      <c r="M46" s="198"/>
    </row>
    <row r="47" spans="1:13" s="9" customFormat="1" ht="15" customHeight="1" x14ac:dyDescent="0.35">
      <c r="A47" s="66" t="s">
        <v>36</v>
      </c>
      <c r="B47" s="69"/>
      <c r="C47" s="67"/>
      <c r="D47" s="68"/>
      <c r="E47" s="97"/>
      <c r="F47" s="164"/>
      <c r="G47" s="165"/>
      <c r="H47" s="165"/>
      <c r="I47" s="166"/>
      <c r="J47" s="166"/>
      <c r="K47" s="68"/>
      <c r="L47" s="151"/>
      <c r="M47" s="197"/>
    </row>
    <row r="48" spans="1:13" s="10" customFormat="1" ht="15" customHeight="1" x14ac:dyDescent="0.35">
      <c r="A48" s="60" t="s">
        <v>37</v>
      </c>
      <c r="B48" s="63" t="s">
        <v>547</v>
      </c>
      <c r="C48" s="62">
        <f t="shared" si="3"/>
        <v>1</v>
      </c>
      <c r="D48" s="125">
        <v>0.5</v>
      </c>
      <c r="E48" s="126">
        <f t="shared" ref="E48:E54" si="6">C48*(1-D48)</f>
        <v>0.5</v>
      </c>
      <c r="F48" s="143" t="s">
        <v>193</v>
      </c>
      <c r="G48" s="132" t="s">
        <v>460</v>
      </c>
      <c r="H48" s="132" t="s">
        <v>484</v>
      </c>
      <c r="I48" s="128">
        <v>9760998.5</v>
      </c>
      <c r="J48" s="128">
        <v>6248132.1099999994</v>
      </c>
      <c r="K48" s="128">
        <f t="shared" si="2"/>
        <v>64.011198342054854</v>
      </c>
      <c r="L48" s="133" t="s">
        <v>602</v>
      </c>
      <c r="M48" s="198" t="s">
        <v>120</v>
      </c>
    </row>
    <row r="49" spans="1:13" s="10" customFormat="1" ht="15" customHeight="1" x14ac:dyDescent="0.35">
      <c r="A49" s="60" t="s">
        <v>38</v>
      </c>
      <c r="B49" s="63" t="s">
        <v>419</v>
      </c>
      <c r="C49" s="62">
        <f t="shared" si="3"/>
        <v>0</v>
      </c>
      <c r="D49" s="125"/>
      <c r="E49" s="126">
        <f t="shared" si="6"/>
        <v>0</v>
      </c>
      <c r="F49" s="143" t="s">
        <v>129</v>
      </c>
      <c r="G49" s="132" t="s">
        <v>129</v>
      </c>
      <c r="H49" s="133" t="s">
        <v>195</v>
      </c>
      <c r="I49" s="128" t="s">
        <v>129</v>
      </c>
      <c r="J49" s="128">
        <v>0</v>
      </c>
      <c r="K49" s="128">
        <v>0</v>
      </c>
      <c r="L49" s="133" t="s">
        <v>660</v>
      </c>
      <c r="M49" s="203" t="s">
        <v>120</v>
      </c>
    </row>
    <row r="50" spans="1:13" s="32" customFormat="1" ht="15" customHeight="1" x14ac:dyDescent="0.35">
      <c r="A50" s="60" t="s">
        <v>39</v>
      </c>
      <c r="B50" s="63" t="s">
        <v>419</v>
      </c>
      <c r="C50" s="62">
        <f t="shared" si="3"/>
        <v>0</v>
      </c>
      <c r="D50" s="125"/>
      <c r="E50" s="126">
        <f t="shared" si="6"/>
        <v>0</v>
      </c>
      <c r="F50" s="142" t="s">
        <v>193</v>
      </c>
      <c r="G50" s="132" t="s">
        <v>477</v>
      </c>
      <c r="H50" s="132" t="s">
        <v>478</v>
      </c>
      <c r="I50" s="144">
        <v>1088008.5</v>
      </c>
      <c r="J50" s="144">
        <v>236907.8</v>
      </c>
      <c r="K50" s="144">
        <f t="shared" si="2"/>
        <v>21.774443857745595</v>
      </c>
      <c r="L50" s="133" t="s">
        <v>120</v>
      </c>
      <c r="M50" s="198"/>
    </row>
    <row r="51" spans="1:13" s="10" customFormat="1" ht="15" customHeight="1" x14ac:dyDescent="0.35">
      <c r="A51" s="60" t="s">
        <v>40</v>
      </c>
      <c r="B51" s="63" t="s">
        <v>419</v>
      </c>
      <c r="C51" s="62">
        <f t="shared" si="3"/>
        <v>0</v>
      </c>
      <c r="D51" s="125"/>
      <c r="E51" s="126">
        <f t="shared" si="6"/>
        <v>0</v>
      </c>
      <c r="F51" s="142" t="s">
        <v>654</v>
      </c>
      <c r="G51" s="132" t="s">
        <v>658</v>
      </c>
      <c r="H51" s="132" t="s">
        <v>427</v>
      </c>
      <c r="I51" s="142" t="s">
        <v>654</v>
      </c>
      <c r="J51" s="128">
        <v>339853.1</v>
      </c>
      <c r="K51" s="128" t="s">
        <v>129</v>
      </c>
      <c r="L51" s="133" t="s">
        <v>668</v>
      </c>
      <c r="M51" s="198" t="s">
        <v>120</v>
      </c>
    </row>
    <row r="52" spans="1:13" s="10" customFormat="1" ht="15" customHeight="1" x14ac:dyDescent="0.35">
      <c r="A52" s="60" t="s">
        <v>89</v>
      </c>
      <c r="B52" s="63" t="s">
        <v>419</v>
      </c>
      <c r="C52" s="62">
        <f t="shared" si="3"/>
        <v>0</v>
      </c>
      <c r="D52" s="125"/>
      <c r="E52" s="126">
        <f t="shared" si="6"/>
        <v>0</v>
      </c>
      <c r="F52" s="142" t="s">
        <v>193</v>
      </c>
      <c r="G52" s="132" t="s">
        <v>430</v>
      </c>
      <c r="H52" s="133" t="s">
        <v>480</v>
      </c>
      <c r="I52" s="144">
        <v>1123242.2</v>
      </c>
      <c r="J52" s="144">
        <v>19821.5</v>
      </c>
      <c r="K52" s="144">
        <f t="shared" si="2"/>
        <v>1.7646683858565857</v>
      </c>
      <c r="L52" s="133" t="s">
        <v>120</v>
      </c>
      <c r="M52" s="198"/>
    </row>
    <row r="53" spans="1:13" s="10" customFormat="1" ht="15" customHeight="1" x14ac:dyDescent="0.35">
      <c r="A53" s="60" t="s">
        <v>41</v>
      </c>
      <c r="B53" s="162" t="s">
        <v>101</v>
      </c>
      <c r="C53" s="62">
        <f t="shared" si="3"/>
        <v>2</v>
      </c>
      <c r="D53" s="125"/>
      <c r="E53" s="126">
        <f t="shared" si="6"/>
        <v>2</v>
      </c>
      <c r="F53" s="142" t="s">
        <v>193</v>
      </c>
      <c r="G53" s="132" t="s">
        <v>453</v>
      </c>
      <c r="H53" s="133" t="s">
        <v>481</v>
      </c>
      <c r="I53" s="144">
        <v>385000</v>
      </c>
      <c r="J53" s="144">
        <v>385000</v>
      </c>
      <c r="K53" s="144">
        <f t="shared" si="2"/>
        <v>100</v>
      </c>
      <c r="L53" s="133" t="s">
        <v>620</v>
      </c>
      <c r="M53" s="204" t="s">
        <v>120</v>
      </c>
    </row>
    <row r="54" spans="1:13" s="10" customFormat="1" ht="15" customHeight="1" x14ac:dyDescent="0.35">
      <c r="A54" s="60" t="s">
        <v>42</v>
      </c>
      <c r="B54" s="63" t="s">
        <v>101</v>
      </c>
      <c r="C54" s="62">
        <f t="shared" si="3"/>
        <v>2</v>
      </c>
      <c r="D54" s="125"/>
      <c r="E54" s="126">
        <f t="shared" si="6"/>
        <v>2</v>
      </c>
      <c r="F54" s="142" t="s">
        <v>193</v>
      </c>
      <c r="G54" s="132" t="s">
        <v>482</v>
      </c>
      <c r="H54" s="133" t="s">
        <v>483</v>
      </c>
      <c r="I54" s="144">
        <v>12192784.859999999</v>
      </c>
      <c r="J54" s="128">
        <v>11795029.889999999</v>
      </c>
      <c r="K54" s="144">
        <f t="shared" si="2"/>
        <v>96.737784070111104</v>
      </c>
      <c r="L54" s="133" t="s">
        <v>120</v>
      </c>
      <c r="M54" s="198"/>
    </row>
    <row r="55" spans="1:13" ht="15" customHeight="1" x14ac:dyDescent="0.35">
      <c r="A55" s="66" t="s">
        <v>43</v>
      </c>
      <c r="B55" s="69"/>
      <c r="C55" s="67"/>
      <c r="D55" s="68"/>
      <c r="E55" s="97"/>
      <c r="F55" s="164"/>
      <c r="G55" s="165"/>
      <c r="H55" s="165"/>
      <c r="I55" s="166"/>
      <c r="J55" s="166"/>
      <c r="K55" s="68"/>
      <c r="L55" s="151"/>
    </row>
    <row r="56" spans="1:13" s="10" customFormat="1" ht="15" customHeight="1" x14ac:dyDescent="0.35">
      <c r="A56" s="60" t="s">
        <v>44</v>
      </c>
      <c r="B56" s="63" t="s">
        <v>101</v>
      </c>
      <c r="C56" s="62">
        <f t="shared" si="3"/>
        <v>2</v>
      </c>
      <c r="D56" s="125"/>
      <c r="E56" s="126">
        <f t="shared" ref="E56:E69" si="7">C56*(1-D56)</f>
        <v>2</v>
      </c>
      <c r="F56" s="142" t="s">
        <v>193</v>
      </c>
      <c r="G56" s="132" t="s">
        <v>484</v>
      </c>
      <c r="H56" s="132" t="s">
        <v>437</v>
      </c>
      <c r="I56" s="144">
        <v>17062803.600000001</v>
      </c>
      <c r="J56" s="144">
        <v>16224990.300000001</v>
      </c>
      <c r="K56" s="144">
        <f t="shared" si="2"/>
        <v>95.089826269816527</v>
      </c>
      <c r="L56" s="133" t="s">
        <v>120</v>
      </c>
      <c r="M56" s="198"/>
    </row>
    <row r="57" spans="1:13" s="32" customFormat="1" ht="15" customHeight="1" x14ac:dyDescent="0.35">
      <c r="A57" s="60" t="s">
        <v>45</v>
      </c>
      <c r="B57" s="63" t="s">
        <v>101</v>
      </c>
      <c r="C57" s="62">
        <f t="shared" si="3"/>
        <v>2</v>
      </c>
      <c r="D57" s="125">
        <v>0.5</v>
      </c>
      <c r="E57" s="126">
        <f t="shared" si="7"/>
        <v>1</v>
      </c>
      <c r="F57" s="142" t="s">
        <v>193</v>
      </c>
      <c r="G57" s="132" t="s">
        <v>485</v>
      </c>
      <c r="H57" s="132" t="s">
        <v>653</v>
      </c>
      <c r="I57" s="128">
        <v>2711801.3</v>
      </c>
      <c r="J57" s="128">
        <v>2711801.26</v>
      </c>
      <c r="K57" s="128">
        <f t="shared" si="2"/>
        <v>99.999998524965676</v>
      </c>
      <c r="L57" s="133" t="s">
        <v>618</v>
      </c>
      <c r="M57" s="198" t="s">
        <v>120</v>
      </c>
    </row>
    <row r="58" spans="1:13" s="32" customFormat="1" ht="15" customHeight="1" x14ac:dyDescent="0.35">
      <c r="A58" s="60" t="s">
        <v>46</v>
      </c>
      <c r="B58" s="63" t="s">
        <v>419</v>
      </c>
      <c r="C58" s="62">
        <f t="shared" si="3"/>
        <v>0</v>
      </c>
      <c r="D58" s="125"/>
      <c r="E58" s="126">
        <f t="shared" si="7"/>
        <v>0</v>
      </c>
      <c r="F58" s="142" t="s">
        <v>193</v>
      </c>
      <c r="G58" s="132" t="s">
        <v>470</v>
      </c>
      <c r="H58" s="132" t="s">
        <v>487</v>
      </c>
      <c r="I58" s="144">
        <v>2727671.8</v>
      </c>
      <c r="J58" s="160">
        <v>925671.79999999993</v>
      </c>
      <c r="K58" s="144">
        <f t="shared" si="2"/>
        <v>33.93633354276713</v>
      </c>
      <c r="L58" s="133" t="s">
        <v>120</v>
      </c>
      <c r="M58" s="198"/>
    </row>
    <row r="59" spans="1:13" s="32" customFormat="1" ht="15" customHeight="1" x14ac:dyDescent="0.35">
      <c r="A59" s="60" t="s">
        <v>47</v>
      </c>
      <c r="B59" s="63" t="s">
        <v>419</v>
      </c>
      <c r="C59" s="62">
        <f t="shared" si="3"/>
        <v>0</v>
      </c>
      <c r="D59" s="125"/>
      <c r="E59" s="126">
        <f t="shared" si="7"/>
        <v>0</v>
      </c>
      <c r="F59" s="142" t="s">
        <v>129</v>
      </c>
      <c r="G59" s="132" t="s">
        <v>129</v>
      </c>
      <c r="H59" s="132" t="s">
        <v>490</v>
      </c>
      <c r="I59" s="128" t="s">
        <v>129</v>
      </c>
      <c r="J59" s="160">
        <f>10602793.5</f>
        <v>10602793.5</v>
      </c>
      <c r="K59" s="128" t="s">
        <v>129</v>
      </c>
      <c r="L59" s="133" t="s">
        <v>662</v>
      </c>
      <c r="M59" s="205" t="s">
        <v>120</v>
      </c>
    </row>
    <row r="60" spans="1:13" s="32" customFormat="1" ht="15" customHeight="1" x14ac:dyDescent="0.35">
      <c r="A60" s="60" t="s">
        <v>48</v>
      </c>
      <c r="B60" s="63" t="s">
        <v>101</v>
      </c>
      <c r="C60" s="62">
        <f t="shared" si="3"/>
        <v>2</v>
      </c>
      <c r="D60" s="125"/>
      <c r="E60" s="126">
        <f t="shared" si="7"/>
        <v>2</v>
      </c>
      <c r="F60" s="142" t="s">
        <v>193</v>
      </c>
      <c r="G60" s="132" t="s">
        <v>451</v>
      </c>
      <c r="H60" s="132" t="s">
        <v>464</v>
      </c>
      <c r="I60" s="144">
        <v>6008093.7999999998</v>
      </c>
      <c r="J60" s="128">
        <v>4937553.3</v>
      </c>
      <c r="K60" s="144">
        <f t="shared" si="2"/>
        <v>82.181694633329457</v>
      </c>
      <c r="L60" s="133" t="s">
        <v>120</v>
      </c>
      <c r="M60" s="198"/>
    </row>
    <row r="61" spans="1:13" s="10" customFormat="1" ht="15" customHeight="1" x14ac:dyDescent="0.35">
      <c r="A61" s="60" t="s">
        <v>49</v>
      </c>
      <c r="B61" s="63" t="s">
        <v>101</v>
      </c>
      <c r="C61" s="62">
        <f t="shared" si="3"/>
        <v>2</v>
      </c>
      <c r="D61" s="125"/>
      <c r="E61" s="126">
        <f t="shared" si="7"/>
        <v>2</v>
      </c>
      <c r="F61" s="142" t="s">
        <v>193</v>
      </c>
      <c r="G61" s="132" t="s">
        <v>492</v>
      </c>
      <c r="H61" s="132" t="s">
        <v>427</v>
      </c>
      <c r="I61" s="144">
        <v>8456867.3000000007</v>
      </c>
      <c r="J61" s="144">
        <v>7857126.0999999996</v>
      </c>
      <c r="K61" s="144">
        <f t="shared" si="2"/>
        <v>92.908234471173486</v>
      </c>
      <c r="L61" s="133" t="s">
        <v>120</v>
      </c>
      <c r="M61" s="198"/>
    </row>
    <row r="62" spans="1:13" s="32" customFormat="1" ht="14.5" customHeight="1" x14ac:dyDescent="0.35">
      <c r="A62" s="60" t="s">
        <v>50</v>
      </c>
      <c r="B62" s="63" t="s">
        <v>101</v>
      </c>
      <c r="C62" s="62">
        <f t="shared" si="3"/>
        <v>2</v>
      </c>
      <c r="D62" s="125"/>
      <c r="E62" s="126">
        <f t="shared" si="7"/>
        <v>2</v>
      </c>
      <c r="F62" s="143" t="s">
        <v>193</v>
      </c>
      <c r="G62" s="132" t="s">
        <v>493</v>
      </c>
      <c r="H62" s="132" t="s">
        <v>494</v>
      </c>
      <c r="I62" s="144">
        <v>17787275.899999999</v>
      </c>
      <c r="J62" s="161">
        <v>13532460.800000001</v>
      </c>
      <c r="K62" s="144">
        <f t="shared" si="2"/>
        <v>76.07944508242548</v>
      </c>
      <c r="L62" s="133" t="s">
        <v>120</v>
      </c>
      <c r="M62" s="198"/>
    </row>
    <row r="63" spans="1:13" s="32" customFormat="1" ht="14.5" customHeight="1" x14ac:dyDescent="0.35">
      <c r="A63" s="60" t="s">
        <v>51</v>
      </c>
      <c r="B63" s="63" t="s">
        <v>419</v>
      </c>
      <c r="C63" s="62">
        <f t="shared" si="3"/>
        <v>0</v>
      </c>
      <c r="D63" s="125">
        <v>0.5</v>
      </c>
      <c r="E63" s="126">
        <f t="shared" si="7"/>
        <v>0</v>
      </c>
      <c r="F63" s="143" t="s">
        <v>129</v>
      </c>
      <c r="G63" s="132" t="s">
        <v>129</v>
      </c>
      <c r="H63" s="132" t="s">
        <v>496</v>
      </c>
      <c r="I63" s="160" t="s">
        <v>129</v>
      </c>
      <c r="J63" s="160">
        <v>5969651.5999999996</v>
      </c>
      <c r="K63" s="128" t="s">
        <v>129</v>
      </c>
      <c r="L63" s="133" t="s">
        <v>663</v>
      </c>
      <c r="M63" s="198" t="s">
        <v>120</v>
      </c>
    </row>
    <row r="64" spans="1:13" s="32" customFormat="1" ht="14.5" customHeight="1" x14ac:dyDescent="0.35">
      <c r="A64" s="60" t="s">
        <v>52</v>
      </c>
      <c r="B64" s="63" t="s">
        <v>101</v>
      </c>
      <c r="C64" s="62">
        <f t="shared" si="3"/>
        <v>2</v>
      </c>
      <c r="D64" s="125"/>
      <c r="E64" s="126">
        <f t="shared" si="7"/>
        <v>2</v>
      </c>
      <c r="F64" s="142" t="s">
        <v>193</v>
      </c>
      <c r="G64" s="132" t="s">
        <v>498</v>
      </c>
      <c r="H64" s="163" t="s">
        <v>499</v>
      </c>
      <c r="I64" s="144">
        <v>16442383.1</v>
      </c>
      <c r="J64" s="144">
        <v>15245374</v>
      </c>
      <c r="K64" s="144">
        <f t="shared" si="2"/>
        <v>92.719978042598953</v>
      </c>
      <c r="L64" s="133" t="s">
        <v>120</v>
      </c>
      <c r="M64" s="198"/>
    </row>
    <row r="65" spans="1:13" s="32" customFormat="1" ht="15" customHeight="1" x14ac:dyDescent="0.35">
      <c r="A65" s="60" t="s">
        <v>53</v>
      </c>
      <c r="B65" s="63" t="s">
        <v>101</v>
      </c>
      <c r="C65" s="62">
        <f t="shared" si="3"/>
        <v>2</v>
      </c>
      <c r="D65" s="125"/>
      <c r="E65" s="126">
        <f t="shared" si="7"/>
        <v>2</v>
      </c>
      <c r="F65" s="142" t="s">
        <v>193</v>
      </c>
      <c r="G65" s="132" t="s">
        <v>470</v>
      </c>
      <c r="H65" s="132" t="s">
        <v>463</v>
      </c>
      <c r="I65" s="144">
        <v>8892236.9000000004</v>
      </c>
      <c r="J65" s="144">
        <v>8023856</v>
      </c>
      <c r="K65" s="144">
        <f t="shared" si="2"/>
        <v>90.234393103044738</v>
      </c>
      <c r="L65" s="133" t="s">
        <v>120</v>
      </c>
      <c r="M65" s="198"/>
    </row>
    <row r="66" spans="1:13" s="32" customFormat="1" ht="15" customHeight="1" x14ac:dyDescent="0.35">
      <c r="A66" s="60" t="s">
        <v>54</v>
      </c>
      <c r="B66" s="63" t="s">
        <v>101</v>
      </c>
      <c r="C66" s="62">
        <f t="shared" si="3"/>
        <v>2</v>
      </c>
      <c r="D66" s="125"/>
      <c r="E66" s="126">
        <f t="shared" si="7"/>
        <v>2</v>
      </c>
      <c r="F66" s="142" t="s">
        <v>193</v>
      </c>
      <c r="G66" s="132" t="s">
        <v>455</v>
      </c>
      <c r="H66" s="132" t="s">
        <v>500</v>
      </c>
      <c r="I66" s="128">
        <v>6548797.4000000004</v>
      </c>
      <c r="J66" s="128">
        <v>6450787.2999999998</v>
      </c>
      <c r="K66" s="128">
        <f t="shared" si="2"/>
        <v>98.503387812852466</v>
      </c>
      <c r="L66" s="133" t="s">
        <v>120</v>
      </c>
      <c r="M66" s="202"/>
    </row>
    <row r="67" spans="1:13" s="10" customFormat="1" ht="15" customHeight="1" x14ac:dyDescent="0.35">
      <c r="A67" s="60" t="s">
        <v>55</v>
      </c>
      <c r="B67" s="162" t="s">
        <v>101</v>
      </c>
      <c r="C67" s="62">
        <f t="shared" si="3"/>
        <v>2</v>
      </c>
      <c r="D67" s="125">
        <v>0.5</v>
      </c>
      <c r="E67" s="126">
        <f t="shared" si="7"/>
        <v>1</v>
      </c>
      <c r="F67" s="143" t="s">
        <v>193</v>
      </c>
      <c r="G67" s="132" t="s">
        <v>501</v>
      </c>
      <c r="H67" s="132" t="s">
        <v>502</v>
      </c>
      <c r="I67" s="128">
        <v>14722668</v>
      </c>
      <c r="J67" s="128">
        <f>13364521</f>
        <v>13364521</v>
      </c>
      <c r="K67" s="128">
        <f t="shared" si="2"/>
        <v>90.775129888142558</v>
      </c>
      <c r="L67" s="133" t="s">
        <v>621</v>
      </c>
      <c r="M67" s="198" t="s">
        <v>120</v>
      </c>
    </row>
    <row r="68" spans="1:13" s="32" customFormat="1" ht="15" customHeight="1" x14ac:dyDescent="0.35">
      <c r="A68" s="60" t="s">
        <v>56</v>
      </c>
      <c r="B68" s="63" t="s">
        <v>101</v>
      </c>
      <c r="C68" s="62">
        <f t="shared" si="3"/>
        <v>2</v>
      </c>
      <c r="D68" s="125">
        <v>0.5</v>
      </c>
      <c r="E68" s="126">
        <f t="shared" si="7"/>
        <v>1</v>
      </c>
      <c r="F68" s="142" t="s">
        <v>193</v>
      </c>
      <c r="G68" s="132" t="s">
        <v>477</v>
      </c>
      <c r="H68" s="132" t="s">
        <v>503</v>
      </c>
      <c r="I68" s="144">
        <v>7627751.2999999998</v>
      </c>
      <c r="J68" s="144">
        <v>7501751.2999999998</v>
      </c>
      <c r="K68" s="144">
        <f t="shared" si="2"/>
        <v>98.348137019097621</v>
      </c>
      <c r="L68" s="133" t="s">
        <v>622</v>
      </c>
      <c r="M68" s="198" t="s">
        <v>120</v>
      </c>
    </row>
    <row r="69" spans="1:13" s="32" customFormat="1" ht="15" customHeight="1" x14ac:dyDescent="0.35">
      <c r="A69" s="60" t="s">
        <v>57</v>
      </c>
      <c r="B69" s="63" t="s">
        <v>101</v>
      </c>
      <c r="C69" s="62">
        <f t="shared" si="3"/>
        <v>2</v>
      </c>
      <c r="D69" s="125"/>
      <c r="E69" s="126">
        <f t="shared" si="7"/>
        <v>2</v>
      </c>
      <c r="F69" s="142" t="s">
        <v>193</v>
      </c>
      <c r="G69" s="132" t="s">
        <v>440</v>
      </c>
      <c r="H69" s="132" t="s">
        <v>504</v>
      </c>
      <c r="I69" s="144">
        <v>5346243.2083400004</v>
      </c>
      <c r="J69" s="144">
        <v>5058432.5</v>
      </c>
      <c r="K69" s="144">
        <f t="shared" si="2"/>
        <v>94.616580332690006</v>
      </c>
      <c r="L69" s="133" t="s">
        <v>120</v>
      </c>
      <c r="M69" s="198"/>
    </row>
    <row r="70" spans="1:13" ht="15" customHeight="1" x14ac:dyDescent="0.35">
      <c r="A70" s="66" t="s">
        <v>58</v>
      </c>
      <c r="B70" s="69"/>
      <c r="C70" s="67"/>
      <c r="D70" s="68"/>
      <c r="E70" s="97"/>
      <c r="F70" s="164"/>
      <c r="G70" s="165"/>
      <c r="H70" s="165"/>
      <c r="I70" s="166"/>
      <c r="J70" s="166"/>
      <c r="K70" s="68"/>
      <c r="L70" s="151"/>
    </row>
    <row r="71" spans="1:13" s="10" customFormat="1" ht="15" customHeight="1" x14ac:dyDescent="0.35">
      <c r="A71" s="60" t="s">
        <v>59</v>
      </c>
      <c r="B71" s="63" t="s">
        <v>101</v>
      </c>
      <c r="C71" s="62">
        <f t="shared" si="3"/>
        <v>2</v>
      </c>
      <c r="D71" s="125"/>
      <c r="E71" s="126">
        <f t="shared" ref="E71:E76" si="8">C71*(1-D71)</f>
        <v>2</v>
      </c>
      <c r="F71" s="142" t="s">
        <v>193</v>
      </c>
      <c r="G71" s="132" t="s">
        <v>430</v>
      </c>
      <c r="H71" s="132" t="s">
        <v>454</v>
      </c>
      <c r="I71" s="144">
        <v>5567369</v>
      </c>
      <c r="J71" s="144">
        <v>5260924.2</v>
      </c>
      <c r="K71" s="144">
        <f t="shared" si="2"/>
        <v>94.495698057736078</v>
      </c>
      <c r="L71" s="133" t="s">
        <v>120</v>
      </c>
      <c r="M71" s="198"/>
    </row>
    <row r="72" spans="1:13" s="32" customFormat="1" ht="15" customHeight="1" x14ac:dyDescent="0.35">
      <c r="A72" s="60" t="s">
        <v>60</v>
      </c>
      <c r="B72" s="63" t="s">
        <v>419</v>
      </c>
      <c r="C72" s="62">
        <f t="shared" si="3"/>
        <v>0</v>
      </c>
      <c r="D72" s="125">
        <v>0.5</v>
      </c>
      <c r="E72" s="126">
        <f t="shared" si="8"/>
        <v>0</v>
      </c>
      <c r="F72" s="142" t="s">
        <v>194</v>
      </c>
      <c r="G72" s="132" t="s">
        <v>505</v>
      </c>
      <c r="H72" s="132" t="s">
        <v>486</v>
      </c>
      <c r="I72" s="144">
        <v>25578169.700000003</v>
      </c>
      <c r="J72" s="144">
        <v>10271502.800000001</v>
      </c>
      <c r="K72" s="144">
        <f t="shared" si="2"/>
        <v>40.157301794741002</v>
      </c>
      <c r="L72" s="133" t="s">
        <v>571</v>
      </c>
      <c r="M72" s="198" t="s">
        <v>120</v>
      </c>
    </row>
    <row r="73" spans="1:13" s="10" customFormat="1" ht="15" customHeight="1" x14ac:dyDescent="0.35">
      <c r="A73" s="60" t="s">
        <v>61</v>
      </c>
      <c r="B73" s="63" t="s">
        <v>101</v>
      </c>
      <c r="C73" s="62">
        <f t="shared" si="3"/>
        <v>2</v>
      </c>
      <c r="D73" s="125"/>
      <c r="E73" s="126">
        <f t="shared" si="8"/>
        <v>2</v>
      </c>
      <c r="F73" s="142" t="s">
        <v>193</v>
      </c>
      <c r="G73" s="132" t="s">
        <v>506</v>
      </c>
      <c r="H73" s="132" t="s">
        <v>507</v>
      </c>
      <c r="I73" s="128">
        <v>28568906</v>
      </c>
      <c r="J73" s="128">
        <v>28518629</v>
      </c>
      <c r="K73" s="144">
        <f t="shared" si="2"/>
        <v>99.824014962281012</v>
      </c>
      <c r="L73" s="133" t="s">
        <v>120</v>
      </c>
      <c r="M73" s="198"/>
    </row>
    <row r="74" spans="1:13" s="10" customFormat="1" ht="15" customHeight="1" x14ac:dyDescent="0.35">
      <c r="A74" s="60" t="s">
        <v>62</v>
      </c>
      <c r="B74" s="63" t="s">
        <v>101</v>
      </c>
      <c r="C74" s="62">
        <f t="shared" si="3"/>
        <v>2</v>
      </c>
      <c r="D74" s="125"/>
      <c r="E74" s="126">
        <f t="shared" si="8"/>
        <v>2</v>
      </c>
      <c r="F74" s="142" t="s">
        <v>193</v>
      </c>
      <c r="G74" s="132" t="s">
        <v>508</v>
      </c>
      <c r="H74" s="132" t="s">
        <v>607</v>
      </c>
      <c r="I74" s="144">
        <v>24212670.100000001</v>
      </c>
      <c r="J74" s="144">
        <v>19719154.399999999</v>
      </c>
      <c r="K74" s="144">
        <f t="shared" ref="K74:K99" si="9">J74/I74*100</f>
        <v>81.441469769994498</v>
      </c>
      <c r="L74" s="133" t="s">
        <v>120</v>
      </c>
      <c r="M74" s="198"/>
    </row>
    <row r="75" spans="1:13" s="32" customFormat="1" ht="15" customHeight="1" x14ac:dyDescent="0.35">
      <c r="A75" s="60" t="s">
        <v>63</v>
      </c>
      <c r="B75" s="63" t="s">
        <v>101</v>
      </c>
      <c r="C75" s="62">
        <f t="shared" si="3"/>
        <v>2</v>
      </c>
      <c r="D75" s="125"/>
      <c r="E75" s="126">
        <f t="shared" si="8"/>
        <v>2</v>
      </c>
      <c r="F75" s="142" t="s">
        <v>193</v>
      </c>
      <c r="G75" s="132" t="s">
        <v>509</v>
      </c>
      <c r="H75" s="132" t="s">
        <v>510</v>
      </c>
      <c r="I75" s="144">
        <v>24461986</v>
      </c>
      <c r="J75" s="144">
        <v>24435410</v>
      </c>
      <c r="K75" s="144">
        <f t="shared" si="9"/>
        <v>99.891357962513766</v>
      </c>
      <c r="L75" s="181" t="s">
        <v>120</v>
      </c>
      <c r="M75" s="198"/>
    </row>
    <row r="76" spans="1:13" s="52" customFormat="1" ht="15" customHeight="1" x14ac:dyDescent="0.35">
      <c r="A76" s="60" t="s">
        <v>64</v>
      </c>
      <c r="B76" s="63" t="s">
        <v>101</v>
      </c>
      <c r="C76" s="62">
        <f t="shared" si="3"/>
        <v>2</v>
      </c>
      <c r="D76" s="125">
        <v>0.5</v>
      </c>
      <c r="E76" s="126">
        <f t="shared" si="8"/>
        <v>1</v>
      </c>
      <c r="F76" s="142" t="s">
        <v>194</v>
      </c>
      <c r="G76" s="132" t="s">
        <v>594</v>
      </c>
      <c r="H76" s="132" t="s">
        <v>430</v>
      </c>
      <c r="I76" s="128">
        <v>32835306</v>
      </c>
      <c r="J76" s="128">
        <v>32723756</v>
      </c>
      <c r="K76" s="128">
        <f t="shared" si="9"/>
        <v>99.660274218245448</v>
      </c>
      <c r="L76" s="148" t="s">
        <v>608</v>
      </c>
      <c r="M76" s="198" t="s">
        <v>120</v>
      </c>
    </row>
    <row r="77" spans="1:13" s="9" customFormat="1" ht="15" customHeight="1" x14ac:dyDescent="0.35">
      <c r="A77" s="66" t="s">
        <v>65</v>
      </c>
      <c r="B77" s="69"/>
      <c r="C77" s="67"/>
      <c r="D77" s="68"/>
      <c r="E77" s="67"/>
      <c r="F77" s="167"/>
      <c r="G77" s="165"/>
      <c r="H77" s="165"/>
      <c r="I77" s="67"/>
      <c r="J77" s="67"/>
      <c r="K77" s="68"/>
      <c r="L77" s="151"/>
      <c r="M77" s="197"/>
    </row>
    <row r="78" spans="1:13" s="10" customFormat="1" ht="15" customHeight="1" x14ac:dyDescent="0.35">
      <c r="A78" s="60" t="s">
        <v>66</v>
      </c>
      <c r="B78" s="63" t="s">
        <v>101</v>
      </c>
      <c r="C78" s="62">
        <f t="shared" si="3"/>
        <v>2</v>
      </c>
      <c r="D78" s="125"/>
      <c r="E78" s="126">
        <f t="shared" ref="E78:E87" si="10">C78*(1-D78)</f>
        <v>2</v>
      </c>
      <c r="F78" s="142" t="s">
        <v>193</v>
      </c>
      <c r="G78" s="132" t="s">
        <v>453</v>
      </c>
      <c r="H78" s="132" t="s">
        <v>511</v>
      </c>
      <c r="I78" s="144">
        <v>1727273.3</v>
      </c>
      <c r="J78" s="144">
        <v>1727273.2999999998</v>
      </c>
      <c r="K78" s="144">
        <f t="shared" si="9"/>
        <v>99.999999999999986</v>
      </c>
      <c r="L78" s="133" t="s">
        <v>120</v>
      </c>
      <c r="M78" s="198"/>
    </row>
    <row r="79" spans="1:13" s="55" customFormat="1" ht="15" customHeight="1" x14ac:dyDescent="0.35">
      <c r="A79" s="60" t="s">
        <v>68</v>
      </c>
      <c r="B79" s="63" t="s">
        <v>101</v>
      </c>
      <c r="C79" s="62">
        <f t="shared" si="3"/>
        <v>2</v>
      </c>
      <c r="D79" s="125"/>
      <c r="E79" s="126">
        <f t="shared" si="10"/>
        <v>2</v>
      </c>
      <c r="F79" s="142" t="s">
        <v>193</v>
      </c>
      <c r="G79" s="132" t="s">
        <v>427</v>
      </c>
      <c r="H79" s="132" t="s">
        <v>512</v>
      </c>
      <c r="I79" s="144">
        <v>731486.5</v>
      </c>
      <c r="J79" s="128">
        <v>729516.49999999988</v>
      </c>
      <c r="K79" s="144">
        <f t="shared" si="9"/>
        <v>99.730685392006535</v>
      </c>
      <c r="L79" s="133" t="s">
        <v>120</v>
      </c>
      <c r="M79" s="204"/>
    </row>
    <row r="80" spans="1:13" s="32" customFormat="1" ht="15" customHeight="1" x14ac:dyDescent="0.35">
      <c r="A80" s="60" t="s">
        <v>69</v>
      </c>
      <c r="B80" s="63" t="s">
        <v>101</v>
      </c>
      <c r="C80" s="62">
        <f t="shared" si="3"/>
        <v>2</v>
      </c>
      <c r="D80" s="125"/>
      <c r="E80" s="126">
        <f t="shared" si="10"/>
        <v>2</v>
      </c>
      <c r="F80" s="142" t="s">
        <v>193</v>
      </c>
      <c r="G80" s="132" t="s">
        <v>513</v>
      </c>
      <c r="H80" s="132" t="s">
        <v>609</v>
      </c>
      <c r="I80" s="144">
        <v>3087978</v>
      </c>
      <c r="J80" s="144">
        <v>3087168.2310000001</v>
      </c>
      <c r="K80" s="144">
        <f t="shared" si="9"/>
        <v>99.973776723797897</v>
      </c>
      <c r="L80" s="133" t="s">
        <v>120</v>
      </c>
      <c r="M80" s="198"/>
    </row>
    <row r="81" spans="1:13" s="32" customFormat="1" ht="15" customHeight="1" x14ac:dyDescent="0.35">
      <c r="A81" s="60" t="s">
        <v>70</v>
      </c>
      <c r="B81" s="63" t="s">
        <v>101</v>
      </c>
      <c r="C81" s="62">
        <f t="shared" si="3"/>
        <v>2</v>
      </c>
      <c r="D81" s="125">
        <v>0.5</v>
      </c>
      <c r="E81" s="126">
        <f t="shared" si="10"/>
        <v>1</v>
      </c>
      <c r="F81" s="142" t="s">
        <v>194</v>
      </c>
      <c r="G81" s="132" t="s">
        <v>440</v>
      </c>
      <c r="H81" s="132" t="s">
        <v>514</v>
      </c>
      <c r="I81" s="128">
        <v>8340044.0999999996</v>
      </c>
      <c r="J81" s="128">
        <v>7542693.2000000002</v>
      </c>
      <c r="K81" s="128">
        <f t="shared" si="9"/>
        <v>90.439488203665491</v>
      </c>
      <c r="L81" s="133" t="s">
        <v>669</v>
      </c>
      <c r="M81" s="198" t="s">
        <v>120</v>
      </c>
    </row>
    <row r="82" spans="1:13" s="32" customFormat="1" ht="15" customHeight="1" x14ac:dyDescent="0.35">
      <c r="A82" s="60" t="s">
        <v>72</v>
      </c>
      <c r="B82" s="63" t="s">
        <v>419</v>
      </c>
      <c r="C82" s="62">
        <f t="shared" si="3"/>
        <v>0</v>
      </c>
      <c r="D82" s="125"/>
      <c r="E82" s="126">
        <f t="shared" si="10"/>
        <v>0</v>
      </c>
      <c r="F82" s="142" t="s">
        <v>193</v>
      </c>
      <c r="G82" s="132" t="s">
        <v>515</v>
      </c>
      <c r="H82" s="132" t="s">
        <v>516</v>
      </c>
      <c r="I82" s="144">
        <v>16889872.199999999</v>
      </c>
      <c r="J82" s="128">
        <v>7752319.1000000006</v>
      </c>
      <c r="K82" s="144">
        <f t="shared" si="9"/>
        <v>45.899217046769607</v>
      </c>
      <c r="L82" s="133" t="s">
        <v>120</v>
      </c>
      <c r="M82" s="198"/>
    </row>
    <row r="83" spans="1:13" s="10" customFormat="1" ht="15" customHeight="1" x14ac:dyDescent="0.35">
      <c r="A83" s="60" t="s">
        <v>73</v>
      </c>
      <c r="B83" s="63" t="s">
        <v>101</v>
      </c>
      <c r="C83" s="62">
        <f t="shared" si="3"/>
        <v>2</v>
      </c>
      <c r="D83" s="125"/>
      <c r="E83" s="126">
        <f t="shared" si="10"/>
        <v>2</v>
      </c>
      <c r="F83" s="142" t="s">
        <v>193</v>
      </c>
      <c r="G83" s="132" t="s">
        <v>451</v>
      </c>
      <c r="H83" s="132" t="s">
        <v>518</v>
      </c>
      <c r="I83" s="144">
        <v>26019473.600000001</v>
      </c>
      <c r="J83" s="144">
        <v>23060980.800000004</v>
      </c>
      <c r="K83" s="144">
        <f t="shared" si="9"/>
        <v>88.629697719941589</v>
      </c>
      <c r="L83" s="133" t="s">
        <v>120</v>
      </c>
      <c r="M83" s="198"/>
    </row>
    <row r="84" spans="1:13" s="11" customFormat="1" ht="15" customHeight="1" x14ac:dyDescent="0.35">
      <c r="A84" s="60" t="s">
        <v>683</v>
      </c>
      <c r="B84" s="63" t="s">
        <v>101</v>
      </c>
      <c r="C84" s="62">
        <f t="shared" si="3"/>
        <v>2</v>
      </c>
      <c r="D84" s="125"/>
      <c r="E84" s="126">
        <f t="shared" si="10"/>
        <v>2</v>
      </c>
      <c r="F84" s="142" t="s">
        <v>193</v>
      </c>
      <c r="G84" s="132" t="s">
        <v>519</v>
      </c>
      <c r="H84" s="132" t="s">
        <v>520</v>
      </c>
      <c r="I84" s="144">
        <v>12545335.199999999</v>
      </c>
      <c r="J84" s="144">
        <v>10598655.599999994</v>
      </c>
      <c r="K84" s="144">
        <f t="shared" si="9"/>
        <v>84.482841080244668</v>
      </c>
      <c r="L84" s="133" t="s">
        <v>120</v>
      </c>
      <c r="M84" s="198"/>
    </row>
    <row r="85" spans="1:13" s="32" customFormat="1" ht="15" customHeight="1" x14ac:dyDescent="0.35">
      <c r="A85" s="60" t="s">
        <v>74</v>
      </c>
      <c r="B85" s="63" t="s">
        <v>101</v>
      </c>
      <c r="C85" s="62">
        <f t="shared" si="3"/>
        <v>2</v>
      </c>
      <c r="D85" s="125"/>
      <c r="E85" s="126">
        <f t="shared" si="10"/>
        <v>2</v>
      </c>
      <c r="F85" s="142" t="s">
        <v>193</v>
      </c>
      <c r="G85" s="132" t="s">
        <v>466</v>
      </c>
      <c r="H85" s="132" t="s">
        <v>522</v>
      </c>
      <c r="I85" s="128">
        <v>22587525.899999999</v>
      </c>
      <c r="J85" s="128">
        <v>22386425.900000002</v>
      </c>
      <c r="K85" s="128">
        <f t="shared" si="9"/>
        <v>99.109685580925017</v>
      </c>
      <c r="L85" s="133" t="s">
        <v>120</v>
      </c>
      <c r="M85" s="198"/>
    </row>
    <row r="86" spans="1:13" s="10" customFormat="1" ht="15" customHeight="1" x14ac:dyDescent="0.35">
      <c r="A86" s="60" t="s">
        <v>75</v>
      </c>
      <c r="B86" s="162" t="s">
        <v>419</v>
      </c>
      <c r="C86" s="62">
        <f t="shared" si="3"/>
        <v>0</v>
      </c>
      <c r="D86" s="125"/>
      <c r="E86" s="126">
        <f t="shared" si="10"/>
        <v>0</v>
      </c>
      <c r="F86" s="142" t="s">
        <v>193</v>
      </c>
      <c r="G86" s="132" t="s">
        <v>467</v>
      </c>
      <c r="H86" s="132" t="s">
        <v>195</v>
      </c>
      <c r="I86" s="144">
        <f>8040565998.65/1000</f>
        <v>8040565.9986499995</v>
      </c>
      <c r="J86" s="144">
        <v>0</v>
      </c>
      <c r="K86" s="128">
        <f t="shared" si="9"/>
        <v>0</v>
      </c>
      <c r="L86" s="133" t="s">
        <v>120</v>
      </c>
      <c r="M86" s="198"/>
    </row>
    <row r="87" spans="1:13" s="32" customFormat="1" ht="15" customHeight="1" x14ac:dyDescent="0.35">
      <c r="A87" s="60" t="s">
        <v>76</v>
      </c>
      <c r="B87" s="63" t="s">
        <v>101</v>
      </c>
      <c r="C87" s="62">
        <f t="shared" si="3"/>
        <v>2</v>
      </c>
      <c r="D87" s="125">
        <v>0.5</v>
      </c>
      <c r="E87" s="126">
        <f t="shared" si="10"/>
        <v>1</v>
      </c>
      <c r="F87" s="142" t="s">
        <v>194</v>
      </c>
      <c r="G87" s="132" t="s">
        <v>454</v>
      </c>
      <c r="H87" s="132" t="s">
        <v>523</v>
      </c>
      <c r="I87" s="144">
        <v>9127136.5999999978</v>
      </c>
      <c r="J87" s="144">
        <v>7412575.2999999998</v>
      </c>
      <c r="K87" s="144">
        <f t="shared" si="9"/>
        <v>81.214685666039017</v>
      </c>
      <c r="L87" s="133" t="s">
        <v>623</v>
      </c>
      <c r="M87" s="198" t="s">
        <v>120</v>
      </c>
    </row>
    <row r="88" spans="1:13" s="9" customFormat="1" ht="15" customHeight="1" x14ac:dyDescent="0.35">
      <c r="A88" s="66" t="s">
        <v>77</v>
      </c>
      <c r="B88" s="69"/>
      <c r="C88" s="67"/>
      <c r="D88" s="68"/>
      <c r="E88" s="67"/>
      <c r="F88" s="167"/>
      <c r="G88" s="165"/>
      <c r="H88" s="165"/>
      <c r="I88" s="67"/>
      <c r="J88" s="67"/>
      <c r="K88" s="68"/>
      <c r="L88" s="151"/>
      <c r="M88" s="197"/>
    </row>
    <row r="89" spans="1:13" s="32" customFormat="1" ht="15" customHeight="1" x14ac:dyDescent="0.35">
      <c r="A89" s="60" t="s">
        <v>67</v>
      </c>
      <c r="B89" s="63" t="s">
        <v>101</v>
      </c>
      <c r="C89" s="62">
        <f t="shared" ref="C89:C99" si="11">IF(B89="75% и более",2,(IF(B89="50% и более",1,0)))</f>
        <v>2</v>
      </c>
      <c r="D89" s="125"/>
      <c r="E89" s="126">
        <f t="shared" ref="E89:E99" si="12">C89*(1-D89)</f>
        <v>2</v>
      </c>
      <c r="F89" s="142" t="s">
        <v>193</v>
      </c>
      <c r="G89" s="132" t="s">
        <v>525</v>
      </c>
      <c r="H89" s="132" t="s">
        <v>526</v>
      </c>
      <c r="I89" s="144">
        <v>11864810.199999999</v>
      </c>
      <c r="J89" s="128">
        <v>10960387.400000004</v>
      </c>
      <c r="K89" s="144">
        <f t="shared" si="9"/>
        <v>92.37726702109407</v>
      </c>
      <c r="L89" s="133" t="s">
        <v>120</v>
      </c>
      <c r="M89" s="198"/>
    </row>
    <row r="90" spans="1:13" s="10" customFormat="1" ht="15" customHeight="1" x14ac:dyDescent="0.35">
      <c r="A90" s="60" t="s">
        <v>78</v>
      </c>
      <c r="B90" s="162" t="s">
        <v>419</v>
      </c>
      <c r="C90" s="62">
        <f t="shared" si="11"/>
        <v>0</v>
      </c>
      <c r="D90" s="125"/>
      <c r="E90" s="126">
        <f t="shared" si="12"/>
        <v>0</v>
      </c>
      <c r="F90" s="142" t="s">
        <v>193</v>
      </c>
      <c r="G90" s="132" t="s">
        <v>459</v>
      </c>
      <c r="H90" s="132" t="s">
        <v>611</v>
      </c>
      <c r="I90" s="128">
        <v>5297258.7</v>
      </c>
      <c r="J90" s="128">
        <v>2515835.6999999997</v>
      </c>
      <c r="K90" s="128">
        <f t="shared" si="9"/>
        <v>47.493162831560397</v>
      </c>
      <c r="L90" s="133" t="s">
        <v>655</v>
      </c>
      <c r="M90" s="198" t="s">
        <v>120</v>
      </c>
    </row>
    <row r="91" spans="1:13" s="10" customFormat="1" ht="15" customHeight="1" x14ac:dyDescent="0.35">
      <c r="A91" s="60" t="s">
        <v>71</v>
      </c>
      <c r="B91" s="63" t="s">
        <v>101</v>
      </c>
      <c r="C91" s="62">
        <f t="shared" si="11"/>
        <v>2</v>
      </c>
      <c r="D91" s="125">
        <v>0.5</v>
      </c>
      <c r="E91" s="126">
        <f t="shared" si="12"/>
        <v>1</v>
      </c>
      <c r="F91" s="142" t="s">
        <v>193</v>
      </c>
      <c r="G91" s="132" t="s">
        <v>528</v>
      </c>
      <c r="H91" s="132" t="s">
        <v>612</v>
      </c>
      <c r="I91" s="144">
        <v>2922640</v>
      </c>
      <c r="J91" s="144">
        <f>1863324.9+578783.9</f>
        <v>2442108.7999999998</v>
      </c>
      <c r="K91" s="144">
        <f t="shared" si="9"/>
        <v>83.558317137930089</v>
      </c>
      <c r="L91" s="133" t="s">
        <v>624</v>
      </c>
      <c r="M91" s="198" t="s">
        <v>120</v>
      </c>
    </row>
    <row r="92" spans="1:13" s="32" customFormat="1" ht="15" customHeight="1" x14ac:dyDescent="0.35">
      <c r="A92" s="60" t="s">
        <v>79</v>
      </c>
      <c r="B92" s="63" t="s">
        <v>419</v>
      </c>
      <c r="C92" s="62">
        <f t="shared" si="11"/>
        <v>0</v>
      </c>
      <c r="D92" s="125"/>
      <c r="E92" s="126">
        <f t="shared" si="12"/>
        <v>0</v>
      </c>
      <c r="F92" s="143" t="s">
        <v>129</v>
      </c>
      <c r="G92" s="132" t="s">
        <v>129</v>
      </c>
      <c r="H92" s="133" t="s">
        <v>529</v>
      </c>
      <c r="I92" s="128" t="s">
        <v>129</v>
      </c>
      <c r="J92" s="128">
        <f>4782741+355575.2</f>
        <v>5138316.2</v>
      </c>
      <c r="K92" s="128" t="s">
        <v>129</v>
      </c>
      <c r="L92" s="133" t="s">
        <v>670</v>
      </c>
      <c r="M92" s="198" t="s">
        <v>120</v>
      </c>
    </row>
    <row r="93" spans="1:13" s="32" customFormat="1" ht="15" customHeight="1" x14ac:dyDescent="0.35">
      <c r="A93" s="60" t="s">
        <v>80</v>
      </c>
      <c r="B93" s="63" t="s">
        <v>101</v>
      </c>
      <c r="C93" s="62">
        <f t="shared" si="11"/>
        <v>2</v>
      </c>
      <c r="D93" s="125">
        <v>0.5</v>
      </c>
      <c r="E93" s="126">
        <f t="shared" si="12"/>
        <v>1</v>
      </c>
      <c r="F93" s="142" t="s">
        <v>194</v>
      </c>
      <c r="G93" s="132" t="s">
        <v>454</v>
      </c>
      <c r="H93" s="132" t="s">
        <v>532</v>
      </c>
      <c r="I93" s="144">
        <v>11769855.649800001</v>
      </c>
      <c r="J93" s="161">
        <v>11739662.4608</v>
      </c>
      <c r="K93" s="144">
        <f t="shared" si="9"/>
        <v>99.743470184355971</v>
      </c>
      <c r="L93" s="133" t="s">
        <v>610</v>
      </c>
      <c r="M93" s="198" t="s">
        <v>120</v>
      </c>
    </row>
    <row r="94" spans="1:13" s="10" customFormat="1" ht="15" customHeight="1" x14ac:dyDescent="0.35">
      <c r="A94" s="60" t="s">
        <v>81</v>
      </c>
      <c r="B94" s="63" t="s">
        <v>419</v>
      </c>
      <c r="C94" s="62">
        <f t="shared" si="11"/>
        <v>0</v>
      </c>
      <c r="D94" s="125"/>
      <c r="E94" s="126">
        <f t="shared" si="12"/>
        <v>0</v>
      </c>
      <c r="F94" s="142" t="s">
        <v>193</v>
      </c>
      <c r="G94" s="132" t="s">
        <v>530</v>
      </c>
      <c r="H94" s="132" t="s">
        <v>531</v>
      </c>
      <c r="I94" s="144">
        <v>6651124.5300000003</v>
      </c>
      <c r="J94" s="144">
        <v>2902626.11</v>
      </c>
      <c r="K94" s="144">
        <f t="shared" si="9"/>
        <v>43.641133118281878</v>
      </c>
      <c r="L94" s="133" t="s">
        <v>120</v>
      </c>
      <c r="M94" s="198"/>
    </row>
    <row r="95" spans="1:13" s="10" customFormat="1" ht="15" customHeight="1" x14ac:dyDescent="0.35">
      <c r="A95" s="60" t="s">
        <v>82</v>
      </c>
      <c r="B95" s="63" t="s">
        <v>101</v>
      </c>
      <c r="C95" s="62">
        <f t="shared" si="11"/>
        <v>2</v>
      </c>
      <c r="D95" s="125"/>
      <c r="E95" s="126">
        <f t="shared" si="12"/>
        <v>2</v>
      </c>
      <c r="F95" s="142" t="s">
        <v>193</v>
      </c>
      <c r="G95" s="132" t="s">
        <v>533</v>
      </c>
      <c r="H95" s="132" t="s">
        <v>544</v>
      </c>
      <c r="I95" s="128">
        <v>9738589.9000000004</v>
      </c>
      <c r="J95" s="128">
        <v>9626013.8000000007</v>
      </c>
      <c r="K95" s="128">
        <f t="shared" si="9"/>
        <v>98.844020529091182</v>
      </c>
      <c r="L95" s="133" t="s">
        <v>120</v>
      </c>
      <c r="M95" s="198"/>
    </row>
    <row r="96" spans="1:13" s="10" customFormat="1" ht="15" customHeight="1" x14ac:dyDescent="0.35">
      <c r="A96" s="60" t="s">
        <v>83</v>
      </c>
      <c r="B96" s="63" t="s">
        <v>101</v>
      </c>
      <c r="C96" s="62">
        <f t="shared" si="11"/>
        <v>2</v>
      </c>
      <c r="D96" s="125"/>
      <c r="E96" s="126">
        <f t="shared" si="12"/>
        <v>2</v>
      </c>
      <c r="F96" s="142" t="s">
        <v>193</v>
      </c>
      <c r="G96" s="132" t="s">
        <v>535</v>
      </c>
      <c r="H96" s="132" t="s">
        <v>486</v>
      </c>
      <c r="I96" s="144">
        <v>553276.80000000005</v>
      </c>
      <c r="J96" s="144">
        <v>445596.6</v>
      </c>
      <c r="K96" s="144">
        <f t="shared" si="9"/>
        <v>80.537734457689155</v>
      </c>
      <c r="L96" s="148" t="s">
        <v>613</v>
      </c>
      <c r="M96" s="198" t="s">
        <v>120</v>
      </c>
    </row>
    <row r="97" spans="1:13" s="32" customFormat="1" ht="15" customHeight="1" x14ac:dyDescent="0.35">
      <c r="A97" s="60" t="s">
        <v>84</v>
      </c>
      <c r="B97" s="63" t="s">
        <v>101</v>
      </c>
      <c r="C97" s="62">
        <f t="shared" si="11"/>
        <v>2</v>
      </c>
      <c r="D97" s="125"/>
      <c r="E97" s="126">
        <f t="shared" si="12"/>
        <v>2</v>
      </c>
      <c r="F97" s="142" t="s">
        <v>193</v>
      </c>
      <c r="G97" s="132" t="s">
        <v>536</v>
      </c>
      <c r="H97" s="132" t="s">
        <v>454</v>
      </c>
      <c r="I97" s="144">
        <v>33178513</v>
      </c>
      <c r="J97" s="144">
        <v>32988513</v>
      </c>
      <c r="K97" s="144">
        <f t="shared" si="9"/>
        <v>99.427340218652958</v>
      </c>
      <c r="L97" s="133" t="s">
        <v>120</v>
      </c>
      <c r="M97" s="198"/>
    </row>
    <row r="98" spans="1:13" s="32" customFormat="1" ht="15" customHeight="1" x14ac:dyDescent="0.35">
      <c r="A98" s="60" t="s">
        <v>85</v>
      </c>
      <c r="B98" s="63" t="s">
        <v>101</v>
      </c>
      <c r="C98" s="62">
        <f t="shared" si="11"/>
        <v>2</v>
      </c>
      <c r="D98" s="125"/>
      <c r="E98" s="126">
        <f t="shared" si="12"/>
        <v>2</v>
      </c>
      <c r="F98" s="142" t="s">
        <v>193</v>
      </c>
      <c r="G98" s="132" t="s">
        <v>434</v>
      </c>
      <c r="H98" s="132" t="s">
        <v>537</v>
      </c>
      <c r="I98" s="144">
        <v>376393.6</v>
      </c>
      <c r="J98" s="144">
        <v>346933.8</v>
      </c>
      <c r="K98" s="144">
        <f t="shared" si="9"/>
        <v>92.173140032136573</v>
      </c>
      <c r="L98" s="133" t="s">
        <v>120</v>
      </c>
      <c r="M98" s="198"/>
    </row>
    <row r="99" spans="1:13" s="32" customFormat="1" ht="15" customHeight="1" x14ac:dyDescent="0.35">
      <c r="A99" s="60" t="s">
        <v>86</v>
      </c>
      <c r="B99" s="63" t="s">
        <v>101</v>
      </c>
      <c r="C99" s="62">
        <f t="shared" si="11"/>
        <v>2</v>
      </c>
      <c r="D99" s="125"/>
      <c r="E99" s="126">
        <f t="shared" si="12"/>
        <v>2</v>
      </c>
      <c r="F99" s="142" t="s">
        <v>193</v>
      </c>
      <c r="G99" s="132" t="s">
        <v>427</v>
      </c>
      <c r="H99" s="132" t="s">
        <v>538</v>
      </c>
      <c r="I99" s="144">
        <v>4660897</v>
      </c>
      <c r="J99" s="144">
        <v>4576066.9000000004</v>
      </c>
      <c r="K99" s="144">
        <f t="shared" si="9"/>
        <v>98.179961925783815</v>
      </c>
      <c r="L99" s="133" t="s">
        <v>120</v>
      </c>
      <c r="M99" s="198"/>
    </row>
    <row r="100" spans="1:13" x14ac:dyDescent="0.35">
      <c r="A100" s="51" t="s">
        <v>203</v>
      </c>
      <c r="L100" s="149"/>
    </row>
    <row r="101" spans="1:13" x14ac:dyDescent="0.35">
      <c r="A101" s="130" t="s">
        <v>590</v>
      </c>
      <c r="E101" s="17"/>
      <c r="F101" s="17"/>
      <c r="L101" s="149"/>
    </row>
    <row r="102" spans="1:13" x14ac:dyDescent="0.35">
      <c r="A102" s="130" t="s">
        <v>605</v>
      </c>
      <c r="L102" s="149"/>
    </row>
    <row r="103" spans="1:13" x14ac:dyDescent="0.35">
      <c r="L103" s="149"/>
    </row>
    <row r="104" spans="1:13" x14ac:dyDescent="0.35">
      <c r="L104" s="149"/>
    </row>
    <row r="105" spans="1:13" x14ac:dyDescent="0.35">
      <c r="L105" s="149"/>
    </row>
    <row r="106" spans="1:13" x14ac:dyDescent="0.35">
      <c r="L106" s="149"/>
    </row>
    <row r="107" spans="1:13" x14ac:dyDescent="0.35">
      <c r="A107" s="4"/>
      <c r="B107" s="4"/>
      <c r="C107" s="4"/>
      <c r="D107" s="102"/>
      <c r="E107" s="17"/>
      <c r="F107" s="17"/>
      <c r="G107" s="4"/>
      <c r="H107" s="34"/>
      <c r="I107" s="34"/>
      <c r="J107" s="34"/>
      <c r="K107" s="34"/>
      <c r="L107" s="149"/>
    </row>
    <row r="108" spans="1:13" x14ac:dyDescent="0.35">
      <c r="L108" s="149"/>
    </row>
    <row r="109" spans="1:13" x14ac:dyDescent="0.35">
      <c r="L109" s="149"/>
    </row>
    <row r="110" spans="1:13" x14ac:dyDescent="0.35">
      <c r="L110" s="149"/>
    </row>
    <row r="111" spans="1:13" x14ac:dyDescent="0.35">
      <c r="A111" s="4"/>
      <c r="B111" s="4"/>
      <c r="C111" s="4"/>
      <c r="D111" s="102"/>
      <c r="E111" s="17"/>
      <c r="F111" s="17"/>
      <c r="G111" s="4"/>
      <c r="H111" s="34"/>
      <c r="I111" s="34"/>
      <c r="J111" s="34"/>
      <c r="K111" s="34"/>
      <c r="L111" s="149"/>
    </row>
    <row r="112" spans="1:13" s="2" customFormat="1" ht="10.5" x14ac:dyDescent="0.25">
      <c r="A112" s="3"/>
      <c r="B112" s="3"/>
      <c r="C112" s="3"/>
      <c r="D112" s="101"/>
      <c r="E112" s="16"/>
      <c r="F112" s="16"/>
      <c r="G112" s="3"/>
      <c r="H112" s="35"/>
      <c r="I112" s="35"/>
      <c r="J112" s="35"/>
      <c r="K112" s="35"/>
      <c r="L112" s="150"/>
      <c r="M112" s="201"/>
    </row>
    <row r="113" spans="1:13" x14ac:dyDescent="0.35">
      <c r="L113" s="149"/>
    </row>
    <row r="114" spans="1:13" x14ac:dyDescent="0.35">
      <c r="A114" s="4"/>
      <c r="B114" s="4"/>
      <c r="C114" s="4"/>
      <c r="D114" s="102"/>
      <c r="E114" s="17"/>
      <c r="F114" s="17"/>
      <c r="G114" s="4"/>
      <c r="H114" s="34"/>
      <c r="I114" s="34"/>
      <c r="J114" s="34"/>
      <c r="K114" s="34"/>
      <c r="L114" s="149"/>
    </row>
    <row r="115" spans="1:13" s="2" customFormat="1" ht="10.5" x14ac:dyDescent="0.25">
      <c r="A115" s="3"/>
      <c r="B115" s="3"/>
      <c r="C115" s="3"/>
      <c r="D115" s="101"/>
      <c r="E115" s="16"/>
      <c r="F115" s="16"/>
      <c r="G115" s="3"/>
      <c r="H115" s="35"/>
      <c r="I115" s="35"/>
      <c r="J115" s="35"/>
      <c r="K115" s="35"/>
      <c r="L115" s="150"/>
      <c r="M115" s="201"/>
    </row>
    <row r="116" spans="1:13" x14ac:dyDescent="0.35">
      <c r="L116" s="149"/>
    </row>
    <row r="117" spans="1:13" x14ac:dyDescent="0.35">
      <c r="L117" s="149"/>
    </row>
    <row r="118" spans="1:13" x14ac:dyDescent="0.35">
      <c r="A118" s="4"/>
      <c r="B118" s="4"/>
      <c r="C118" s="4"/>
      <c r="D118" s="102"/>
      <c r="E118" s="17"/>
      <c r="F118" s="17"/>
      <c r="G118" s="4"/>
      <c r="H118" s="34"/>
      <c r="I118" s="34"/>
      <c r="J118" s="34"/>
      <c r="K118" s="34"/>
    </row>
    <row r="119" spans="1:13" s="2" customFormat="1" ht="10.5" x14ac:dyDescent="0.25">
      <c r="A119" s="3"/>
      <c r="B119" s="3"/>
      <c r="C119" s="3"/>
      <c r="D119" s="101"/>
      <c r="E119" s="16"/>
      <c r="F119" s="16"/>
      <c r="G119" s="3"/>
      <c r="H119" s="35"/>
      <c r="I119" s="35"/>
      <c r="J119" s="35"/>
      <c r="K119" s="35"/>
      <c r="M119" s="201"/>
    </row>
  </sheetData>
  <autoFilter ref="A7:L102" xr:uid="{282A4608-B78E-4A9D-BF85-B5E70670AD34}"/>
  <mergeCells count="15">
    <mergeCell ref="A1:L1"/>
    <mergeCell ref="A2:L2"/>
    <mergeCell ref="L3:L6"/>
    <mergeCell ref="H4:H6"/>
    <mergeCell ref="D4:D6"/>
    <mergeCell ref="A3:A6"/>
    <mergeCell ref="C3:E3"/>
    <mergeCell ref="C4:C6"/>
    <mergeCell ref="G4:G6"/>
    <mergeCell ref="F3:F6"/>
    <mergeCell ref="G3:H3"/>
    <mergeCell ref="E4:E6"/>
    <mergeCell ref="I3:I6"/>
    <mergeCell ref="J3:J6"/>
    <mergeCell ref="K3:K6"/>
  </mergeCells>
  <dataValidations count="4">
    <dataValidation type="list" allowBlank="1" showInputMessage="1" showErrorMessage="1" sqref="D37 D71:D76 D48:D54 D78:D87 D8:D24 D56:D69 D89:D99 D27:D35 D39:D45" xr:uid="{00000000-0002-0000-0700-000000000000}">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D55 D26 D7 D38 D47" xr:uid="{00000000-0002-0000-0700-000001000000}">
      <formula1>"0,5"</formula1>
    </dataValidation>
    <dataValidation type="list" allowBlank="1" showInputMessage="1" showErrorMessage="1" sqref="B7 F7" xr:uid="{00000000-0002-0000-0700-000002000000}">
      <formula1>#REF!</formula1>
    </dataValidation>
    <dataValidation type="list" allowBlank="1" showInputMessage="1" showErrorMessage="1" sqref="D77:E77 B8:B24 B48:B54 B56:B69 B71:B76 B78:B87 B89:B99 B39:B45 D70:E70 D88:E88 I88:J88 I77:J77 I70:J70 B27:B35 B37" xr:uid="{00000000-0002-0000-0700-000003000000}">
      <formula1>$B$4:$B$6</formula1>
    </dataValidation>
  </dataValidations>
  <pageMargins left="0.70866141732283472" right="0.70866141732283472" top="0.74803149606299213" bottom="0.74803149606299213" header="0.31496062992125984" footer="0.31496062992125984"/>
  <pageSetup paperSize="9" scale="74" fitToHeight="3" orientation="landscape" r:id="rId1"/>
  <headerFooter>
    <oddFooter>&amp;C&amp;A&amp;R&amp;P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2.xml><?xml version="1.0" encoding="utf-8"?>
<ds:datastoreItem xmlns:ds="http://schemas.openxmlformats.org/officeDocument/2006/customXml" ds:itemID="{27E83352-2EC7-47E8-8159-170B246C8279}">
  <ds:schemaRefs>
    <ds:schemaRef ds:uri="http://schemas.microsoft.com/sharepoint/v3/contenttype/forms"/>
  </ds:schemaRefs>
</ds:datastoreItem>
</file>

<file path=customXml/itemProps3.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18</vt:i4>
      </vt:variant>
    </vt:vector>
  </HeadingPairs>
  <TitlesOfParts>
    <vt:vector size="26" baseType="lpstr">
      <vt:lpstr>Рейтинг (раздел 1)</vt:lpstr>
      <vt:lpstr>Оценка (раздел 1)</vt:lpstr>
      <vt:lpstr>Методика (раздел 1)</vt:lpstr>
      <vt:lpstr>1.1</vt:lpstr>
      <vt:lpstr>1.2</vt:lpstr>
      <vt:lpstr>1.3</vt:lpstr>
      <vt:lpstr>1.4</vt:lpstr>
      <vt:lpstr>1.5</vt:lpstr>
      <vt:lpstr>'Методика (раздел 1)'!_Toc262683</vt:lpstr>
      <vt:lpstr>'Методика (раздел 1)'!_Toc510692579</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'Методика (раздел 1)'!Заголовки_для_печати</vt:lpstr>
      <vt:lpstr>'Оценка (раздел 1)'!Заголовки_для_печати</vt:lpstr>
      <vt:lpstr>'Рейтинг (раздел 1)'!Заголовки_для_печати</vt:lpstr>
      <vt:lpstr>'1.1'!Область_печати</vt:lpstr>
      <vt:lpstr>'1.2'!Область_печати</vt:lpstr>
      <vt:lpstr>'1.3'!Область_печати</vt:lpstr>
      <vt:lpstr>'1.4'!Область_печати</vt:lpstr>
      <vt:lpstr>'1.5'!Область_печати</vt:lpstr>
      <vt:lpstr>'Методика (раздел 1)'!Область_печати</vt:lpstr>
      <vt:lpstr>'Оценка (раздел 1)'!Область_печати</vt:lpstr>
      <vt:lpstr>'Рейтинг (раздел 1)'!Область_печати</vt:lpstr>
    </vt:vector>
  </TitlesOfParts>
  <Company>НИФИ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2020-05-26T10:06:55Z</cp:lastPrinted>
  <dcterms:created xsi:type="dcterms:W3CDTF">2015-12-18T16:44:35Z</dcterms:created>
  <dcterms:modified xsi:type="dcterms:W3CDTF">2021-04-11T16:53:23Z</dcterms:modified>
</cp:coreProperties>
</file>