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ейтинг открытости\II этап\На сайт\Рейтинг II этап\"/>
    </mc:Choice>
  </mc:AlternateContent>
  <bookViews>
    <workbookView xWindow="0" yWindow="0" windowWidth="28776" windowHeight="12288" tabRatio="815" activeTab="1"/>
  </bookViews>
  <sheets>
    <sheet name="Рейтинг (Раздел 5)" sheetId="23" r:id="rId1"/>
    <sheet name="Оценка (Раздел 5)" sheetId="12" r:id="rId2"/>
    <sheet name="Методика (Раздел 5)" sheetId="16" r:id="rId3"/>
    <sheet name="Показатель 5.1" sheetId="14" r:id="rId4"/>
    <sheet name="Показатель 5.2" sheetId="24" r:id="rId5"/>
    <sheet name="Показатель 5.3" sheetId="26" r:id="rId6"/>
    <sheet name="Показатель 5.4" sheetId="25" r:id="rId7"/>
    <sheet name="Показатель 5.5" sheetId="8" r:id="rId8"/>
    <sheet name="Показатель 5.6" sheetId="21" r:id="rId9"/>
    <sheet name="Показатель 5.7" sheetId="27" r:id="rId10"/>
    <sheet name="Показатель 5.8" sheetId="28" r:id="rId11"/>
    <sheet name="Показатель 5.9" sheetId="29" r:id="rId12"/>
    <sheet name="Показатель 5.10" sheetId="30" r:id="rId13"/>
    <sheet name="Показатель 5.11" sheetId="31" r:id="rId14"/>
    <sheet name="Параметры" sheetId="17" state="hidden" r:id="rId15"/>
  </sheets>
  <definedNames>
    <definedName name="_xlnm._FilterDatabase" localSheetId="3" hidden="1">'Показатель 5.1'!$A$10:$S$103</definedName>
    <definedName name="_xlnm._FilterDatabase" localSheetId="12" hidden="1">'Показатель 5.10'!$A$10:$U$103</definedName>
    <definedName name="_xlnm._FilterDatabase" localSheetId="13" hidden="1">'Показатель 5.11'!$A$10:$V$103</definedName>
    <definedName name="_xlnm._FilterDatabase" localSheetId="4" hidden="1">'Показатель 5.2'!$A$10:$O$103</definedName>
    <definedName name="_xlnm._FilterDatabase" localSheetId="5" hidden="1">'Показатель 5.3'!$A$10:$U$103</definedName>
    <definedName name="_xlnm._FilterDatabase" localSheetId="6" hidden="1">'Показатель 5.4'!$A$10:$U$103</definedName>
    <definedName name="_xlnm._FilterDatabase" localSheetId="7" hidden="1">'Показатель 5.5'!$A$10:$V$103</definedName>
    <definedName name="_xlnm._FilterDatabase" localSheetId="8" hidden="1">'Показатель 5.6'!$A$10:$V$103</definedName>
    <definedName name="_xlnm._FilterDatabase" localSheetId="9" hidden="1">'Показатель 5.7'!$A$10:$V$103</definedName>
    <definedName name="_xlnm._FilterDatabase" localSheetId="10" hidden="1">'Показатель 5.8'!$A$10:$R$103</definedName>
    <definedName name="_xlnm._FilterDatabase" localSheetId="11" hidden="1">'Показатель 5.9'!$A$10:$U$103</definedName>
    <definedName name="Выбор_5.1">'Показатель 5.1'!$C$5:$C$8</definedName>
    <definedName name="Выбор_5.2" localSheetId="4">'Показатель 5.2'!$C$5:$C$8</definedName>
    <definedName name="Выбор_5.3" localSheetId="5">'Показатель 5.3'!$C$5:$C$7</definedName>
    <definedName name="Выбор_5.5">'Показатель 5.5'!$C$5:$C$8</definedName>
    <definedName name="Выбор_5.6" localSheetId="8">'Показатель 5.6'!$C$5:$C$8</definedName>
    <definedName name="Выбор_5.7" localSheetId="9">'Показатель 5.7'!$C$5:$C$8</definedName>
    <definedName name="_xlnm.Print_Titles" localSheetId="2">'Методика (Раздел 5)'!$3:$4</definedName>
    <definedName name="_xlnm.Print_Titles" localSheetId="1">'Оценка (Раздел 5)'!$4:$5</definedName>
    <definedName name="_xlnm.Print_Titles" localSheetId="3">'Показатель 5.1'!$4:$7</definedName>
    <definedName name="_xlnm.Print_Titles" localSheetId="12">'Показатель 5.10'!$4:$7</definedName>
    <definedName name="_xlnm.Print_Titles" localSheetId="13">'Показатель 5.11'!$4:$7</definedName>
    <definedName name="_xlnm.Print_Titles" localSheetId="4">'Показатель 5.2'!$4:$7</definedName>
    <definedName name="_xlnm.Print_Titles" localSheetId="5">'Показатель 5.3'!$4:$7</definedName>
    <definedName name="_xlnm.Print_Titles" localSheetId="6">'Показатель 5.4'!$4:$8</definedName>
    <definedName name="_xlnm.Print_Titles" localSheetId="7">'Показатель 5.5'!$4:$7</definedName>
    <definedName name="_xlnm.Print_Titles" localSheetId="8">'Показатель 5.6'!$4:$7</definedName>
    <definedName name="_xlnm.Print_Titles" localSheetId="9">'Показатель 5.7'!$4:$7</definedName>
    <definedName name="_xlnm.Print_Titles" localSheetId="10">'Показатель 5.8'!$4:$7</definedName>
    <definedName name="_xlnm.Print_Titles" localSheetId="11">'Показатель 5.9'!$4:$7</definedName>
    <definedName name="_xlnm.Print_Titles" localSheetId="0">'Рейтинг (Раздел 5)'!$4:$5</definedName>
    <definedName name="_xlnm.Print_Area" localSheetId="2">'Методика (Раздел 5)'!$A$3:$E$54</definedName>
    <definedName name="_xlnm.Print_Area" localSheetId="1">'Оценка (Раздел 5)'!$A$1:$O$100</definedName>
    <definedName name="_xlnm.Print_Area" localSheetId="3">'Показатель 5.1'!$A$1:$L$103</definedName>
    <definedName name="_xlnm.Print_Area" localSheetId="12">'Показатель 5.10'!$A$1:$N$103</definedName>
    <definedName name="_xlnm.Print_Area" localSheetId="13">'Показатель 5.11'!$A$1:$O$103</definedName>
    <definedName name="_xlnm.Print_Area" localSheetId="4">'Показатель 5.2'!$A$1:$H$103</definedName>
    <definedName name="_xlnm.Print_Area" localSheetId="5">'Показатель 5.3'!$A$1:$N$103</definedName>
    <definedName name="_xlnm.Print_Area" localSheetId="6">'Показатель 5.4'!$A$1:$Q$103</definedName>
    <definedName name="_xlnm.Print_Area" localSheetId="7">'Показатель 5.5'!$A$1:$O$105</definedName>
    <definedName name="_xlnm.Print_Area" localSheetId="8">'Показатель 5.6'!$A$1:$O$105</definedName>
    <definedName name="_xlnm.Print_Area" localSheetId="9">'Показатель 5.7'!$A$1:$O$105</definedName>
    <definedName name="_xlnm.Print_Area" localSheetId="10">'Показатель 5.8'!$A$1:$K$103</definedName>
    <definedName name="_xlnm.Print_Area" localSheetId="11">'Показатель 5.9'!$A$1:$N$103</definedName>
    <definedName name="_xlnm.Print_Area" localSheetId="0">'Рейтинг (Раздел 5)'!$B$1:$M$90</definedName>
    <definedName name="Формат">Параметры!$C$3:$C$4</definedName>
  </definedNames>
  <calcPr calcId="152511"/>
</workbook>
</file>

<file path=xl/calcChain.xml><?xml version="1.0" encoding="utf-8"?>
<calcChain xmlns="http://schemas.openxmlformats.org/spreadsheetml/2006/main">
  <c r="O8" i="12" l="1"/>
  <c r="C4" i="27" l="1"/>
  <c r="C4" i="26" l="1"/>
  <c r="L61" i="25" l="1"/>
  <c r="O35" i="25" l="1"/>
  <c r="H32" i="12" s="1"/>
  <c r="J35" i="8"/>
  <c r="M35" i="8" s="1"/>
  <c r="I32" i="12" s="1"/>
  <c r="J79" i="27"/>
  <c r="M79" i="27" s="1"/>
  <c r="K76" i="12" s="1"/>
  <c r="L79" i="25"/>
  <c r="O79" i="25" s="1"/>
  <c r="H76" i="12" s="1"/>
  <c r="L86" i="25"/>
  <c r="O86" i="25" s="1"/>
  <c r="H83" i="12" s="1"/>
  <c r="C5" i="26"/>
  <c r="K60" i="26" s="1"/>
  <c r="M60" i="26" s="1"/>
  <c r="G57" i="12" s="1"/>
  <c r="J18" i="8"/>
  <c r="M18" i="8" s="1"/>
  <c r="I15" i="12" s="1"/>
  <c r="K33" i="26"/>
  <c r="M33" i="26" s="1"/>
  <c r="G30" i="12" s="1"/>
  <c r="L34" i="25"/>
  <c r="O34" i="25" s="1"/>
  <c r="H31" i="12" s="1"/>
  <c r="L37" i="25"/>
  <c r="O37" i="25" s="1"/>
  <c r="H34" i="12" s="1"/>
  <c r="K42" i="26"/>
  <c r="M42" i="26" s="1"/>
  <c r="G39" i="12" s="1"/>
  <c r="K44" i="26"/>
  <c r="M44" i="26" s="1"/>
  <c r="G41" i="12" s="1"/>
  <c r="O45" i="25"/>
  <c r="H42" i="12" s="1"/>
  <c r="K55" i="26"/>
  <c r="M55" i="26" s="1"/>
  <c r="G52" i="12" s="1"/>
  <c r="J55" i="8"/>
  <c r="M55" i="8" s="1"/>
  <c r="I52" i="12" s="1"/>
  <c r="K62" i="26"/>
  <c r="M62" i="26" s="1"/>
  <c r="G59" i="12" s="1"/>
  <c r="K67" i="26"/>
  <c r="M67" i="26" s="1"/>
  <c r="G64" i="12" s="1"/>
  <c r="K69" i="26"/>
  <c r="M69" i="26" s="1"/>
  <c r="G66" i="12" s="1"/>
  <c r="K72" i="26"/>
  <c r="M72" i="26" s="1"/>
  <c r="G69" i="12" s="1"/>
  <c r="K74" i="26"/>
  <c r="M74" i="26" s="1"/>
  <c r="G71" i="12" s="1"/>
  <c r="K76" i="26"/>
  <c r="M76" i="26" s="1"/>
  <c r="G73" i="12" s="1"/>
  <c r="J76" i="27"/>
  <c r="M76" i="27" s="1"/>
  <c r="K73" i="12" s="1"/>
  <c r="K77" i="26"/>
  <c r="M77" i="26" s="1"/>
  <c r="G74" i="12" s="1"/>
  <c r="K83" i="26"/>
  <c r="M83" i="26" s="1"/>
  <c r="G80" i="12" s="1"/>
  <c r="K85" i="26"/>
  <c r="M85" i="26" s="1"/>
  <c r="G82" i="12" s="1"/>
  <c r="K86" i="26"/>
  <c r="M86" i="26" s="1"/>
  <c r="G83" i="12" s="1"/>
  <c r="L28" i="25"/>
  <c r="O28" i="25" s="1"/>
  <c r="H25" i="12" s="1"/>
  <c r="L27" i="25"/>
  <c r="O27" i="25" s="1"/>
  <c r="H24" i="12" s="1"/>
  <c r="L26" i="25"/>
  <c r="O26" i="25" s="1"/>
  <c r="H23" i="12" s="1"/>
  <c r="L25" i="25"/>
  <c r="O25" i="25" s="1"/>
  <c r="H22" i="12" s="1"/>
  <c r="L24" i="25"/>
  <c r="O24" i="25" s="1"/>
  <c r="H21" i="12" s="1"/>
  <c r="L23" i="25"/>
  <c r="O23" i="25" s="1"/>
  <c r="H20" i="12" s="1"/>
  <c r="L22" i="25"/>
  <c r="O22" i="25" s="1"/>
  <c r="H19" i="12" s="1"/>
  <c r="L21" i="25"/>
  <c r="O21" i="25" s="1"/>
  <c r="H18" i="12" s="1"/>
  <c r="L20" i="25"/>
  <c r="O20" i="25" s="1"/>
  <c r="H17" i="12" s="1"/>
  <c r="O19" i="25"/>
  <c r="H16" i="12" s="1"/>
  <c r="L18" i="25"/>
  <c r="O18" i="25" s="1"/>
  <c r="H15" i="12" s="1"/>
  <c r="L17" i="25"/>
  <c r="O17" i="25" s="1"/>
  <c r="H14" i="12" s="1"/>
  <c r="L16" i="25"/>
  <c r="O16" i="25" s="1"/>
  <c r="H13" i="12" s="1"/>
  <c r="L15" i="25"/>
  <c r="O15" i="25" s="1"/>
  <c r="H12" i="12" s="1"/>
  <c r="L14" i="25"/>
  <c r="O14" i="25" s="1"/>
  <c r="H11" i="12" s="1"/>
  <c r="L13" i="25"/>
  <c r="O13" i="25" s="1"/>
  <c r="H10" i="12" s="1"/>
  <c r="L12" i="25"/>
  <c r="O12" i="25" s="1"/>
  <c r="H9" i="12" s="1"/>
  <c r="L11" i="25"/>
  <c r="O11" i="25" s="1"/>
  <c r="H8" i="12" s="1"/>
  <c r="O40" i="25"/>
  <c r="H37" i="12" s="1"/>
  <c r="L39" i="25"/>
  <c r="O39" i="25" s="1"/>
  <c r="H36" i="12" s="1"/>
  <c r="L38" i="25"/>
  <c r="O38" i="25" s="1"/>
  <c r="H35" i="12" s="1"/>
  <c r="L36" i="25"/>
  <c r="O36" i="25" s="1"/>
  <c r="H33" i="12" s="1"/>
  <c r="L33" i="25"/>
  <c r="O33" i="25" s="1"/>
  <c r="H30" i="12" s="1"/>
  <c r="L32" i="25"/>
  <c r="O32" i="25" s="1"/>
  <c r="H29" i="12" s="1"/>
  <c r="L31" i="25"/>
  <c r="O31" i="25" s="1"/>
  <c r="H28" i="12" s="1"/>
  <c r="L30" i="25"/>
  <c r="O30" i="25" s="1"/>
  <c r="H27" i="12" s="1"/>
  <c r="L47" i="25"/>
  <c r="O47" i="25" s="1"/>
  <c r="H44" i="12" s="1"/>
  <c r="L46" i="25"/>
  <c r="O46" i="25" s="1"/>
  <c r="H43" i="12" s="1"/>
  <c r="L44" i="25"/>
  <c r="O44" i="25" s="1"/>
  <c r="H41" i="12" s="1"/>
  <c r="L43" i="25"/>
  <c r="O43" i="25" s="1"/>
  <c r="H40" i="12" s="1"/>
  <c r="L42" i="25"/>
  <c r="O42" i="25" s="1"/>
  <c r="H39" i="12" s="1"/>
  <c r="L55" i="25"/>
  <c r="O55" i="25" s="1"/>
  <c r="H52" i="12" s="1"/>
  <c r="L54" i="25"/>
  <c r="O54" i="25" s="1"/>
  <c r="H51" i="12" s="1"/>
  <c r="L53" i="25"/>
  <c r="O53" i="25" s="1"/>
  <c r="H50" i="12" s="1"/>
  <c r="L52" i="25"/>
  <c r="O52" i="25" s="1"/>
  <c r="H49" i="12" s="1"/>
  <c r="L51" i="25"/>
  <c r="O51" i="25" s="1"/>
  <c r="H48" i="12" s="1"/>
  <c r="L50" i="25"/>
  <c r="O50" i="25" s="1"/>
  <c r="H47" i="12" s="1"/>
  <c r="L49" i="25"/>
  <c r="O49" i="25" s="1"/>
  <c r="H46" i="12" s="1"/>
  <c r="L70" i="25"/>
  <c r="O70" i="25" s="1"/>
  <c r="H67" i="12" s="1"/>
  <c r="L69" i="25"/>
  <c r="O69" i="25" s="1"/>
  <c r="H66" i="12" s="1"/>
  <c r="L68" i="25"/>
  <c r="O68" i="25" s="1"/>
  <c r="H65" i="12" s="1"/>
  <c r="L67" i="25"/>
  <c r="O67" i="25" s="1"/>
  <c r="H64" i="12" s="1"/>
  <c r="L66" i="25"/>
  <c r="O66" i="25" s="1"/>
  <c r="H63" i="12" s="1"/>
  <c r="L65" i="25"/>
  <c r="O65" i="25" s="1"/>
  <c r="H62" i="12" s="1"/>
  <c r="L64" i="25"/>
  <c r="O64" i="25" s="1"/>
  <c r="H61" i="12" s="1"/>
  <c r="L63" i="25"/>
  <c r="O63" i="25" s="1"/>
  <c r="H60" i="12" s="1"/>
  <c r="L62" i="25"/>
  <c r="O62" i="25" s="1"/>
  <c r="H59" i="12" s="1"/>
  <c r="O61" i="25"/>
  <c r="H58" i="12" s="1"/>
  <c r="L60" i="25"/>
  <c r="O60" i="25" s="1"/>
  <c r="H57" i="12" s="1"/>
  <c r="L59" i="25"/>
  <c r="O59" i="25" s="1"/>
  <c r="H56" i="12" s="1"/>
  <c r="L58" i="25"/>
  <c r="O58" i="25" s="1"/>
  <c r="H55" i="12" s="1"/>
  <c r="L57" i="25"/>
  <c r="O57" i="25" s="1"/>
  <c r="H54" i="12" s="1"/>
  <c r="L77" i="25"/>
  <c r="O77" i="25" s="1"/>
  <c r="H74" i="12" s="1"/>
  <c r="L76" i="25"/>
  <c r="O76" i="25" s="1"/>
  <c r="H73" i="12" s="1"/>
  <c r="L75" i="25"/>
  <c r="O75" i="25" s="1"/>
  <c r="H72" i="12" s="1"/>
  <c r="L74" i="25"/>
  <c r="O74" i="25" s="1"/>
  <c r="H71" i="12" s="1"/>
  <c r="L73" i="25"/>
  <c r="O73" i="25" s="1"/>
  <c r="H70" i="12" s="1"/>
  <c r="L72" i="25"/>
  <c r="O72" i="25" s="1"/>
  <c r="H69" i="12" s="1"/>
  <c r="L103" i="25"/>
  <c r="O103" i="25" s="1"/>
  <c r="H100" i="12" s="1"/>
  <c r="L102" i="25"/>
  <c r="O102" i="25" s="1"/>
  <c r="H99" i="12" s="1"/>
  <c r="L100" i="25"/>
  <c r="O100" i="25" s="1"/>
  <c r="H97" i="12" s="1"/>
  <c r="L99" i="25"/>
  <c r="O99" i="25" s="1"/>
  <c r="H96" i="12" s="1"/>
  <c r="L98" i="25"/>
  <c r="O98" i="25" s="1"/>
  <c r="H95" i="12" s="1"/>
  <c r="L97" i="25"/>
  <c r="O97" i="25" s="1"/>
  <c r="H94" i="12" s="1"/>
  <c r="L96" i="25"/>
  <c r="O96" i="25" s="1"/>
  <c r="H93" i="12" s="1"/>
  <c r="L95" i="25"/>
  <c r="O95" i="25" s="1"/>
  <c r="H92" i="12" s="1"/>
  <c r="L94" i="25"/>
  <c r="O94" i="25" s="1"/>
  <c r="H91" i="12" s="1"/>
  <c r="L93" i="25"/>
  <c r="O93" i="25" s="1"/>
  <c r="H90" i="12" s="1"/>
  <c r="L92" i="25"/>
  <c r="O92" i="25" s="1"/>
  <c r="H89" i="12" s="1"/>
  <c r="L87" i="25"/>
  <c r="O87" i="25" s="1"/>
  <c r="H84" i="12" s="1"/>
  <c r="L88" i="25"/>
  <c r="O88" i="25" s="1"/>
  <c r="H85" i="12" s="1"/>
  <c r="L89" i="25"/>
  <c r="O89" i="25" s="1"/>
  <c r="H86" i="12" s="1"/>
  <c r="L90" i="25"/>
  <c r="O90" i="25" s="1"/>
  <c r="H87" i="12" s="1"/>
  <c r="L80" i="25"/>
  <c r="O80" i="25" s="1"/>
  <c r="H77" i="12" s="1"/>
  <c r="L81" i="25"/>
  <c r="O81" i="25" s="1"/>
  <c r="H78" i="12" s="1"/>
  <c r="L82" i="25"/>
  <c r="O82" i="25" s="1"/>
  <c r="H79" i="12" s="1"/>
  <c r="L83" i="25"/>
  <c r="O83" i="25" s="1"/>
  <c r="H80" i="12" s="1"/>
  <c r="L84" i="25"/>
  <c r="O84" i="25" s="1"/>
  <c r="H81" i="12" s="1"/>
  <c r="L85" i="25"/>
  <c r="O85" i="25" s="1"/>
  <c r="H82" i="12" s="1"/>
  <c r="C5" i="14"/>
  <c r="H31" i="14" s="1"/>
  <c r="K31" i="14" s="1"/>
  <c r="E28" i="12" s="1"/>
  <c r="C5" i="28"/>
  <c r="I86" i="28" s="1"/>
  <c r="C6" i="28"/>
  <c r="C6" i="8"/>
  <c r="J94" i="8" s="1"/>
  <c r="M94" i="8" s="1"/>
  <c r="I91" i="12" s="1"/>
  <c r="C7" i="8"/>
  <c r="J38" i="8" s="1"/>
  <c r="M38" i="8" s="1"/>
  <c r="I35" i="12" s="1"/>
  <c r="C6" i="21"/>
  <c r="J12" i="21" s="1"/>
  <c r="M12" i="21" s="1"/>
  <c r="J9" i="12" s="1"/>
  <c r="C7" i="21"/>
  <c r="J74" i="21" s="1"/>
  <c r="M74" i="21" s="1"/>
  <c r="J71" i="12" s="1"/>
  <c r="C6" i="27"/>
  <c r="J85" i="27" s="1"/>
  <c r="M85" i="27" s="1"/>
  <c r="K82" i="12" s="1"/>
  <c r="J36" i="27"/>
  <c r="M36" i="27" s="1"/>
  <c r="K33" i="12" s="1"/>
  <c r="C7" i="27"/>
  <c r="C5" i="29"/>
  <c r="I40" i="29" s="1"/>
  <c r="L40" i="29" s="1"/>
  <c r="M37" i="12" s="1"/>
  <c r="C6" i="29"/>
  <c r="C6" i="30"/>
  <c r="I34" i="30" s="1"/>
  <c r="L34" i="30" s="1"/>
  <c r="N31" i="12" s="1"/>
  <c r="C6" i="31"/>
  <c r="J79" i="31" s="1"/>
  <c r="M79" i="31" s="1"/>
  <c r="O76" i="12" s="1"/>
  <c r="C5" i="24"/>
  <c r="E93" i="24"/>
  <c r="G93" i="24"/>
  <c r="F90" i="12" s="1"/>
  <c r="O6" i="12"/>
  <c r="N6" i="12"/>
  <c r="M6" i="12"/>
  <c r="L6" i="12"/>
  <c r="K6" i="12"/>
  <c r="J6" i="12"/>
  <c r="I6" i="12"/>
  <c r="H6" i="12"/>
  <c r="G6" i="12"/>
  <c r="F6" i="12"/>
  <c r="E6" i="12"/>
  <c r="C4" i="31"/>
  <c r="C7" i="31"/>
  <c r="C7" i="30"/>
  <c r="C8" i="27"/>
  <c r="C8" i="21"/>
  <c r="C8" i="8"/>
  <c r="N99" i="26"/>
  <c r="N103" i="26"/>
  <c r="N102" i="26"/>
  <c r="H103" i="24"/>
  <c r="H4" i="23"/>
  <c r="G4" i="23"/>
  <c r="F4" i="23"/>
  <c r="H4" i="12"/>
  <c r="I4" i="12"/>
  <c r="I4" i="23"/>
  <c r="O4" i="12"/>
  <c r="N4" i="12"/>
  <c r="M4" i="12"/>
  <c r="L4" i="12"/>
  <c r="K4" i="12"/>
  <c r="O4" i="23"/>
  <c r="N4" i="23"/>
  <c r="M4" i="23"/>
  <c r="L4" i="23"/>
  <c r="K4" i="23"/>
  <c r="C6" i="26"/>
  <c r="C7" i="25"/>
  <c r="C6" i="25"/>
  <c r="A3" i="31"/>
  <c r="C4" i="30"/>
  <c r="A3" i="30"/>
  <c r="C4" i="29"/>
  <c r="A3" i="29"/>
  <c r="C7" i="29"/>
  <c r="C7" i="28"/>
  <c r="A3" i="28"/>
  <c r="C4" i="28"/>
  <c r="A3" i="21"/>
  <c r="C4" i="21"/>
  <c r="A3" i="26"/>
  <c r="G4" i="12"/>
  <c r="F4" i="12"/>
  <c r="A3" i="24"/>
  <c r="A3" i="8"/>
  <c r="C4" i="8"/>
  <c r="A3" i="25"/>
  <c r="C4" i="25"/>
  <c r="C6" i="24"/>
  <c r="C4" i="24"/>
  <c r="E80" i="24"/>
  <c r="G80" i="24" s="1"/>
  <c r="F77" i="12" s="1"/>
  <c r="E77" i="24"/>
  <c r="G77" i="24" s="1"/>
  <c r="F74" i="12" s="1"/>
  <c r="E58" i="24"/>
  <c r="G58" i="24" s="1"/>
  <c r="F55" i="12" s="1"/>
  <c r="E26" i="24"/>
  <c r="G26" i="24" s="1"/>
  <c r="F23" i="12" s="1"/>
  <c r="E87" i="24"/>
  <c r="G87" i="24"/>
  <c r="F84" i="12"/>
  <c r="E59" i="24"/>
  <c r="G59" i="24"/>
  <c r="F56" i="12"/>
  <c r="E15" i="24"/>
  <c r="G15" i="24"/>
  <c r="F12" i="12"/>
  <c r="C7" i="14"/>
  <c r="C6" i="14"/>
  <c r="H60" i="14" s="1"/>
  <c r="K60" i="14" s="1"/>
  <c r="E57" i="12" s="1"/>
  <c r="C4" i="14"/>
  <c r="A3" i="14"/>
  <c r="J4" i="12"/>
  <c r="E4" i="12"/>
  <c r="J4" i="23"/>
  <c r="E4" i="23"/>
  <c r="H35" i="14"/>
  <c r="K35" i="14" s="1"/>
  <c r="E32" i="12" s="1"/>
  <c r="H25" i="14"/>
  <c r="K25" i="14" s="1"/>
  <c r="E22" i="12" s="1"/>
  <c r="E53" i="24"/>
  <c r="G53" i="24"/>
  <c r="F50" i="12" s="1"/>
  <c r="E84" i="24"/>
  <c r="G84" i="24"/>
  <c r="F81" i="12" s="1"/>
  <c r="E64" i="24"/>
  <c r="G64" i="24"/>
  <c r="F61" i="12" s="1"/>
  <c r="E60" i="24"/>
  <c r="G60" i="24"/>
  <c r="F57" i="12" s="1"/>
  <c r="E98" i="24"/>
  <c r="G98" i="24"/>
  <c r="F95" i="12" s="1"/>
  <c r="E67" i="24"/>
  <c r="G67" i="24"/>
  <c r="F64" i="12" s="1"/>
  <c r="E54" i="24"/>
  <c r="G54" i="24"/>
  <c r="F51" i="12" s="1"/>
  <c r="E50" i="24"/>
  <c r="G50" i="24"/>
  <c r="F47" i="12" s="1"/>
  <c r="E40" i="24"/>
  <c r="G40" i="24"/>
  <c r="F37" i="12" s="1"/>
  <c r="E27" i="24"/>
  <c r="G27" i="24"/>
  <c r="F24" i="12" s="1"/>
  <c r="E75" i="24"/>
  <c r="G75" i="24"/>
  <c r="F72" i="12" s="1"/>
  <c r="E68" i="24"/>
  <c r="G68" i="24"/>
  <c r="F65" i="12" s="1"/>
  <c r="E55" i="24"/>
  <c r="G55" i="24"/>
  <c r="F52" i="12" s="1"/>
  <c r="E44" i="24"/>
  <c r="G44" i="24"/>
  <c r="F41" i="12" s="1"/>
  <c r="E33" i="24"/>
  <c r="G33" i="24"/>
  <c r="F30" i="12" s="1"/>
  <c r="E22" i="24"/>
  <c r="G22" i="24"/>
  <c r="F19" i="12" s="1"/>
  <c r="E94" i="24"/>
  <c r="G94" i="24"/>
  <c r="F91" i="12"/>
  <c r="E83" i="24"/>
  <c r="G83" i="24"/>
  <c r="F80" i="12"/>
  <c r="E99" i="24"/>
  <c r="G99" i="24"/>
  <c r="F96" i="12"/>
  <c r="E88" i="24"/>
  <c r="G88" i="24"/>
  <c r="F85" i="12"/>
  <c r="E82" i="24"/>
  <c r="G82" i="24"/>
  <c r="F79" i="12"/>
  <c r="E70" i="24"/>
  <c r="G70" i="24"/>
  <c r="F67" i="12" s="1"/>
  <c r="E62" i="24"/>
  <c r="G62" i="24"/>
  <c r="F59" i="12" s="1"/>
  <c r="E51" i="24"/>
  <c r="G51" i="24"/>
  <c r="F48" i="12" s="1"/>
  <c r="E35" i="24"/>
  <c r="G35" i="24"/>
  <c r="F32" i="12"/>
  <c r="E28" i="24"/>
  <c r="G28" i="24"/>
  <c r="F25" i="12"/>
  <c r="E18" i="24"/>
  <c r="G18" i="24"/>
  <c r="F15" i="12"/>
  <c r="E12" i="24"/>
  <c r="G12" i="24"/>
  <c r="F9" i="12"/>
  <c r="E96" i="24"/>
  <c r="G96" i="24"/>
  <c r="F93" i="12"/>
  <c r="E85" i="24"/>
  <c r="G85" i="24"/>
  <c r="F82" i="12"/>
  <c r="E79" i="24"/>
  <c r="G79" i="24"/>
  <c r="F76" i="12"/>
  <c r="E63" i="24"/>
  <c r="G63" i="24"/>
  <c r="F60" i="12"/>
  <c r="E57" i="24"/>
  <c r="G57" i="24" s="1"/>
  <c r="F54" i="12" s="1"/>
  <c r="E47" i="24"/>
  <c r="G47" i="24"/>
  <c r="F44" i="12"/>
  <c r="E36" i="24"/>
  <c r="G36" i="24"/>
  <c r="F33" i="12" s="1"/>
  <c r="E30" i="24"/>
  <c r="G30" i="24"/>
  <c r="F27" i="12"/>
  <c r="E19" i="24"/>
  <c r="G19" i="24"/>
  <c r="F16" i="12"/>
  <c r="E13" i="24"/>
  <c r="G13" i="24"/>
  <c r="F10" i="12"/>
  <c r="H55" i="14"/>
  <c r="K55" i="14" s="1"/>
  <c r="E52" i="12" s="1"/>
  <c r="H88" i="14"/>
  <c r="K88" i="14" s="1"/>
  <c r="E85" i="12" s="1"/>
  <c r="H73" i="14"/>
  <c r="K73" i="14" s="1"/>
  <c r="E70" i="12" s="1"/>
  <c r="H33" i="14"/>
  <c r="K33" i="14" s="1"/>
  <c r="E30" i="12" s="1"/>
  <c r="H75" i="14"/>
  <c r="K75" i="14" s="1"/>
  <c r="E72" i="12" s="1"/>
  <c r="H18" i="14"/>
  <c r="K18" i="14" s="1"/>
  <c r="E15" i="12" s="1"/>
  <c r="H30" i="14"/>
  <c r="K30" i="14" s="1"/>
  <c r="E27" i="12" s="1"/>
  <c r="H44" i="14"/>
  <c r="K44" i="14" s="1"/>
  <c r="E41" i="12" s="1"/>
  <c r="H68" i="14"/>
  <c r="K68" i="14" s="1"/>
  <c r="E65" i="12" s="1"/>
  <c r="E11" i="24"/>
  <c r="G11" i="24" s="1"/>
  <c r="F8" i="12" s="1"/>
  <c r="E43" i="24"/>
  <c r="G43" i="24"/>
  <c r="F40" i="12" s="1"/>
  <c r="E76" i="24"/>
  <c r="G76" i="24" s="1"/>
  <c r="F73" i="12" s="1"/>
  <c r="E103" i="24"/>
  <c r="G103" i="24"/>
  <c r="F100" i="12" s="1"/>
  <c r="E73" i="24"/>
  <c r="G73" i="24" s="1"/>
  <c r="F70" i="12" s="1"/>
  <c r="E97" i="24"/>
  <c r="G97" i="24"/>
  <c r="F94" i="12" s="1"/>
  <c r="E90" i="24"/>
  <c r="G90" i="24" s="1"/>
  <c r="F87" i="12" s="1"/>
  <c r="E24" i="24"/>
  <c r="G24" i="24"/>
  <c r="F21" i="12" s="1"/>
  <c r="E92" i="24"/>
  <c r="G92" i="24" s="1"/>
  <c r="F89" i="12" s="1"/>
  <c r="E38" i="24"/>
  <c r="G38" i="24"/>
  <c r="F35" i="12" s="1"/>
  <c r="E25" i="24"/>
  <c r="G25" i="24" s="1"/>
  <c r="F22" i="12" s="1"/>
  <c r="E21" i="24"/>
  <c r="G21" i="24"/>
  <c r="F18" i="12" s="1"/>
  <c r="E49" i="24"/>
  <c r="G49" i="24" s="1"/>
  <c r="F46" i="12" s="1"/>
  <c r="E69" i="24"/>
  <c r="G69" i="24"/>
  <c r="F66" i="12" s="1"/>
  <c r="E100" i="24"/>
  <c r="G100" i="24" s="1"/>
  <c r="F97" i="12" s="1"/>
  <c r="E89" i="24"/>
  <c r="G89" i="24"/>
  <c r="F86" i="12" s="1"/>
  <c r="E32" i="24"/>
  <c r="G32" i="24"/>
  <c r="F29" i="12" s="1"/>
  <c r="E86" i="24"/>
  <c r="G86" i="24"/>
  <c r="F83" i="12" s="1"/>
  <c r="E39" i="24"/>
  <c r="G39" i="24"/>
  <c r="F36" i="12" s="1"/>
  <c r="E16" i="24"/>
  <c r="G16" i="24"/>
  <c r="F13" i="12" s="1"/>
  <c r="E45" i="24"/>
  <c r="G45" i="24"/>
  <c r="F42" i="12" s="1"/>
  <c r="E17" i="24"/>
  <c r="G17" i="24"/>
  <c r="F14" i="12" s="1"/>
  <c r="E61" i="24"/>
  <c r="G61" i="24"/>
  <c r="F58" i="12" s="1"/>
  <c r="E37" i="24"/>
  <c r="G37" i="24"/>
  <c r="F34" i="12" s="1"/>
  <c r="E102" i="24"/>
  <c r="G102" i="24"/>
  <c r="F99" i="12" s="1"/>
  <c r="H40" i="14"/>
  <c r="K40" i="14" s="1"/>
  <c r="E37" i="12" s="1"/>
  <c r="H77" i="14"/>
  <c r="K77" i="14" s="1"/>
  <c r="E74" i="12" s="1"/>
  <c r="E20" i="24"/>
  <c r="G20" i="24"/>
  <c r="F17" i="12" s="1"/>
  <c r="E46" i="24"/>
  <c r="G46" i="24" s="1"/>
  <c r="F43" i="12" s="1"/>
  <c r="H57" i="14"/>
  <c r="K57" i="14" s="1"/>
  <c r="E54" i="12" s="1"/>
  <c r="H13" i="14"/>
  <c r="K13" i="14" s="1"/>
  <c r="E10" i="12" s="1"/>
  <c r="H20" i="14"/>
  <c r="K20" i="14" s="1"/>
  <c r="E17" i="12" s="1"/>
  <c r="H83" i="14"/>
  <c r="K83" i="14" s="1"/>
  <c r="E80" i="12" s="1"/>
  <c r="J87" i="31"/>
  <c r="M87" i="31" s="1"/>
  <c r="O84" i="12" s="1"/>
  <c r="J39" i="31"/>
  <c r="M39" i="31" s="1"/>
  <c r="O36" i="12" s="1"/>
  <c r="J11" i="31"/>
  <c r="M11" i="31" s="1"/>
  <c r="J84" i="31"/>
  <c r="M84" i="31" s="1"/>
  <c r="O81" i="12" s="1"/>
  <c r="J47" i="31"/>
  <c r="M47" i="31" s="1"/>
  <c r="O44" i="12" s="1"/>
  <c r="J17" i="31"/>
  <c r="M17" i="31" s="1"/>
  <c r="O14" i="12" s="1"/>
  <c r="J92" i="31"/>
  <c r="M92" i="31" s="1"/>
  <c r="O89" i="12" s="1"/>
  <c r="J62" i="31"/>
  <c r="M62" i="31" s="1"/>
  <c r="O59" i="12" s="1"/>
  <c r="J40" i="31"/>
  <c r="M40" i="31" s="1"/>
  <c r="O37" i="12" s="1"/>
  <c r="I51" i="30"/>
  <c r="L51" i="30" s="1"/>
  <c r="N48" i="12" s="1"/>
  <c r="J93" i="27"/>
  <c r="M93" i="27" s="1"/>
  <c r="K90" i="12" s="1"/>
  <c r="J98" i="27"/>
  <c r="M98" i="27" s="1"/>
  <c r="K95" i="12" s="1"/>
  <c r="J86" i="27"/>
  <c r="M86" i="27" s="1"/>
  <c r="K83" i="12" s="1"/>
  <c r="J94" i="27"/>
  <c r="M94" i="27" s="1"/>
  <c r="K91" i="12" s="1"/>
  <c r="J68" i="8"/>
  <c r="M68" i="8" s="1"/>
  <c r="I65" i="12" s="1"/>
  <c r="J37" i="8"/>
  <c r="M37" i="8" s="1"/>
  <c r="I34" i="12" s="1"/>
  <c r="J32" i="8"/>
  <c r="M32" i="8" s="1"/>
  <c r="I29" i="12" s="1"/>
  <c r="J75" i="8"/>
  <c r="M75" i="8" s="1"/>
  <c r="I72" i="12" s="1"/>
  <c r="J44" i="8"/>
  <c r="M44" i="8" s="1"/>
  <c r="I41" i="12" s="1"/>
  <c r="H51" i="14"/>
  <c r="K51" i="14" s="1"/>
  <c r="E48" i="12" s="1"/>
  <c r="H32" i="14"/>
  <c r="K32" i="14" s="1"/>
  <c r="E29" i="12" s="1"/>
  <c r="H62" i="14"/>
  <c r="K62" i="14" s="1"/>
  <c r="E59" i="12" s="1"/>
  <c r="H19" i="14"/>
  <c r="K19" i="14" s="1"/>
  <c r="E16" i="12" s="1"/>
  <c r="H14" i="14"/>
  <c r="K14" i="14" s="1"/>
  <c r="E11" i="12" s="1"/>
  <c r="H79" i="14"/>
  <c r="K79" i="14" s="1"/>
  <c r="E76" i="12" s="1"/>
  <c r="H89" i="14"/>
  <c r="K89" i="14" s="1"/>
  <c r="E86" i="12" s="1"/>
  <c r="H23" i="14"/>
  <c r="K23" i="14" s="1"/>
  <c r="E20" i="12" s="1"/>
  <c r="H93" i="14"/>
  <c r="K93" i="14" s="1"/>
  <c r="E90" i="12" s="1"/>
  <c r="I90" i="28"/>
  <c r="L87" i="12" s="1"/>
  <c r="I95" i="28"/>
  <c r="L92" i="12" s="1"/>
  <c r="I69" i="29"/>
  <c r="L69" i="29" s="1"/>
  <c r="M66" i="12" s="1"/>
  <c r="I98" i="29"/>
  <c r="L98" i="29" s="1"/>
  <c r="M95" i="12" s="1"/>
  <c r="I67" i="29"/>
  <c r="L67" i="29" s="1"/>
  <c r="M64" i="12" s="1"/>
  <c r="I62" i="29"/>
  <c r="L62" i="29" s="1"/>
  <c r="M59" i="12" s="1"/>
  <c r="I63" i="29"/>
  <c r="L63" i="29" s="1"/>
  <c r="M60" i="12" s="1"/>
  <c r="J14" i="21"/>
  <c r="M14" i="21" s="1"/>
  <c r="J11" i="12" s="1"/>
  <c r="J22" i="21"/>
  <c r="M22" i="21" s="1"/>
  <c r="J19" i="12" s="1"/>
  <c r="J36" i="21"/>
  <c r="M36" i="21" s="1"/>
  <c r="J33" i="12" s="1"/>
  <c r="J58" i="21"/>
  <c r="M58" i="21" s="1"/>
  <c r="J55" i="12" s="1"/>
  <c r="J66" i="21"/>
  <c r="M66" i="21" s="1"/>
  <c r="J63" i="12" s="1"/>
  <c r="J75" i="21"/>
  <c r="M75" i="21" s="1"/>
  <c r="J72" i="12" s="1"/>
  <c r="J45" i="23" s="1"/>
  <c r="J97" i="21"/>
  <c r="M97" i="21" s="1"/>
  <c r="J94" i="12" s="1"/>
  <c r="J11" i="21"/>
  <c r="M11" i="21" s="1"/>
  <c r="J8" i="12" s="1"/>
  <c r="J18" i="21"/>
  <c r="M18" i="21" s="1"/>
  <c r="J15" i="12" s="1"/>
  <c r="J42" i="21"/>
  <c r="M42" i="21" s="1"/>
  <c r="J39" i="12" s="1"/>
  <c r="J52" i="21"/>
  <c r="M52" i="21" s="1"/>
  <c r="J49" i="12" s="1"/>
  <c r="J86" i="21"/>
  <c r="M86" i="21" s="1"/>
  <c r="J83" i="12" s="1"/>
  <c r="J45" i="21"/>
  <c r="M45" i="21" s="1"/>
  <c r="J42" i="12" s="1"/>
  <c r="J13" i="21"/>
  <c r="M13" i="21" s="1"/>
  <c r="J10" i="12" s="1"/>
  <c r="J27" i="21"/>
  <c r="M27" i="21" s="1"/>
  <c r="J24" i="12" s="1"/>
  <c r="J87" i="21"/>
  <c r="M87" i="21" s="1"/>
  <c r="J84" i="12" s="1"/>
  <c r="J40" i="21"/>
  <c r="M40" i="21" s="1"/>
  <c r="J37" i="12" s="1"/>
  <c r="J76" i="21"/>
  <c r="M76" i="21" s="1"/>
  <c r="J73" i="12" s="1"/>
  <c r="J26" i="21"/>
  <c r="M26" i="21" s="1"/>
  <c r="J23" i="12" s="1"/>
  <c r="J80" i="21"/>
  <c r="M80" i="21" s="1"/>
  <c r="J77" i="12" s="1"/>
  <c r="J57" i="21"/>
  <c r="M57" i="21" s="1"/>
  <c r="J54" i="12" s="1"/>
  <c r="J20" i="21"/>
  <c r="M20" i="21" s="1"/>
  <c r="J17" i="12" s="1"/>
  <c r="J37" i="21"/>
  <c r="M37" i="21" s="1"/>
  <c r="J34" i="12" s="1"/>
  <c r="J84" i="21"/>
  <c r="M84" i="21" s="1"/>
  <c r="J81" i="12" s="1"/>
  <c r="I57" i="28"/>
  <c r="L54" i="12" s="1"/>
  <c r="I11" i="28"/>
  <c r="L8" i="12" s="1"/>
  <c r="I13" i="28"/>
  <c r="L10" i="12" s="1"/>
  <c r="I14" i="28"/>
  <c r="L11" i="12" s="1"/>
  <c r="I15" i="28"/>
  <c r="L12" i="12" s="1"/>
  <c r="I17" i="28"/>
  <c r="L14" i="12" s="1"/>
  <c r="I18" i="28"/>
  <c r="L15" i="12" s="1"/>
  <c r="I19" i="28"/>
  <c r="L16" i="12" s="1"/>
  <c r="I21" i="28"/>
  <c r="L18" i="12" s="1"/>
  <c r="I22" i="28"/>
  <c r="L19" i="12" s="1"/>
  <c r="I23" i="28"/>
  <c r="L20" i="12" s="1"/>
  <c r="I25" i="28"/>
  <c r="L22" i="12" s="1"/>
  <c r="I26" i="28"/>
  <c r="L23" i="12" s="1"/>
  <c r="I27" i="28"/>
  <c r="L24" i="12" s="1"/>
  <c r="I30" i="28"/>
  <c r="L27" i="12" s="1"/>
  <c r="I31" i="28"/>
  <c r="L28" i="12" s="1"/>
  <c r="I32" i="28"/>
  <c r="L29" i="12" s="1"/>
  <c r="I34" i="28"/>
  <c r="L31" i="12" s="1"/>
  <c r="I44" i="28"/>
  <c r="L41" i="12" s="1"/>
  <c r="I45" i="28"/>
  <c r="L42" i="12" s="1"/>
  <c r="I49" i="28"/>
  <c r="L46" i="12" s="1"/>
  <c r="I50" i="28"/>
  <c r="L47" i="12" s="1"/>
  <c r="I51" i="28"/>
  <c r="L48" i="12" s="1"/>
  <c r="I53" i="28"/>
  <c r="L50" i="12" s="1"/>
  <c r="I54" i="28"/>
  <c r="L51" i="12"/>
  <c r="I65" i="28"/>
  <c r="L62" i="12" s="1"/>
  <c r="I66" i="28"/>
  <c r="L63" i="12" s="1"/>
  <c r="I67" i="28"/>
  <c r="L64" i="12" s="1"/>
  <c r="I69" i="28"/>
  <c r="L66" i="12" s="1"/>
  <c r="I70" i="28"/>
  <c r="L67" i="12" s="1"/>
  <c r="I72" i="28"/>
  <c r="L69" i="12" s="1"/>
  <c r="I74" i="28"/>
  <c r="L71" i="12" s="1"/>
  <c r="I75" i="28"/>
  <c r="L72" i="12" s="1"/>
  <c r="I76" i="28"/>
  <c r="L73" i="12" s="1"/>
  <c r="I79" i="28"/>
  <c r="L76" i="12" s="1"/>
  <c r="I35" i="28"/>
  <c r="L32" i="12" s="1"/>
  <c r="I42" i="28"/>
  <c r="L39" i="12" s="1"/>
  <c r="I85" i="28"/>
  <c r="L82" i="12" s="1"/>
  <c r="L83" i="12"/>
  <c r="L20" i="23" s="1"/>
  <c r="I36" i="28"/>
  <c r="L33" i="12" s="1"/>
  <c r="I59" i="28"/>
  <c r="L56" i="12" s="1"/>
  <c r="I37" i="28"/>
  <c r="L34" i="12" s="1"/>
  <c r="I39" i="28"/>
  <c r="L36" i="12" s="1"/>
  <c r="I46" i="28"/>
  <c r="L43" i="12" s="1"/>
  <c r="I60" i="28"/>
  <c r="L57" i="12" s="1"/>
  <c r="I62" i="28"/>
  <c r="L59" i="12" s="1"/>
  <c r="I82" i="28"/>
  <c r="L79" i="12"/>
  <c r="I97" i="28"/>
  <c r="L94" i="12" s="1"/>
  <c r="I103" i="28"/>
  <c r="L100" i="12" s="1"/>
  <c r="I40" i="28"/>
  <c r="L37" i="12" s="1"/>
  <c r="I55" i="28"/>
  <c r="L52" i="12" s="1"/>
  <c r="I88" i="28"/>
  <c r="L85" i="12" s="1"/>
  <c r="I94" i="28"/>
  <c r="L91" i="12" s="1"/>
  <c r="I96" i="28"/>
  <c r="L93" i="12" s="1"/>
  <c r="I61" i="28"/>
  <c r="L58" i="12" s="1"/>
  <c r="I92" i="28"/>
  <c r="L89" i="12" s="1"/>
  <c r="I93" i="28"/>
  <c r="L90" i="12" s="1"/>
  <c r="J89" i="21"/>
  <c r="M89" i="21" s="1"/>
  <c r="J86" i="12" s="1"/>
  <c r="J44" i="21"/>
  <c r="M44" i="21" s="1"/>
  <c r="J41" i="12" s="1"/>
  <c r="I102" i="28"/>
  <c r="L99" i="12" s="1"/>
  <c r="I100" i="28"/>
  <c r="L97" i="12" s="1"/>
  <c r="I83" i="28"/>
  <c r="L80" i="12" s="1"/>
  <c r="J21" i="21"/>
  <c r="M21" i="21" s="1"/>
  <c r="J18" i="12" s="1"/>
  <c r="I81" i="28"/>
  <c r="L78" i="12" s="1"/>
  <c r="I86" i="29"/>
  <c r="L86" i="29" s="1"/>
  <c r="M83" i="12" s="1"/>
  <c r="J99" i="21"/>
  <c r="M99" i="21" s="1"/>
  <c r="J96" i="12" s="1"/>
  <c r="J55" i="21"/>
  <c r="M55" i="21" s="1"/>
  <c r="J52" i="12" s="1"/>
  <c r="J16" i="23" s="1"/>
  <c r="J32" i="21"/>
  <c r="M32" i="21" s="1"/>
  <c r="J29" i="12" s="1"/>
  <c r="I89" i="28"/>
  <c r="L86" i="12" s="1"/>
  <c r="I57" i="30"/>
  <c r="L57" i="30" s="1"/>
  <c r="N54" i="12" s="1"/>
  <c r="I22" i="30"/>
  <c r="L22" i="30" s="1"/>
  <c r="N19" i="12" s="1"/>
  <c r="I39" i="30"/>
  <c r="L39" i="30" s="1"/>
  <c r="N36" i="12" s="1"/>
  <c r="I84" i="30"/>
  <c r="L84" i="30" s="1"/>
  <c r="N81" i="12" s="1"/>
  <c r="I16" i="30"/>
  <c r="L16" i="30" s="1"/>
  <c r="N13" i="12" s="1"/>
  <c r="I47" i="30"/>
  <c r="L47" i="30" s="1"/>
  <c r="N44" i="12" s="1"/>
  <c r="I64" i="30"/>
  <c r="L64" i="30" s="1"/>
  <c r="N61" i="12" s="1"/>
  <c r="I81" i="30"/>
  <c r="L81" i="30" s="1"/>
  <c r="N78" i="12" s="1"/>
  <c r="I88" i="30"/>
  <c r="L88" i="30" s="1"/>
  <c r="N85" i="12" s="1"/>
  <c r="I15" i="30"/>
  <c r="L15" i="30" s="1"/>
  <c r="N12" i="12" s="1"/>
  <c r="I35" i="30"/>
  <c r="L35" i="30" s="1"/>
  <c r="N32" i="12" s="1"/>
  <c r="I63" i="30"/>
  <c r="L63" i="30" s="1"/>
  <c r="N60" i="12" s="1"/>
  <c r="I72" i="30"/>
  <c r="L72" i="30" s="1"/>
  <c r="N69" i="12" s="1"/>
  <c r="I76" i="30"/>
  <c r="L76" i="30" s="1"/>
  <c r="N73" i="12" s="1"/>
  <c r="I24" i="30"/>
  <c r="L24" i="30" s="1"/>
  <c r="N21" i="12" s="1"/>
  <c r="I50" i="30"/>
  <c r="L50" i="30" s="1"/>
  <c r="N47" i="12" s="1"/>
  <c r="I17" i="30"/>
  <c r="L17" i="30" s="1"/>
  <c r="N14" i="12" s="1"/>
  <c r="I60" i="30"/>
  <c r="L60" i="30" s="1"/>
  <c r="N57" i="12" s="1"/>
  <c r="I62" i="30"/>
  <c r="L62" i="30" s="1"/>
  <c r="N59" i="12" s="1"/>
  <c r="I100" i="30"/>
  <c r="L100" i="30" s="1"/>
  <c r="N97" i="12" s="1"/>
  <c r="J43" i="27"/>
  <c r="M43" i="27" s="1"/>
  <c r="K40" i="12" s="1"/>
  <c r="J67" i="27"/>
  <c r="M67" i="27" s="1"/>
  <c r="K64" i="12" s="1"/>
  <c r="J68" i="27"/>
  <c r="M68" i="27" s="1"/>
  <c r="K65" i="12" s="1"/>
  <c r="J69" i="27"/>
  <c r="M69" i="27" s="1"/>
  <c r="K66" i="12" s="1"/>
  <c r="J72" i="27"/>
  <c r="M72" i="27" s="1"/>
  <c r="K69" i="12" s="1"/>
  <c r="J73" i="27"/>
  <c r="M73" i="27" s="1"/>
  <c r="K70" i="12" s="1"/>
  <c r="J74" i="27"/>
  <c r="M74" i="27" s="1"/>
  <c r="K71" i="12" s="1"/>
  <c r="J77" i="27"/>
  <c r="M77" i="27" s="1"/>
  <c r="K74" i="12" s="1"/>
  <c r="J64" i="27"/>
  <c r="M64" i="27" s="1"/>
  <c r="K61" i="12" s="1"/>
  <c r="J65" i="27"/>
  <c r="M65" i="27" s="1"/>
  <c r="K62" i="12" s="1"/>
  <c r="J17" i="8"/>
  <c r="M17" i="8" s="1"/>
  <c r="I14" i="12" s="1"/>
  <c r="J42" i="8"/>
  <c r="M42" i="8" s="1"/>
  <c r="I39" i="12" s="1"/>
  <c r="J53" i="8"/>
  <c r="M53" i="8" s="1"/>
  <c r="I50" i="12" s="1"/>
  <c r="J90" i="8"/>
  <c r="M90" i="8" s="1"/>
  <c r="I87" i="12" s="1"/>
  <c r="J93" i="8"/>
  <c r="M93" i="8" s="1"/>
  <c r="I90" i="12" s="1"/>
  <c r="J96" i="8"/>
  <c r="M96" i="8" s="1"/>
  <c r="I93" i="12" s="1"/>
  <c r="J98" i="8"/>
  <c r="M98" i="8" s="1"/>
  <c r="I95" i="12" s="1"/>
  <c r="J100" i="8"/>
  <c r="M100" i="8" s="1"/>
  <c r="I97" i="12" s="1"/>
  <c r="J103" i="8"/>
  <c r="M103" i="8" s="1"/>
  <c r="I100" i="12" s="1"/>
  <c r="I88" i="23" s="1"/>
  <c r="J13" i="8"/>
  <c r="M13" i="8" s="1"/>
  <c r="I10" i="12" s="1"/>
  <c r="J16" i="8"/>
  <c r="M16" i="8" s="1"/>
  <c r="I13" i="12" s="1"/>
  <c r="J30" i="8"/>
  <c r="M30" i="8" s="1"/>
  <c r="I27" i="12" s="1"/>
  <c r="J33" i="8"/>
  <c r="M33" i="8" s="1"/>
  <c r="I30" i="12" s="1"/>
  <c r="J39" i="8"/>
  <c r="M39" i="8" s="1"/>
  <c r="I36" i="12" s="1"/>
  <c r="J50" i="8"/>
  <c r="M50" i="8" s="1"/>
  <c r="I47" i="12" s="1"/>
  <c r="J54" i="8"/>
  <c r="M54" i="8" s="1"/>
  <c r="I51" i="12" s="1"/>
  <c r="J59" i="8"/>
  <c r="M59" i="8" s="1"/>
  <c r="I56" i="12" s="1"/>
  <c r="I57" i="23" s="1"/>
  <c r="J80" i="8"/>
  <c r="M80" i="8" s="1"/>
  <c r="I77" i="12" s="1"/>
  <c r="J82" i="8"/>
  <c r="M82" i="8" s="1"/>
  <c r="I79" i="12" s="1"/>
  <c r="J86" i="8"/>
  <c r="M86" i="8" s="1"/>
  <c r="I83" i="12" s="1"/>
  <c r="J88" i="8"/>
  <c r="M88" i="8" s="1"/>
  <c r="I85" i="12" s="1"/>
  <c r="J25" i="8"/>
  <c r="M25" i="8" s="1"/>
  <c r="I22" i="12" s="1"/>
  <c r="J51" i="8"/>
  <c r="M51" i="8" s="1"/>
  <c r="I48" i="12" s="1"/>
  <c r="J62" i="8"/>
  <c r="M62" i="8" s="1"/>
  <c r="I59" i="12" s="1"/>
  <c r="J97" i="27"/>
  <c r="M97" i="27" s="1"/>
  <c r="K94" i="12" s="1"/>
  <c r="J84" i="8"/>
  <c r="M84" i="8" s="1"/>
  <c r="I81" i="12" s="1"/>
  <c r="J74" i="8"/>
  <c r="M74" i="8" s="1"/>
  <c r="I71" i="12" s="1"/>
  <c r="J69" i="8"/>
  <c r="M69" i="8" s="1"/>
  <c r="I66" i="12" s="1"/>
  <c r="J67" i="8"/>
  <c r="M67" i="8" s="1"/>
  <c r="I64" i="12" s="1"/>
  <c r="J21" i="8"/>
  <c r="M21" i="8" s="1"/>
  <c r="I18" i="12" s="1"/>
  <c r="H16" i="14"/>
  <c r="K16" i="14" s="1"/>
  <c r="E13" i="12" s="1"/>
  <c r="H96" i="14"/>
  <c r="K96" i="14" s="1"/>
  <c r="E93" i="12" s="1"/>
  <c r="E95" i="24"/>
  <c r="G95" i="24" s="1"/>
  <c r="F92" i="12" s="1"/>
  <c r="E42" i="24"/>
  <c r="G42" i="24" s="1"/>
  <c r="F39" i="12"/>
  <c r="E65" i="24"/>
  <c r="G65" i="24" s="1"/>
  <c r="F62" i="12"/>
  <c r="E81" i="24"/>
  <c r="G81" i="24" s="1"/>
  <c r="F78" i="12"/>
  <c r="E31" i="24"/>
  <c r="G31" i="24" s="1"/>
  <c r="F28" i="12" s="1"/>
  <c r="E72" i="24"/>
  <c r="G72" i="24" s="1"/>
  <c r="F69" i="12"/>
  <c r="E52" i="24"/>
  <c r="G52" i="24" s="1"/>
  <c r="F49" i="12"/>
  <c r="E34" i="24"/>
  <c r="G34" i="24" s="1"/>
  <c r="F31" i="12"/>
  <c r="E23" i="24"/>
  <c r="G23" i="24" s="1"/>
  <c r="F20" i="12" s="1"/>
  <c r="E66" i="24"/>
  <c r="G66" i="24" s="1"/>
  <c r="F63" i="12"/>
  <c r="E14" i="24"/>
  <c r="G14" i="24" s="1"/>
  <c r="F11" i="12"/>
  <c r="E74" i="24"/>
  <c r="G74" i="24" s="1"/>
  <c r="F71" i="12"/>
  <c r="J100" i="27"/>
  <c r="M100" i="27" s="1"/>
  <c r="K97" i="12" s="1"/>
  <c r="J92" i="27"/>
  <c r="M92" i="27" s="1"/>
  <c r="K89" i="12" s="1"/>
  <c r="J46" i="27"/>
  <c r="M46" i="27" s="1"/>
  <c r="K43" i="12" s="1"/>
  <c r="J24" i="8"/>
  <c r="M24" i="8" s="1"/>
  <c r="I21" i="12" s="1"/>
  <c r="K11" i="26"/>
  <c r="M11" i="26" s="1"/>
  <c r="G8" i="12" s="1"/>
  <c r="K12" i="26"/>
  <c r="M12" i="26" s="1"/>
  <c r="G9" i="12" s="1"/>
  <c r="K14" i="26"/>
  <c r="M14" i="26" s="1"/>
  <c r="G11" i="12" s="1"/>
  <c r="K15" i="26"/>
  <c r="M15" i="26" s="1"/>
  <c r="G12" i="12" s="1"/>
  <c r="K16" i="26"/>
  <c r="M16" i="26" s="1"/>
  <c r="G13" i="12" s="1"/>
  <c r="K18" i="26"/>
  <c r="M18" i="26" s="1"/>
  <c r="G15" i="12" s="1"/>
  <c r="G36" i="23" s="1"/>
  <c r="K19" i="26"/>
  <c r="M19" i="26" s="1"/>
  <c r="G16" i="12" s="1"/>
  <c r="K20" i="26"/>
  <c r="M20" i="26" s="1"/>
  <c r="G17" i="12" s="1"/>
  <c r="K21" i="26"/>
  <c r="M21" i="26"/>
  <c r="G18" i="12" s="1"/>
  <c r="K22" i="26"/>
  <c r="M22" i="26" s="1"/>
  <c r="G19" i="12" s="1"/>
  <c r="K24" i="26"/>
  <c r="M24" i="26" s="1"/>
  <c r="G21" i="12" s="1"/>
  <c r="K25" i="26"/>
  <c r="M25" i="26" s="1"/>
  <c r="G22" i="12" s="1"/>
  <c r="K26" i="26"/>
  <c r="M26" i="26" s="1"/>
  <c r="G23" i="12" s="1"/>
  <c r="K28" i="26"/>
  <c r="M28" i="26" s="1"/>
  <c r="G25" i="12" s="1"/>
  <c r="K30" i="26"/>
  <c r="M30" i="26" s="1"/>
  <c r="G27" i="12" s="1"/>
  <c r="K31" i="26"/>
  <c r="M31" i="26" s="1"/>
  <c r="G28" i="12" s="1"/>
  <c r="K36" i="26"/>
  <c r="M36" i="26" s="1"/>
  <c r="G33" i="12" s="1"/>
  <c r="K43" i="26"/>
  <c r="M43" i="26" s="1"/>
  <c r="G40" i="12" s="1"/>
  <c r="K47" i="26"/>
  <c r="M47" i="26" s="1"/>
  <c r="G44" i="12" s="1"/>
  <c r="K50" i="26"/>
  <c r="M50" i="26" s="1"/>
  <c r="G47" i="12" s="1"/>
  <c r="K51" i="26"/>
  <c r="M51" i="26" s="1"/>
  <c r="G48" i="12" s="1"/>
  <c r="G32" i="23" s="1"/>
  <c r="K52" i="26"/>
  <c r="M52" i="26" s="1"/>
  <c r="G49" i="12" s="1"/>
  <c r="K54" i="26"/>
  <c r="M54" i="26" s="1"/>
  <c r="G51" i="12" s="1"/>
  <c r="K37" i="26"/>
  <c r="M37" i="26" s="1"/>
  <c r="G34" i="12" s="1"/>
  <c r="K38" i="26"/>
  <c r="M38" i="26" s="1"/>
  <c r="G35" i="12" s="1"/>
  <c r="K40" i="26"/>
  <c r="M40" i="26" s="1"/>
  <c r="G37" i="12" s="1"/>
  <c r="K46" i="26"/>
  <c r="M46" i="26" s="1"/>
  <c r="G43" i="12" s="1"/>
  <c r="K92" i="26"/>
  <c r="M92" i="26" s="1"/>
  <c r="G89" i="12" s="1"/>
  <c r="K94" i="26"/>
  <c r="M94" i="26" s="1"/>
  <c r="G91" i="12" s="1"/>
  <c r="K95" i="26"/>
  <c r="M95" i="26" s="1"/>
  <c r="G92" i="12" s="1"/>
  <c r="K96" i="26"/>
  <c r="M96" i="26" s="1"/>
  <c r="G93" i="12" s="1"/>
  <c r="K98" i="26"/>
  <c r="M98" i="26" s="1"/>
  <c r="G95" i="12" s="1"/>
  <c r="K99" i="26"/>
  <c r="M99" i="26" s="1"/>
  <c r="G96" i="12" s="1"/>
  <c r="K100" i="26"/>
  <c r="M100" i="26" s="1"/>
  <c r="G97" i="12" s="1"/>
  <c r="K103" i="26"/>
  <c r="M103" i="26" s="1"/>
  <c r="G100" i="12" s="1"/>
  <c r="K66" i="26"/>
  <c r="M66" i="26" s="1"/>
  <c r="G63" i="12" s="1"/>
  <c r="K63" i="26"/>
  <c r="M63" i="26" s="1"/>
  <c r="G60" i="12" s="1"/>
  <c r="K59" i="26"/>
  <c r="M59" i="26" s="1"/>
  <c r="G56" i="12" s="1"/>
  <c r="K32" i="26"/>
  <c r="M32" i="26" s="1"/>
  <c r="G29" i="12" s="1"/>
  <c r="K89" i="26"/>
  <c r="M89" i="26" s="1"/>
  <c r="G86" i="12" s="1"/>
  <c r="K88" i="26"/>
  <c r="M88" i="26" s="1"/>
  <c r="G85" i="12" s="1"/>
  <c r="G53" i="23" s="1"/>
  <c r="K87" i="26"/>
  <c r="M87" i="26" s="1"/>
  <c r="G84" i="12" s="1"/>
  <c r="K82" i="26"/>
  <c r="M82" i="26" s="1"/>
  <c r="G79" i="12" s="1"/>
  <c r="K81" i="26"/>
  <c r="M81" i="26" s="1"/>
  <c r="G78" i="12" s="1"/>
  <c r="K80" i="26"/>
  <c r="M80" i="26" s="1"/>
  <c r="G77" i="12" s="1"/>
  <c r="K65" i="26"/>
  <c r="M65" i="26"/>
  <c r="G62" i="12" s="1"/>
  <c r="K58" i="26"/>
  <c r="M58" i="26" s="1"/>
  <c r="G55" i="12" s="1"/>
  <c r="J57" i="31"/>
  <c r="M57" i="31" s="1"/>
  <c r="O54" i="12" s="1"/>
  <c r="J42" i="31"/>
  <c r="M42" i="31" s="1"/>
  <c r="O39" i="12" s="1"/>
  <c r="J57" i="27"/>
  <c r="M57" i="27" s="1"/>
  <c r="K54" i="12" s="1"/>
  <c r="J11" i="27"/>
  <c r="M11" i="27" s="1"/>
  <c r="K8" i="12" s="1"/>
  <c r="J13" i="27"/>
  <c r="M13" i="27" s="1"/>
  <c r="K10" i="12" s="1"/>
  <c r="J14" i="27"/>
  <c r="M14" i="27" s="1"/>
  <c r="K11" i="12" s="1"/>
  <c r="J15" i="27"/>
  <c r="M15" i="27" s="1"/>
  <c r="K12" i="12" s="1"/>
  <c r="J17" i="27"/>
  <c r="M17" i="27" s="1"/>
  <c r="K14" i="12" s="1"/>
  <c r="J18" i="27"/>
  <c r="M18" i="27" s="1"/>
  <c r="K15" i="12" s="1"/>
  <c r="J19" i="27"/>
  <c r="M19" i="27" s="1"/>
  <c r="K16" i="12" s="1"/>
  <c r="J21" i="27"/>
  <c r="M21" i="27" s="1"/>
  <c r="K18" i="12" s="1"/>
  <c r="J22" i="27"/>
  <c r="M22" i="27" s="1"/>
  <c r="K19" i="12" s="1"/>
  <c r="J23" i="27"/>
  <c r="M23" i="27" s="1"/>
  <c r="K20" i="12" s="1"/>
  <c r="J25" i="27"/>
  <c r="M25" i="27" s="1"/>
  <c r="K22" i="12" s="1"/>
  <c r="J26" i="27"/>
  <c r="M26" i="27" s="1"/>
  <c r="K23" i="12" s="1"/>
  <c r="J27" i="27"/>
  <c r="M27" i="27" s="1"/>
  <c r="K24" i="12" s="1"/>
  <c r="J30" i="27"/>
  <c r="M30" i="27" s="1"/>
  <c r="K27" i="12" s="1"/>
  <c r="J31" i="27"/>
  <c r="M31" i="27" s="1"/>
  <c r="K28" i="12" s="1"/>
  <c r="J37" i="27"/>
  <c r="M37" i="27" s="1"/>
  <c r="K34" i="12" s="1"/>
  <c r="K34" i="23" s="1"/>
  <c r="J39" i="27"/>
  <c r="J40" i="27"/>
  <c r="M40" i="27" s="1"/>
  <c r="K37" i="12" s="1"/>
  <c r="J55" i="27"/>
  <c r="M55" i="27" s="1"/>
  <c r="K52" i="12" s="1"/>
  <c r="J59" i="27"/>
  <c r="M59" i="27" s="1"/>
  <c r="K56" i="12" s="1"/>
  <c r="J60" i="27"/>
  <c r="M60" i="27" s="1"/>
  <c r="K57" i="12" s="1"/>
  <c r="J61" i="27"/>
  <c r="M61" i="27" s="1"/>
  <c r="K58" i="12" s="1"/>
  <c r="J89" i="27"/>
  <c r="M89" i="27" s="1"/>
  <c r="K86" i="12" s="1"/>
  <c r="J88" i="27"/>
  <c r="M88" i="27" s="1"/>
  <c r="K85" i="12" s="1"/>
  <c r="J87" i="27"/>
  <c r="M87" i="27" s="1"/>
  <c r="K84" i="12" s="1"/>
  <c r="J85" i="8"/>
  <c r="M85" i="8" s="1"/>
  <c r="I82" i="12" s="1"/>
  <c r="J84" i="27"/>
  <c r="M84" i="27" s="1"/>
  <c r="K81" i="12" s="1"/>
  <c r="J83" i="27"/>
  <c r="M83" i="27" s="1"/>
  <c r="K80" i="12" s="1"/>
  <c r="J82" i="27"/>
  <c r="M82" i="27" s="1"/>
  <c r="K79" i="12" s="1"/>
  <c r="J80" i="27"/>
  <c r="M80" i="27" s="1"/>
  <c r="K77" i="12" s="1"/>
  <c r="J74" i="31"/>
  <c r="M74" i="31" s="1"/>
  <c r="O71" i="12" s="1"/>
  <c r="J70" i="31"/>
  <c r="M70" i="31" s="1"/>
  <c r="O67" i="12" s="1"/>
  <c r="J63" i="8"/>
  <c r="M63" i="8" s="1"/>
  <c r="I60" i="12" s="1"/>
  <c r="I43" i="23" s="1"/>
  <c r="J59" i="31"/>
  <c r="M59" i="31" s="1"/>
  <c r="O56" i="12" s="1"/>
  <c r="J54" i="27"/>
  <c r="M54" i="27" s="1"/>
  <c r="K51" i="12" s="1"/>
  <c r="J53" i="27"/>
  <c r="M53" i="27" s="1"/>
  <c r="K50" i="12" s="1"/>
  <c r="J51" i="27"/>
  <c r="M51" i="27" s="1"/>
  <c r="K48" i="12" s="1"/>
  <c r="J50" i="27"/>
  <c r="M50" i="27" s="1"/>
  <c r="K47" i="12" s="1"/>
  <c r="J49" i="27"/>
  <c r="M49" i="27" s="1"/>
  <c r="K46" i="12" s="1"/>
  <c r="J45" i="27"/>
  <c r="M45" i="27" s="1"/>
  <c r="K42" i="12" s="1"/>
  <c r="J44" i="27"/>
  <c r="M44" i="27" s="1"/>
  <c r="K41" i="12" s="1"/>
  <c r="J42" i="27"/>
  <c r="M42" i="27" s="1"/>
  <c r="K39" i="12" s="1"/>
  <c r="J33" i="27"/>
  <c r="M33" i="27" s="1"/>
  <c r="K30" i="12" s="1"/>
  <c r="J32" i="27"/>
  <c r="M32" i="27" s="1"/>
  <c r="K29" i="12" s="1"/>
  <c r="J24" i="31"/>
  <c r="M24" i="31" s="1"/>
  <c r="O21" i="12" s="1"/>
  <c r="J15" i="8"/>
  <c r="M15" i="8" s="1"/>
  <c r="I12" i="12" s="1"/>
  <c r="I81" i="23" s="1"/>
  <c r="J11" i="8"/>
  <c r="M11" i="8" s="1"/>
  <c r="I8" i="12" s="1"/>
  <c r="M76" i="23" l="1"/>
  <c r="I30" i="29"/>
  <c r="L30" i="29" s="1"/>
  <c r="M27" i="12" s="1"/>
  <c r="I23" i="29"/>
  <c r="L23" i="29" s="1"/>
  <c r="M20" i="12" s="1"/>
  <c r="I51" i="29"/>
  <c r="L51" i="29" s="1"/>
  <c r="M48" i="12" s="1"/>
  <c r="I81" i="29"/>
  <c r="L81" i="29" s="1"/>
  <c r="M78" i="12" s="1"/>
  <c r="I61" i="29"/>
  <c r="L61" i="29" s="1"/>
  <c r="M58" i="12" s="1"/>
  <c r="I100" i="29"/>
  <c r="L100" i="29" s="1"/>
  <c r="M97" i="12" s="1"/>
  <c r="I99" i="29"/>
  <c r="L99" i="29" s="1"/>
  <c r="M96" i="12" s="1"/>
  <c r="I33" i="29"/>
  <c r="L33" i="29" s="1"/>
  <c r="M30" i="12" s="1"/>
  <c r="I49" i="29"/>
  <c r="L49" i="29" s="1"/>
  <c r="M46" i="12" s="1"/>
  <c r="I52" i="29"/>
  <c r="L52" i="29" s="1"/>
  <c r="M49" i="12" s="1"/>
  <c r="I95" i="29"/>
  <c r="L95" i="29" s="1"/>
  <c r="M92" i="12" s="1"/>
  <c r="M82" i="23" s="1"/>
  <c r="I94" i="29"/>
  <c r="L94" i="29" s="1"/>
  <c r="M91" i="12" s="1"/>
  <c r="M22" i="23" s="1"/>
  <c r="I82" i="29"/>
  <c r="L82" i="29" s="1"/>
  <c r="M79" i="12" s="1"/>
  <c r="I20" i="29"/>
  <c r="L20" i="29" s="1"/>
  <c r="M17" i="12" s="1"/>
  <c r="I34" i="29"/>
  <c r="L34" i="29" s="1"/>
  <c r="M31" i="12" s="1"/>
  <c r="M85" i="23" s="1"/>
  <c r="J35" i="27"/>
  <c r="M35" i="27" s="1"/>
  <c r="K32" i="12" s="1"/>
  <c r="J34" i="27"/>
  <c r="M34" i="27" s="1"/>
  <c r="K31" i="12" s="1"/>
  <c r="J47" i="27"/>
  <c r="M47" i="27" s="1"/>
  <c r="K44" i="12" s="1"/>
  <c r="J52" i="27"/>
  <c r="M52" i="27" s="1"/>
  <c r="K49" i="12" s="1"/>
  <c r="J81" i="27"/>
  <c r="M81" i="27" s="1"/>
  <c r="K78" i="12" s="1"/>
  <c r="J90" i="27"/>
  <c r="M90" i="27" s="1"/>
  <c r="K87" i="12" s="1"/>
  <c r="J58" i="27"/>
  <c r="M58" i="27" s="1"/>
  <c r="K55" i="12" s="1"/>
  <c r="J38" i="27"/>
  <c r="M38" i="27" s="1"/>
  <c r="K35" i="12" s="1"/>
  <c r="J28" i="27"/>
  <c r="M28" i="27" s="1"/>
  <c r="K25" i="12" s="1"/>
  <c r="J24" i="27"/>
  <c r="M24" i="27" s="1"/>
  <c r="K21" i="12" s="1"/>
  <c r="J20" i="27"/>
  <c r="M20" i="27" s="1"/>
  <c r="K17" i="12" s="1"/>
  <c r="J16" i="27"/>
  <c r="M16" i="27" s="1"/>
  <c r="K13" i="12" s="1"/>
  <c r="J12" i="27"/>
  <c r="M12" i="27" s="1"/>
  <c r="K9" i="12" s="1"/>
  <c r="J63" i="27"/>
  <c r="M63" i="27" s="1"/>
  <c r="K60" i="12" s="1"/>
  <c r="J102" i="27"/>
  <c r="M102" i="27" s="1"/>
  <c r="K99" i="12" s="1"/>
  <c r="J75" i="27"/>
  <c r="M75" i="27" s="1"/>
  <c r="K72" i="12" s="1"/>
  <c r="K45" i="23" s="1"/>
  <c r="J70" i="27"/>
  <c r="M70" i="27" s="1"/>
  <c r="K67" i="12" s="1"/>
  <c r="J62" i="27"/>
  <c r="M62" i="27" s="1"/>
  <c r="K59" i="12" s="1"/>
  <c r="J96" i="27"/>
  <c r="M96" i="27" s="1"/>
  <c r="K93" i="12" s="1"/>
  <c r="J99" i="27"/>
  <c r="M99" i="27" s="1"/>
  <c r="K96" i="12" s="1"/>
  <c r="J95" i="27"/>
  <c r="M95" i="27" s="1"/>
  <c r="K92" i="12" s="1"/>
  <c r="J66" i="27"/>
  <c r="M66" i="27" s="1"/>
  <c r="K63" i="12" s="1"/>
  <c r="J103" i="27"/>
  <c r="M103" i="27" s="1"/>
  <c r="K100" i="12" s="1"/>
  <c r="K36" i="12"/>
  <c r="M39" i="27"/>
  <c r="H33" i="23"/>
  <c r="M70" i="23"/>
  <c r="H73" i="23"/>
  <c r="H8" i="23"/>
  <c r="K36" i="23"/>
  <c r="L6" i="23"/>
  <c r="L14" i="23"/>
  <c r="I53" i="23"/>
  <c r="H89" i="23"/>
  <c r="G19" i="23"/>
  <c r="G24" i="23"/>
  <c r="K15" i="23"/>
  <c r="K16" i="23"/>
  <c r="G51" i="23"/>
  <c r="G37" i="23"/>
  <c r="G60" i="23"/>
  <c r="L24" i="23"/>
  <c r="J20" i="23"/>
  <c r="G7" i="23"/>
  <c r="K80" i="23"/>
  <c r="J19" i="23"/>
  <c r="L9" i="23"/>
  <c r="J34" i="23"/>
  <c r="I37" i="23"/>
  <c r="N50" i="23"/>
  <c r="I34" i="23"/>
  <c r="H61" i="23"/>
  <c r="H9" i="23"/>
  <c r="H23" i="23"/>
  <c r="I36" i="23"/>
  <c r="K8" i="23"/>
  <c r="G69" i="23"/>
  <c r="G44" i="23"/>
  <c r="G11" i="23"/>
  <c r="I70" i="23"/>
  <c r="K77" i="23"/>
  <c r="M23" i="23"/>
  <c r="I64" i="23"/>
  <c r="H77" i="23"/>
  <c r="H16" i="23"/>
  <c r="M50" i="23"/>
  <c r="K13" i="23"/>
  <c r="G38" i="23"/>
  <c r="I80" i="23"/>
  <c r="N70" i="23"/>
  <c r="J8" i="23"/>
  <c r="L10" i="23"/>
  <c r="M21" i="23"/>
  <c r="I19" i="23"/>
  <c r="I22" i="23"/>
  <c r="H12" i="23"/>
  <c r="H50" i="23"/>
  <c r="H25" i="23"/>
  <c r="J79" i="23"/>
  <c r="J35" i="23"/>
  <c r="L18" i="23"/>
  <c r="K35" i="23"/>
  <c r="K19" i="23"/>
  <c r="M78" i="23"/>
  <c r="K79" i="23"/>
  <c r="K86" i="23"/>
  <c r="G18" i="23"/>
  <c r="D6" i="12"/>
  <c r="J77" i="23"/>
  <c r="H79" i="23"/>
  <c r="H75" i="23"/>
  <c r="H82" i="23"/>
  <c r="H87" i="23"/>
  <c r="H57" i="23"/>
  <c r="H43" i="23"/>
  <c r="H67" i="23"/>
  <c r="H44" i="23"/>
  <c r="H10" i="23"/>
  <c r="H35" i="23"/>
  <c r="H81" i="23"/>
  <c r="H38" i="23"/>
  <c r="J80" i="23"/>
  <c r="L34" i="23"/>
  <c r="L8" i="23"/>
  <c r="L36" i="23"/>
  <c r="L13" i="23"/>
  <c r="M32" i="23"/>
  <c r="M65" i="23"/>
  <c r="O50" i="23"/>
  <c r="N85" i="23"/>
  <c r="H48" i="23"/>
  <c r="H69" i="23"/>
  <c r="H70" i="23"/>
  <c r="H84" i="23"/>
  <c r="H30" i="23"/>
  <c r="H51" i="23"/>
  <c r="H64" i="23"/>
  <c r="H26" i="23"/>
  <c r="H60" i="23"/>
  <c r="H11" i="23"/>
  <c r="H29" i="23"/>
  <c r="H40" i="23"/>
  <c r="G16" i="23"/>
  <c r="H34" i="23"/>
  <c r="G89" i="23"/>
  <c r="L46" i="23"/>
  <c r="L15" i="23"/>
  <c r="L45" i="23"/>
  <c r="L72" i="23"/>
  <c r="L59" i="23"/>
  <c r="L35" i="23"/>
  <c r="J13" i="23"/>
  <c r="J15" i="23"/>
  <c r="M24" i="23"/>
  <c r="K20" i="23"/>
  <c r="H76" i="23"/>
  <c r="H7" i="23"/>
  <c r="H49" i="23"/>
  <c r="H83" i="23"/>
  <c r="H32" i="23"/>
  <c r="H47" i="23"/>
  <c r="H19" i="23"/>
  <c r="H80" i="23"/>
  <c r="H37" i="23"/>
  <c r="G33" i="23"/>
  <c r="H20" i="23"/>
  <c r="N78" i="23"/>
  <c r="L7" i="23"/>
  <c r="M20" i="23"/>
  <c r="L16" i="23"/>
  <c r="L77" i="23"/>
  <c r="L19" i="23"/>
  <c r="L58" i="23"/>
  <c r="L80" i="23"/>
  <c r="L17" i="23"/>
  <c r="M44" i="23"/>
  <c r="M52" i="23"/>
  <c r="M83" i="23"/>
  <c r="N32" i="23"/>
  <c r="H78" i="23"/>
  <c r="H53" i="23"/>
  <c r="H22" i="23"/>
  <c r="H66" i="23"/>
  <c r="H88" i="23"/>
  <c r="H74" i="23"/>
  <c r="H6" i="23"/>
  <c r="H55" i="23"/>
  <c r="H15" i="23"/>
  <c r="H71" i="23"/>
  <c r="H24" i="23"/>
  <c r="H18" i="23"/>
  <c r="H36" i="23"/>
  <c r="H59" i="23"/>
  <c r="H58" i="23"/>
  <c r="G73" i="23"/>
  <c r="G50" i="23"/>
  <c r="G8" i="23"/>
  <c r="G25" i="23"/>
  <c r="J100" i="31"/>
  <c r="M100" i="31" s="1"/>
  <c r="O97" i="12" s="1"/>
  <c r="O70" i="23" s="1"/>
  <c r="J21" i="31"/>
  <c r="M21" i="31" s="1"/>
  <c r="O18" i="12" s="1"/>
  <c r="J28" i="31"/>
  <c r="M28" i="31" s="1"/>
  <c r="O25" i="12" s="1"/>
  <c r="J35" i="31"/>
  <c r="M35" i="31" s="1"/>
  <c r="O32" i="12" s="1"/>
  <c r="J61" i="31"/>
  <c r="M61" i="31" s="1"/>
  <c r="O58" i="12" s="1"/>
  <c r="J34" i="31"/>
  <c r="M34" i="31" s="1"/>
  <c r="O31" i="12" s="1"/>
  <c r="O85" i="23" s="1"/>
  <c r="J15" i="31"/>
  <c r="M15" i="31" s="1"/>
  <c r="O12" i="12" s="1"/>
  <c r="J67" i="31"/>
  <c r="M67" i="31" s="1"/>
  <c r="O64" i="12" s="1"/>
  <c r="J14" i="31"/>
  <c r="M14" i="31" s="1"/>
  <c r="O11" i="12" s="1"/>
  <c r="J97" i="31"/>
  <c r="M97" i="31" s="1"/>
  <c r="O94" i="12" s="1"/>
  <c r="J63" i="31"/>
  <c r="M63" i="31" s="1"/>
  <c r="O60" i="12" s="1"/>
  <c r="O43" i="23" s="1"/>
  <c r="J54" i="31"/>
  <c r="M54" i="31" s="1"/>
  <c r="O51" i="12" s="1"/>
  <c r="J31" i="31"/>
  <c r="M31" i="31" s="1"/>
  <c r="O28" i="12" s="1"/>
  <c r="J46" i="31"/>
  <c r="M46" i="31" s="1"/>
  <c r="O43" i="12" s="1"/>
  <c r="J60" i="31"/>
  <c r="M60" i="31" s="1"/>
  <c r="O57" i="12" s="1"/>
  <c r="J68" i="31"/>
  <c r="M68" i="31" s="1"/>
  <c r="O65" i="12" s="1"/>
  <c r="J75" i="31"/>
  <c r="M75" i="31" s="1"/>
  <c r="O72" i="12" s="1"/>
  <c r="J50" i="31"/>
  <c r="M50" i="31" s="1"/>
  <c r="O47" i="12" s="1"/>
  <c r="J86" i="31"/>
  <c r="M86" i="31" s="1"/>
  <c r="O83" i="12" s="1"/>
  <c r="J96" i="31"/>
  <c r="M96" i="31" s="1"/>
  <c r="O93" i="12" s="1"/>
  <c r="J30" i="31"/>
  <c r="M30" i="31" s="1"/>
  <c r="O27" i="12" s="1"/>
  <c r="J95" i="31"/>
  <c r="M95" i="31" s="1"/>
  <c r="O92" i="12" s="1"/>
  <c r="J65" i="31"/>
  <c r="M65" i="31" s="1"/>
  <c r="O62" i="12" s="1"/>
  <c r="J93" i="31"/>
  <c r="M93" i="31" s="1"/>
  <c r="O90" i="12" s="1"/>
  <c r="J16" i="31"/>
  <c r="M16" i="31" s="1"/>
  <c r="O13" i="12" s="1"/>
  <c r="J36" i="31"/>
  <c r="M36" i="31" s="1"/>
  <c r="O33" i="12" s="1"/>
  <c r="J55" i="31"/>
  <c r="M55" i="31" s="1"/>
  <c r="O52" i="12" s="1"/>
  <c r="J72" i="31"/>
  <c r="M72" i="31" s="1"/>
  <c r="O69" i="12" s="1"/>
  <c r="J76" i="31"/>
  <c r="M76" i="31" s="1"/>
  <c r="O73" i="12" s="1"/>
  <c r="J45" i="31"/>
  <c r="M45" i="31" s="1"/>
  <c r="O42" i="12" s="1"/>
  <c r="J33" i="31"/>
  <c r="M33" i="31" s="1"/>
  <c r="O30" i="12" s="1"/>
  <c r="J22" i="31"/>
  <c r="M22" i="31" s="1"/>
  <c r="O19" i="12" s="1"/>
  <c r="J64" i="31"/>
  <c r="M64" i="31" s="1"/>
  <c r="O61" i="12" s="1"/>
  <c r="J88" i="31"/>
  <c r="M88" i="31" s="1"/>
  <c r="O85" i="12" s="1"/>
  <c r="J19" i="31"/>
  <c r="M19" i="31" s="1"/>
  <c r="O16" i="12" s="1"/>
  <c r="J38" i="31"/>
  <c r="M38" i="31" s="1"/>
  <c r="O35" i="12" s="1"/>
  <c r="J89" i="31"/>
  <c r="M89" i="31" s="1"/>
  <c r="O86" i="12" s="1"/>
  <c r="J98" i="31"/>
  <c r="M98" i="31" s="1"/>
  <c r="O95" i="12" s="1"/>
  <c r="J51" i="31"/>
  <c r="M51" i="31" s="1"/>
  <c r="O48" i="12" s="1"/>
  <c r="O32" i="23" s="1"/>
  <c r="J80" i="31"/>
  <c r="M80" i="31" s="1"/>
  <c r="O77" i="12" s="1"/>
  <c r="J99" i="31"/>
  <c r="M99" i="31" s="1"/>
  <c r="O96" i="12" s="1"/>
  <c r="J90" i="31"/>
  <c r="M90" i="31" s="1"/>
  <c r="O87" i="12" s="1"/>
  <c r="J27" i="31"/>
  <c r="M27" i="31" s="1"/>
  <c r="O24" i="12" s="1"/>
  <c r="J18" i="31"/>
  <c r="M18" i="31" s="1"/>
  <c r="O15" i="12" s="1"/>
  <c r="J12" i="31"/>
  <c r="M12" i="31" s="1"/>
  <c r="O9" i="12" s="1"/>
  <c r="J20" i="31"/>
  <c r="M20" i="31" s="1"/>
  <c r="O17" i="12" s="1"/>
  <c r="J37" i="31"/>
  <c r="M37" i="31" s="1"/>
  <c r="O34" i="12" s="1"/>
  <c r="J58" i="31"/>
  <c r="M58" i="31" s="1"/>
  <c r="O55" i="12" s="1"/>
  <c r="J66" i="31"/>
  <c r="M66" i="31" s="1"/>
  <c r="O63" i="12" s="1"/>
  <c r="J69" i="31"/>
  <c r="M69" i="31" s="1"/>
  <c r="O66" i="12" s="1"/>
  <c r="J73" i="31"/>
  <c r="M73" i="31" s="1"/>
  <c r="O70" i="12" s="1"/>
  <c r="J77" i="31"/>
  <c r="M77" i="31" s="1"/>
  <c r="O74" i="12" s="1"/>
  <c r="J44" i="31"/>
  <c r="M44" i="31" s="1"/>
  <c r="O41" i="12" s="1"/>
  <c r="J32" i="31"/>
  <c r="M32" i="31" s="1"/>
  <c r="O29" i="12" s="1"/>
  <c r="J52" i="31"/>
  <c r="M52" i="31" s="1"/>
  <c r="O49" i="12" s="1"/>
  <c r="J81" i="31"/>
  <c r="M81" i="31" s="1"/>
  <c r="O78" i="12" s="1"/>
  <c r="O78" i="23" s="1"/>
  <c r="J103" i="31"/>
  <c r="M103" i="31" s="1"/>
  <c r="O100" i="12" s="1"/>
  <c r="J26" i="31"/>
  <c r="M26" i="31" s="1"/>
  <c r="O23" i="12" s="1"/>
  <c r="J82" i="31"/>
  <c r="M82" i="31" s="1"/>
  <c r="O79" i="12" s="1"/>
  <c r="J94" i="31"/>
  <c r="M94" i="31" s="1"/>
  <c r="O91" i="12" s="1"/>
  <c r="J23" i="31"/>
  <c r="M23" i="31" s="1"/>
  <c r="O20" i="12" s="1"/>
  <c r="J53" i="31"/>
  <c r="M53" i="31" s="1"/>
  <c r="O50" i="12" s="1"/>
  <c r="J85" i="31"/>
  <c r="M85" i="31" s="1"/>
  <c r="O82" i="12" s="1"/>
  <c r="J102" i="31"/>
  <c r="M102" i="31" s="1"/>
  <c r="O99" i="12" s="1"/>
  <c r="J13" i="31"/>
  <c r="M13" i="31" s="1"/>
  <c r="O10" i="12" s="1"/>
  <c r="J83" i="31"/>
  <c r="M83" i="31" s="1"/>
  <c r="O80" i="12" s="1"/>
  <c r="J49" i="31"/>
  <c r="M49" i="31" s="1"/>
  <c r="O46" i="12" s="1"/>
  <c r="J43" i="31"/>
  <c r="M43" i="31" s="1"/>
  <c r="O40" i="12" s="1"/>
  <c r="J25" i="31"/>
  <c r="M25" i="31" s="1"/>
  <c r="O22" i="12" s="1"/>
  <c r="I65" i="30"/>
  <c r="L65" i="30" s="1"/>
  <c r="N62" i="12" s="1"/>
  <c r="I12" i="30"/>
  <c r="L12" i="30" s="1"/>
  <c r="N9" i="12" s="1"/>
  <c r="I94" i="30"/>
  <c r="L94" i="30" s="1"/>
  <c r="N91" i="12" s="1"/>
  <c r="N22" i="23" s="1"/>
  <c r="I79" i="30"/>
  <c r="L79" i="30" s="1"/>
  <c r="N76" i="12" s="1"/>
  <c r="I103" i="30"/>
  <c r="L103" i="30" s="1"/>
  <c r="N100" i="12" s="1"/>
  <c r="I44" i="30"/>
  <c r="L44" i="30" s="1"/>
  <c r="N41" i="12" s="1"/>
  <c r="I37" i="30"/>
  <c r="L37" i="30" s="1"/>
  <c r="N34" i="12" s="1"/>
  <c r="I36" i="30"/>
  <c r="L36" i="30" s="1"/>
  <c r="N33" i="12" s="1"/>
  <c r="I21" i="30"/>
  <c r="L21" i="30" s="1"/>
  <c r="N18" i="12" s="1"/>
  <c r="I75" i="30"/>
  <c r="L75" i="30" s="1"/>
  <c r="N72" i="12" s="1"/>
  <c r="I70" i="30"/>
  <c r="L70" i="30" s="1"/>
  <c r="N67" i="12" s="1"/>
  <c r="I58" i="30"/>
  <c r="L58" i="30" s="1"/>
  <c r="N55" i="12" s="1"/>
  <c r="I32" i="30"/>
  <c r="L32" i="30" s="1"/>
  <c r="N29" i="12" s="1"/>
  <c r="I87" i="30"/>
  <c r="L87" i="30" s="1"/>
  <c r="N84" i="12" s="1"/>
  <c r="I80" i="30"/>
  <c r="L80" i="30" s="1"/>
  <c r="N77" i="12" s="1"/>
  <c r="I61" i="30"/>
  <c r="L61" i="30" s="1"/>
  <c r="N58" i="12" s="1"/>
  <c r="N21" i="23" s="1"/>
  <c r="I45" i="30"/>
  <c r="L45" i="30" s="1"/>
  <c r="N42" i="12" s="1"/>
  <c r="I13" i="30"/>
  <c r="L13" i="30" s="1"/>
  <c r="N10" i="12" s="1"/>
  <c r="I43" i="30"/>
  <c r="L43" i="30" s="1"/>
  <c r="N40" i="12" s="1"/>
  <c r="I38" i="30"/>
  <c r="L38" i="30" s="1"/>
  <c r="N35" i="12" s="1"/>
  <c r="I18" i="30"/>
  <c r="L18" i="30" s="1"/>
  <c r="N15" i="12" s="1"/>
  <c r="I96" i="30"/>
  <c r="L96" i="30" s="1"/>
  <c r="N93" i="12" s="1"/>
  <c r="I98" i="30"/>
  <c r="L98" i="30" s="1"/>
  <c r="N95" i="12" s="1"/>
  <c r="I102" i="30"/>
  <c r="L102" i="30" s="1"/>
  <c r="N99" i="12" s="1"/>
  <c r="I23" i="30"/>
  <c r="L23" i="30" s="1"/>
  <c r="N20" i="12" s="1"/>
  <c r="N52" i="23" s="1"/>
  <c r="I59" i="30"/>
  <c r="L59" i="30" s="1"/>
  <c r="N56" i="12" s="1"/>
  <c r="I33" i="30"/>
  <c r="L33" i="30" s="1"/>
  <c r="N30" i="12" s="1"/>
  <c r="I11" i="30"/>
  <c r="L11" i="30" s="1"/>
  <c r="N8" i="12" s="1"/>
  <c r="I74" i="30"/>
  <c r="L74" i="30" s="1"/>
  <c r="N71" i="12" s="1"/>
  <c r="I69" i="30"/>
  <c r="L69" i="30" s="1"/>
  <c r="N66" i="12" s="1"/>
  <c r="N83" i="23" s="1"/>
  <c r="I53" i="30"/>
  <c r="L53" i="30" s="1"/>
  <c r="N50" i="12" s="1"/>
  <c r="I28" i="30"/>
  <c r="L28" i="30" s="1"/>
  <c r="N25" i="12" s="1"/>
  <c r="I90" i="30"/>
  <c r="L90" i="30" s="1"/>
  <c r="N87" i="12" s="1"/>
  <c r="I83" i="30"/>
  <c r="L83" i="30" s="1"/>
  <c r="N80" i="12" s="1"/>
  <c r="I67" i="30"/>
  <c r="L67" i="30" s="1"/>
  <c r="N64" i="12" s="1"/>
  <c r="N23" i="23" s="1"/>
  <c r="I55" i="30"/>
  <c r="L55" i="30" s="1"/>
  <c r="N52" i="12" s="1"/>
  <c r="I30" i="30"/>
  <c r="L30" i="30" s="1"/>
  <c r="N27" i="12" s="1"/>
  <c r="N44" i="23" s="1"/>
  <c r="I86" i="30"/>
  <c r="L86" i="30" s="1"/>
  <c r="N83" i="12" s="1"/>
  <c r="N20" i="23" s="1"/>
  <c r="I42" i="30"/>
  <c r="L42" i="30" s="1"/>
  <c r="N39" i="12" s="1"/>
  <c r="I31" i="30"/>
  <c r="L31" i="30" s="1"/>
  <c r="N28" i="12" s="1"/>
  <c r="I14" i="30"/>
  <c r="L14" i="30" s="1"/>
  <c r="N11" i="12" s="1"/>
  <c r="I99" i="30"/>
  <c r="L99" i="30" s="1"/>
  <c r="N96" i="12" s="1"/>
  <c r="I95" i="30"/>
  <c r="L95" i="30" s="1"/>
  <c r="N92" i="12" s="1"/>
  <c r="N82" i="23" s="1"/>
  <c r="I97" i="30"/>
  <c r="L97" i="30" s="1"/>
  <c r="N94" i="12" s="1"/>
  <c r="I92" i="30"/>
  <c r="L92" i="30" s="1"/>
  <c r="N89" i="12" s="1"/>
  <c r="I20" i="30"/>
  <c r="L20" i="30" s="1"/>
  <c r="N17" i="12" s="1"/>
  <c r="I54" i="30"/>
  <c r="L54" i="30" s="1"/>
  <c r="N51" i="12" s="1"/>
  <c r="I27" i="30"/>
  <c r="L27" i="30" s="1"/>
  <c r="N24" i="12" s="1"/>
  <c r="I77" i="30"/>
  <c r="L77" i="30" s="1"/>
  <c r="N74" i="12" s="1"/>
  <c r="I73" i="30"/>
  <c r="L73" i="30" s="1"/>
  <c r="N70" i="12" s="1"/>
  <c r="I68" i="30"/>
  <c r="L68" i="30" s="1"/>
  <c r="N65" i="12" s="1"/>
  <c r="I49" i="30"/>
  <c r="L49" i="30" s="1"/>
  <c r="N46" i="12" s="1"/>
  <c r="N65" i="23" s="1"/>
  <c r="I25" i="30"/>
  <c r="L25" i="30" s="1"/>
  <c r="N22" i="12" s="1"/>
  <c r="I89" i="30"/>
  <c r="L89" i="30" s="1"/>
  <c r="N86" i="12" s="1"/>
  <c r="I82" i="30"/>
  <c r="L82" i="30" s="1"/>
  <c r="N79" i="12" s="1"/>
  <c r="N76" i="23" s="1"/>
  <c r="I66" i="30"/>
  <c r="L66" i="30" s="1"/>
  <c r="N63" i="12" s="1"/>
  <c r="I52" i="30"/>
  <c r="L52" i="30" s="1"/>
  <c r="N49" i="12" s="1"/>
  <c r="I19" i="30"/>
  <c r="L19" i="30" s="1"/>
  <c r="N16" i="12" s="1"/>
  <c r="I85" i="30"/>
  <c r="L85" i="30" s="1"/>
  <c r="N82" i="12" s="1"/>
  <c r="I40" i="30"/>
  <c r="L40" i="30" s="1"/>
  <c r="N37" i="12" s="1"/>
  <c r="N24" i="23" s="1"/>
  <c r="I26" i="30"/>
  <c r="L26" i="30" s="1"/>
  <c r="N23" i="12" s="1"/>
  <c r="I46" i="30"/>
  <c r="L46" i="30" s="1"/>
  <c r="N43" i="12" s="1"/>
  <c r="I93" i="30"/>
  <c r="L93" i="30" s="1"/>
  <c r="N90" i="12" s="1"/>
  <c r="I53" i="29"/>
  <c r="L53" i="29" s="1"/>
  <c r="M50" i="12" s="1"/>
  <c r="M56" i="23" s="1"/>
  <c r="I37" i="29"/>
  <c r="L37" i="29" s="1"/>
  <c r="M34" i="12" s="1"/>
  <c r="M34" i="23" s="1"/>
  <c r="I70" i="29"/>
  <c r="L70" i="29" s="1"/>
  <c r="M67" i="12" s="1"/>
  <c r="M39" i="23" s="1"/>
  <c r="I12" i="29"/>
  <c r="L12" i="29" s="1"/>
  <c r="M9" i="12" s="1"/>
  <c r="I85" i="29"/>
  <c r="L85" i="29" s="1"/>
  <c r="M82" i="12" s="1"/>
  <c r="M12" i="23" s="1"/>
  <c r="I24" i="29"/>
  <c r="L24" i="29" s="1"/>
  <c r="M21" i="12" s="1"/>
  <c r="O29" i="23" s="1"/>
  <c r="I45" i="29"/>
  <c r="L45" i="29" s="1"/>
  <c r="M42" i="12" s="1"/>
  <c r="M14" i="23" s="1"/>
  <c r="I93" i="29"/>
  <c r="L93" i="29" s="1"/>
  <c r="M90" i="12" s="1"/>
  <c r="M63" i="23" s="1"/>
  <c r="I32" i="29"/>
  <c r="L32" i="29" s="1"/>
  <c r="M29" i="12" s="1"/>
  <c r="M19" i="23" s="1"/>
  <c r="I36" i="29"/>
  <c r="L36" i="29" s="1"/>
  <c r="M33" i="12" s="1"/>
  <c r="M10" i="23" s="1"/>
  <c r="I83" i="29"/>
  <c r="L83" i="29" s="1"/>
  <c r="M80" i="12" s="1"/>
  <c r="M33" i="23" s="1"/>
  <c r="I87" i="29"/>
  <c r="L87" i="29" s="1"/>
  <c r="M84" i="12" s="1"/>
  <c r="I92" i="29"/>
  <c r="L92" i="29" s="1"/>
  <c r="M89" i="12" s="1"/>
  <c r="M48" i="23" s="1"/>
  <c r="I97" i="29"/>
  <c r="L97" i="29" s="1"/>
  <c r="M94" i="12" s="1"/>
  <c r="M46" i="23" s="1"/>
  <c r="I102" i="29"/>
  <c r="L102" i="29" s="1"/>
  <c r="M99" i="12" s="1"/>
  <c r="M90" i="23" s="1"/>
  <c r="I14" i="29"/>
  <c r="L14" i="29" s="1"/>
  <c r="M11" i="12" s="1"/>
  <c r="M18" i="23" s="1"/>
  <c r="I18" i="29"/>
  <c r="L18" i="29" s="1"/>
  <c r="M15" i="12" s="1"/>
  <c r="M36" i="23" s="1"/>
  <c r="I22" i="29"/>
  <c r="L22" i="29" s="1"/>
  <c r="M19" i="12" s="1"/>
  <c r="M59" i="23" s="1"/>
  <c r="I26" i="29"/>
  <c r="L26" i="29" s="1"/>
  <c r="M23" i="12" s="1"/>
  <c r="M58" i="23" s="1"/>
  <c r="I43" i="29"/>
  <c r="L43" i="29" s="1"/>
  <c r="M40" i="12" s="1"/>
  <c r="I28" i="29"/>
  <c r="L28" i="29" s="1"/>
  <c r="M25" i="12" s="1"/>
  <c r="I60" i="29"/>
  <c r="L60" i="29" s="1"/>
  <c r="M57" i="12" s="1"/>
  <c r="M89" i="23" s="1"/>
  <c r="I66" i="29"/>
  <c r="L66" i="29" s="1"/>
  <c r="M63" i="12" s="1"/>
  <c r="M6" i="23" s="1"/>
  <c r="I72" i="29"/>
  <c r="L72" i="29" s="1"/>
  <c r="M69" i="12" s="1"/>
  <c r="M61" i="23" s="1"/>
  <c r="I77" i="29"/>
  <c r="L77" i="29" s="1"/>
  <c r="M74" i="12" s="1"/>
  <c r="I84" i="29"/>
  <c r="L84" i="29" s="1"/>
  <c r="M81" i="12" s="1"/>
  <c r="O86" i="23" s="1"/>
  <c r="I89" i="29"/>
  <c r="L89" i="29" s="1"/>
  <c r="M86" i="12" s="1"/>
  <c r="M7" i="23" s="1"/>
  <c r="I96" i="29"/>
  <c r="L96" i="29" s="1"/>
  <c r="M93" i="12" s="1"/>
  <c r="M69" i="23" s="1"/>
  <c r="I103" i="29"/>
  <c r="L103" i="29" s="1"/>
  <c r="M100" i="12" s="1"/>
  <c r="M88" i="23" s="1"/>
  <c r="I16" i="29"/>
  <c r="L16" i="29" s="1"/>
  <c r="M13" i="12" s="1"/>
  <c r="I21" i="29"/>
  <c r="L21" i="29" s="1"/>
  <c r="M18" i="12" s="1"/>
  <c r="M80" i="23" s="1"/>
  <c r="I27" i="29"/>
  <c r="L27" i="29" s="1"/>
  <c r="M24" i="12" s="1"/>
  <c r="M72" i="23" s="1"/>
  <c r="I31" i="29"/>
  <c r="L31" i="29" s="1"/>
  <c r="M28" i="12" s="1"/>
  <c r="M51" i="23" s="1"/>
  <c r="I38" i="29"/>
  <c r="L38" i="29" s="1"/>
  <c r="M35" i="12" s="1"/>
  <c r="I50" i="29"/>
  <c r="L50" i="29" s="1"/>
  <c r="M47" i="12" s="1"/>
  <c r="M84" i="23" s="1"/>
  <c r="I58" i="29"/>
  <c r="L58" i="29" s="1"/>
  <c r="M55" i="12" s="1"/>
  <c r="I64" i="29"/>
  <c r="L64" i="29" s="1"/>
  <c r="M61" i="12" s="1"/>
  <c r="I73" i="29"/>
  <c r="L73" i="29" s="1"/>
  <c r="M70" i="12" s="1"/>
  <c r="I35" i="29"/>
  <c r="L35" i="29" s="1"/>
  <c r="M32" i="12" s="1"/>
  <c r="M27" i="23" s="1"/>
  <c r="I55" i="29"/>
  <c r="L55" i="29" s="1"/>
  <c r="M52" i="12" s="1"/>
  <c r="M16" i="23" s="1"/>
  <c r="I25" i="29"/>
  <c r="L25" i="29" s="1"/>
  <c r="M22" i="12" s="1"/>
  <c r="M37" i="23" s="1"/>
  <c r="I19" i="29"/>
  <c r="L19" i="29" s="1"/>
  <c r="M16" i="12" s="1"/>
  <c r="M38" i="23" s="1"/>
  <c r="I46" i="29"/>
  <c r="L46" i="29" s="1"/>
  <c r="M43" i="12" s="1"/>
  <c r="M47" i="23" s="1"/>
  <c r="I76" i="29"/>
  <c r="L76" i="29" s="1"/>
  <c r="M73" i="12" s="1"/>
  <c r="M9" i="23" s="1"/>
  <c r="I15" i="29"/>
  <c r="L15" i="29" s="1"/>
  <c r="M12" i="12" s="1"/>
  <c r="M81" i="23" s="1"/>
  <c r="I75" i="29"/>
  <c r="L75" i="29" s="1"/>
  <c r="M72" i="12" s="1"/>
  <c r="M45" i="23" s="1"/>
  <c r="I42" i="29"/>
  <c r="L42" i="29" s="1"/>
  <c r="M39" i="12" s="1"/>
  <c r="M15" i="23" s="1"/>
  <c r="I13" i="29"/>
  <c r="L13" i="29" s="1"/>
  <c r="M10" i="12" s="1"/>
  <c r="M13" i="23" s="1"/>
  <c r="I54" i="29"/>
  <c r="L54" i="29" s="1"/>
  <c r="M51" i="12" s="1"/>
  <c r="M30" i="23" s="1"/>
  <c r="I74" i="29"/>
  <c r="L74" i="29" s="1"/>
  <c r="M71" i="12" s="1"/>
  <c r="M77" i="23" s="1"/>
  <c r="I47" i="29"/>
  <c r="L47" i="29" s="1"/>
  <c r="M44" i="12" s="1"/>
  <c r="O71" i="23" s="1"/>
  <c r="I79" i="29"/>
  <c r="L79" i="29" s="1"/>
  <c r="M76" i="12" s="1"/>
  <c r="M28" i="23" s="1"/>
  <c r="I68" i="29"/>
  <c r="L68" i="29" s="1"/>
  <c r="M65" i="12" s="1"/>
  <c r="I80" i="29"/>
  <c r="L80" i="29" s="1"/>
  <c r="M77" i="12" s="1"/>
  <c r="I17" i="29"/>
  <c r="L17" i="29" s="1"/>
  <c r="M14" i="12" s="1"/>
  <c r="M41" i="23" s="1"/>
  <c r="I44" i="29"/>
  <c r="L44" i="29" s="1"/>
  <c r="M41" i="12" s="1"/>
  <c r="M8" i="23" s="1"/>
  <c r="I90" i="29"/>
  <c r="L90" i="29" s="1"/>
  <c r="M87" i="12" s="1"/>
  <c r="M54" i="23" s="1"/>
  <c r="I59" i="29"/>
  <c r="L59" i="29" s="1"/>
  <c r="M56" i="12" s="1"/>
  <c r="M57" i="23" s="1"/>
  <c r="I11" i="29"/>
  <c r="L11" i="29" s="1"/>
  <c r="M8" i="12" s="1"/>
  <c r="M35" i="23" s="1"/>
  <c r="I88" i="29"/>
  <c r="L88" i="29" s="1"/>
  <c r="M85" i="12" s="1"/>
  <c r="M53" i="23" s="1"/>
  <c r="I39" i="29"/>
  <c r="L39" i="29" s="1"/>
  <c r="M36" i="12" s="1"/>
  <c r="M68" i="23" s="1"/>
  <c r="I65" i="29"/>
  <c r="L65" i="29" s="1"/>
  <c r="M62" i="12" s="1"/>
  <c r="M49" i="23" s="1"/>
  <c r="I57" i="29"/>
  <c r="L57" i="29" s="1"/>
  <c r="M54" i="12" s="1"/>
  <c r="M17" i="23" s="1"/>
  <c r="I87" i="28"/>
  <c r="L84" i="12" s="1"/>
  <c r="L75" i="23" s="1"/>
  <c r="I84" i="28"/>
  <c r="L81" i="12" s="1"/>
  <c r="L86" i="23" s="1"/>
  <c r="I99" i="28"/>
  <c r="L96" i="12" s="1"/>
  <c r="L87" i="23" s="1"/>
  <c r="I64" i="28"/>
  <c r="L61" i="12" s="1"/>
  <c r="I98" i="28"/>
  <c r="L95" i="12" s="1"/>
  <c r="I80" i="28"/>
  <c r="L77" i="12" s="1"/>
  <c r="L79" i="23" s="1"/>
  <c r="I43" i="28"/>
  <c r="L40" i="12" s="1"/>
  <c r="I38" i="28"/>
  <c r="L35" i="12" s="1"/>
  <c r="I58" i="28"/>
  <c r="L55" i="12" s="1"/>
  <c r="L74" i="23" s="1"/>
  <c r="I77" i="28"/>
  <c r="L74" i="12" s="1"/>
  <c r="I73" i="28"/>
  <c r="L70" i="12" s="1"/>
  <c r="I68" i="28"/>
  <c r="L65" i="12" s="1"/>
  <c r="I63" i="28"/>
  <c r="L60" i="12" s="1"/>
  <c r="N43" i="23" s="1"/>
  <c r="I52" i="28"/>
  <c r="L49" i="12" s="1"/>
  <c r="L55" i="23" s="1"/>
  <c r="I47" i="28"/>
  <c r="L44" i="12" s="1"/>
  <c r="I33" i="28"/>
  <c r="L30" i="12" s="1"/>
  <c r="I28" i="28"/>
  <c r="L25" i="12" s="1"/>
  <c r="I24" i="28"/>
  <c r="L21" i="12" s="1"/>
  <c r="I20" i="28"/>
  <c r="L17" i="12" s="1"/>
  <c r="I16" i="28"/>
  <c r="L13" i="12" s="1"/>
  <c r="I12" i="28"/>
  <c r="L9" i="12" s="1"/>
  <c r="L26" i="23" s="1"/>
  <c r="J63" i="21"/>
  <c r="M63" i="21" s="1"/>
  <c r="J60" i="12" s="1"/>
  <c r="J43" i="23" s="1"/>
  <c r="J62" i="21"/>
  <c r="M62" i="21" s="1"/>
  <c r="J59" i="12" s="1"/>
  <c r="J50" i="23" s="1"/>
  <c r="J46" i="21"/>
  <c r="M46" i="21" s="1"/>
  <c r="J43" i="12" s="1"/>
  <c r="L47" i="23" s="1"/>
  <c r="J93" i="21"/>
  <c r="M93" i="21" s="1"/>
  <c r="J90" i="12" s="1"/>
  <c r="J63" i="23" s="1"/>
  <c r="J60" i="21"/>
  <c r="M60" i="21" s="1"/>
  <c r="J57" i="12" s="1"/>
  <c r="L89" i="23" s="1"/>
  <c r="J19" i="21"/>
  <c r="M19" i="21" s="1"/>
  <c r="J16" i="12" s="1"/>
  <c r="L38" i="23" s="1"/>
  <c r="J64" i="21"/>
  <c r="M64" i="21" s="1"/>
  <c r="J61" i="12" s="1"/>
  <c r="J98" i="21"/>
  <c r="M98" i="21" s="1"/>
  <c r="J95" i="12" s="1"/>
  <c r="J66" i="23" s="1"/>
  <c r="J68" i="21"/>
  <c r="M68" i="21" s="1"/>
  <c r="J65" i="12" s="1"/>
  <c r="K62" i="23" s="1"/>
  <c r="J88" i="21"/>
  <c r="M88" i="21" s="1"/>
  <c r="J85" i="12" s="1"/>
  <c r="K53" i="23" s="1"/>
  <c r="J47" i="21"/>
  <c r="M47" i="21" s="1"/>
  <c r="J44" i="12" s="1"/>
  <c r="J30" i="21"/>
  <c r="M30" i="21" s="1"/>
  <c r="J27" i="12" s="1"/>
  <c r="J44" i="23" s="1"/>
  <c r="J96" i="21"/>
  <c r="M96" i="21" s="1"/>
  <c r="J93" i="12" s="1"/>
  <c r="J69" i="23" s="1"/>
  <c r="J79" i="21"/>
  <c r="M79" i="21" s="1"/>
  <c r="J76" i="12" s="1"/>
  <c r="L28" i="23" s="1"/>
  <c r="J77" i="21"/>
  <c r="M77" i="21" s="1"/>
  <c r="J74" i="12" s="1"/>
  <c r="J85" i="21"/>
  <c r="M85" i="21" s="1"/>
  <c r="J82" i="12" s="1"/>
  <c r="J12" i="23" s="1"/>
  <c r="J67" i="21"/>
  <c r="M67" i="21" s="1"/>
  <c r="J64" i="12" s="1"/>
  <c r="J23" i="23" s="1"/>
  <c r="J95" i="21"/>
  <c r="M95" i="21" s="1"/>
  <c r="J92" i="12" s="1"/>
  <c r="J50" i="21"/>
  <c r="M50" i="21" s="1"/>
  <c r="J47" i="12" s="1"/>
  <c r="J84" i="23" s="1"/>
  <c r="J90" i="21"/>
  <c r="M90" i="21" s="1"/>
  <c r="J87" i="12" s="1"/>
  <c r="J54" i="23" s="1"/>
  <c r="J33" i="21"/>
  <c r="M33" i="21" s="1"/>
  <c r="J30" i="12" s="1"/>
  <c r="J25" i="23" s="1"/>
  <c r="J83" i="21"/>
  <c r="M83" i="21" s="1"/>
  <c r="J80" i="12" s="1"/>
  <c r="L33" i="23" s="1"/>
  <c r="J54" i="21"/>
  <c r="M54" i="21" s="1"/>
  <c r="J51" i="12" s="1"/>
  <c r="J30" i="23" s="1"/>
  <c r="J103" i="21"/>
  <c r="M103" i="21" s="1"/>
  <c r="J100" i="12" s="1"/>
  <c r="L88" i="23" s="1"/>
  <c r="J53" i="21"/>
  <c r="M53" i="21" s="1"/>
  <c r="J50" i="12" s="1"/>
  <c r="J56" i="23" s="1"/>
  <c r="J43" i="21"/>
  <c r="M43" i="21" s="1"/>
  <c r="J40" i="12" s="1"/>
  <c r="J94" i="21"/>
  <c r="M94" i="21" s="1"/>
  <c r="J91" i="12" s="1"/>
  <c r="J22" i="23" s="1"/>
  <c r="J65" i="21"/>
  <c r="M65" i="21" s="1"/>
  <c r="J62" i="12" s="1"/>
  <c r="L49" i="23" s="1"/>
  <c r="J34" i="21"/>
  <c r="M34" i="21" s="1"/>
  <c r="J31" i="12" s="1"/>
  <c r="J100" i="21"/>
  <c r="M100" i="21" s="1"/>
  <c r="J97" i="12" s="1"/>
  <c r="J70" i="23" s="1"/>
  <c r="J82" i="21"/>
  <c r="M82" i="21" s="1"/>
  <c r="J79" i="12" s="1"/>
  <c r="J76" i="23" s="1"/>
  <c r="J61" i="21"/>
  <c r="M61" i="21" s="1"/>
  <c r="J58" i="12" s="1"/>
  <c r="L21" i="23" s="1"/>
  <c r="J39" i="21"/>
  <c r="M39" i="21" s="1"/>
  <c r="J36" i="12" s="1"/>
  <c r="J25" i="21"/>
  <c r="M25" i="21" s="1"/>
  <c r="J22" i="12" s="1"/>
  <c r="J37" i="23" s="1"/>
  <c r="J35" i="21"/>
  <c r="M35" i="21" s="1"/>
  <c r="J32" i="12" s="1"/>
  <c r="J27" i="23" s="1"/>
  <c r="J38" i="21"/>
  <c r="M38" i="21" s="1"/>
  <c r="J35" i="12" s="1"/>
  <c r="J24" i="21"/>
  <c r="M24" i="21" s="1"/>
  <c r="J21" i="12" s="1"/>
  <c r="J29" i="23" s="1"/>
  <c r="J72" i="21"/>
  <c r="M72" i="21" s="1"/>
  <c r="J69" i="12" s="1"/>
  <c r="L61" i="23" s="1"/>
  <c r="J59" i="21"/>
  <c r="M59" i="21" s="1"/>
  <c r="J56" i="12" s="1"/>
  <c r="J57" i="23" s="1"/>
  <c r="J16" i="21"/>
  <c r="M16" i="21" s="1"/>
  <c r="J13" i="12" s="1"/>
  <c r="J70" i="21"/>
  <c r="M70" i="21" s="1"/>
  <c r="J67" i="12" s="1"/>
  <c r="J28" i="21"/>
  <c r="M28" i="21" s="1"/>
  <c r="J25" i="12" s="1"/>
  <c r="J81" i="21"/>
  <c r="M81" i="21" s="1"/>
  <c r="J78" i="12" s="1"/>
  <c r="L78" i="23" s="1"/>
  <c r="J23" i="21"/>
  <c r="M23" i="21" s="1"/>
  <c r="J20" i="12" s="1"/>
  <c r="L52" i="23" s="1"/>
  <c r="J102" i="21"/>
  <c r="M102" i="21" s="1"/>
  <c r="J99" i="12" s="1"/>
  <c r="J73" i="21"/>
  <c r="M73" i="21" s="1"/>
  <c r="J70" i="12" s="1"/>
  <c r="J49" i="21"/>
  <c r="M49" i="21" s="1"/>
  <c r="J46" i="12" s="1"/>
  <c r="L65" i="23" s="1"/>
  <c r="J15" i="21"/>
  <c r="M15" i="21" s="1"/>
  <c r="J12" i="12" s="1"/>
  <c r="L81" i="23" s="1"/>
  <c r="J92" i="21"/>
  <c r="M92" i="21" s="1"/>
  <c r="J89" i="12" s="1"/>
  <c r="L48" i="23" s="1"/>
  <c r="J69" i="21"/>
  <c r="M69" i="21" s="1"/>
  <c r="J66" i="12" s="1"/>
  <c r="J83" i="23" s="1"/>
  <c r="J51" i="21"/>
  <c r="M51" i="21" s="1"/>
  <c r="J48" i="12" s="1"/>
  <c r="J32" i="23" s="1"/>
  <c r="J31" i="21"/>
  <c r="M31" i="21" s="1"/>
  <c r="J28" i="12" s="1"/>
  <c r="L51" i="23" s="1"/>
  <c r="J17" i="21"/>
  <c r="M17" i="21" s="1"/>
  <c r="J14" i="12" s="1"/>
  <c r="J41" i="23" s="1"/>
  <c r="J70" i="8"/>
  <c r="M70" i="8" s="1"/>
  <c r="I67" i="12" s="1"/>
  <c r="J12" i="8"/>
  <c r="M12" i="8" s="1"/>
  <c r="I9" i="12" s="1"/>
  <c r="I26" i="23" s="1"/>
  <c r="J23" i="8"/>
  <c r="M23" i="8" s="1"/>
  <c r="I20" i="12" s="1"/>
  <c r="J61" i="8"/>
  <c r="M61" i="8" s="1"/>
  <c r="I58" i="12" s="1"/>
  <c r="J47" i="8"/>
  <c r="M47" i="8" s="1"/>
  <c r="I44" i="12" s="1"/>
  <c r="J72" i="8"/>
  <c r="M72" i="8" s="1"/>
  <c r="I69" i="12" s="1"/>
  <c r="J60" i="8"/>
  <c r="M60" i="8" s="1"/>
  <c r="I57" i="12" s="1"/>
  <c r="I89" i="23" s="1"/>
  <c r="J22" i="8"/>
  <c r="M22" i="8" s="1"/>
  <c r="I19" i="12" s="1"/>
  <c r="I59" i="23" s="1"/>
  <c r="J83" i="8"/>
  <c r="M83" i="8" s="1"/>
  <c r="I80" i="12" s="1"/>
  <c r="J79" i="8"/>
  <c r="M79" i="8" s="1"/>
  <c r="I76" i="12" s="1"/>
  <c r="J43" i="8"/>
  <c r="M43" i="8" s="1"/>
  <c r="I40" i="12" s="1"/>
  <c r="J26" i="8"/>
  <c r="M26" i="8" s="1"/>
  <c r="I23" i="12" s="1"/>
  <c r="J58" i="23" s="1"/>
  <c r="J102" i="8"/>
  <c r="M102" i="8" s="1"/>
  <c r="I99" i="12" s="1"/>
  <c r="J97" i="8"/>
  <c r="M97" i="8" s="1"/>
  <c r="I94" i="12" s="1"/>
  <c r="K46" i="23" s="1"/>
  <c r="J92" i="8"/>
  <c r="M92" i="8" s="1"/>
  <c r="I89" i="12" s="1"/>
  <c r="I48" i="23" s="1"/>
  <c r="J49" i="8"/>
  <c r="M49" i="8" s="1"/>
  <c r="I46" i="12" s="1"/>
  <c r="J31" i="8"/>
  <c r="M31" i="8" s="1"/>
  <c r="I28" i="12" s="1"/>
  <c r="I51" i="23" s="1"/>
  <c r="J52" i="8"/>
  <c r="M52" i="8" s="1"/>
  <c r="I49" i="12" s="1"/>
  <c r="J55" i="23" s="1"/>
  <c r="J34" i="8"/>
  <c r="M34" i="8" s="1"/>
  <c r="I31" i="12" s="1"/>
  <c r="J89" i="8"/>
  <c r="M89" i="8" s="1"/>
  <c r="I86" i="12" s="1"/>
  <c r="I7" i="23" s="1"/>
  <c r="J73" i="8"/>
  <c r="M73" i="8" s="1"/>
  <c r="I70" i="12" s="1"/>
  <c r="J66" i="8"/>
  <c r="M66" i="8" s="1"/>
  <c r="I63" i="12" s="1"/>
  <c r="I6" i="23" s="1"/>
  <c r="J28" i="8"/>
  <c r="M28" i="8" s="1"/>
  <c r="I25" i="12" s="1"/>
  <c r="J20" i="8"/>
  <c r="M20" i="8" s="1"/>
  <c r="I17" i="12" s="1"/>
  <c r="J11" i="23" s="1"/>
  <c r="J57" i="8"/>
  <c r="M57" i="8" s="1"/>
  <c r="I54" i="12" s="1"/>
  <c r="J17" i="23" s="1"/>
  <c r="J19" i="8"/>
  <c r="M19" i="8" s="1"/>
  <c r="I16" i="12" s="1"/>
  <c r="I38" i="23" s="1"/>
  <c r="J27" i="8"/>
  <c r="M27" i="8" s="1"/>
  <c r="I24" i="12" s="1"/>
  <c r="J72" i="23" s="1"/>
  <c r="J46" i="8"/>
  <c r="M46" i="8" s="1"/>
  <c r="I43" i="12" s="1"/>
  <c r="I47" i="23" s="1"/>
  <c r="J64" i="8"/>
  <c r="M64" i="8" s="1"/>
  <c r="I61" i="12" s="1"/>
  <c r="J77" i="8"/>
  <c r="M77" i="8" s="1"/>
  <c r="I74" i="12" s="1"/>
  <c r="I73" i="23" s="1"/>
  <c r="J65" i="8"/>
  <c r="M65" i="8" s="1"/>
  <c r="I62" i="12" s="1"/>
  <c r="I49" i="23" s="1"/>
  <c r="J40" i="8"/>
  <c r="M40" i="8" s="1"/>
  <c r="I37" i="12" s="1"/>
  <c r="I24" i="23" s="1"/>
  <c r="J87" i="8"/>
  <c r="M87" i="8" s="1"/>
  <c r="I84" i="12" s="1"/>
  <c r="I75" i="23" s="1"/>
  <c r="J81" i="8"/>
  <c r="M81" i="8" s="1"/>
  <c r="I78" i="12" s="1"/>
  <c r="I78" i="23" s="1"/>
  <c r="J99" i="8"/>
  <c r="M99" i="8" s="1"/>
  <c r="I96" i="12" s="1"/>
  <c r="K87" i="23" s="1"/>
  <c r="J95" i="8"/>
  <c r="M95" i="8" s="1"/>
  <c r="I92" i="12" s="1"/>
  <c r="I82" i="23" s="1"/>
  <c r="J58" i="8"/>
  <c r="M58" i="8" s="1"/>
  <c r="I55" i="12" s="1"/>
  <c r="J74" i="23" s="1"/>
  <c r="J36" i="8"/>
  <c r="M36" i="8" s="1"/>
  <c r="I33" i="12" s="1"/>
  <c r="I10" i="23" s="1"/>
  <c r="J76" i="8"/>
  <c r="M76" i="8" s="1"/>
  <c r="I73" i="12" s="1"/>
  <c r="K9" i="23" s="1"/>
  <c r="J45" i="8"/>
  <c r="M45" i="8" s="1"/>
  <c r="I42" i="12" s="1"/>
  <c r="J14" i="8"/>
  <c r="M14" i="8" s="1"/>
  <c r="I11" i="12" s="1"/>
  <c r="J18" i="23" s="1"/>
  <c r="K79" i="26"/>
  <c r="M79" i="26" s="1"/>
  <c r="G76" i="12" s="1"/>
  <c r="G28" i="23" s="1"/>
  <c r="K75" i="26"/>
  <c r="M75" i="26" s="1"/>
  <c r="G72" i="12" s="1"/>
  <c r="K70" i="26"/>
  <c r="M70" i="26" s="1"/>
  <c r="G67" i="12" s="1"/>
  <c r="K34" i="26"/>
  <c r="M34" i="26" s="1"/>
  <c r="G31" i="12" s="1"/>
  <c r="K45" i="26"/>
  <c r="M45" i="26" s="1"/>
  <c r="G42" i="12" s="1"/>
  <c r="K84" i="26"/>
  <c r="M84" i="26" s="1"/>
  <c r="G81" i="12" s="1"/>
  <c r="I86" i="23" s="1"/>
  <c r="K90" i="26"/>
  <c r="M90" i="26" s="1"/>
  <c r="G87" i="12" s="1"/>
  <c r="K61" i="26"/>
  <c r="M61" i="26" s="1"/>
  <c r="G58" i="12" s="1"/>
  <c r="K102" i="26"/>
  <c r="M102" i="26" s="1"/>
  <c r="G99" i="12" s="1"/>
  <c r="K97" i="26"/>
  <c r="M97" i="26" s="1"/>
  <c r="G94" i="12" s="1"/>
  <c r="K93" i="26"/>
  <c r="M93" i="26" s="1"/>
  <c r="G90" i="12" s="1"/>
  <c r="I63" i="23" s="1"/>
  <c r="K39" i="26"/>
  <c r="M39" i="26" s="1"/>
  <c r="G36" i="12" s="1"/>
  <c r="K53" i="26"/>
  <c r="M53" i="26" s="1"/>
  <c r="G50" i="12" s="1"/>
  <c r="K49" i="26"/>
  <c r="M49" i="26" s="1"/>
  <c r="G46" i="12" s="1"/>
  <c r="K35" i="26"/>
  <c r="M35" i="26" s="1"/>
  <c r="G32" i="12" s="1"/>
  <c r="I27" i="23" s="1"/>
  <c r="K27" i="26"/>
  <c r="M27" i="26" s="1"/>
  <c r="G24" i="12" s="1"/>
  <c r="K23" i="26"/>
  <c r="M23" i="26" s="1"/>
  <c r="G20" i="12" s="1"/>
  <c r="G52" i="23" s="1"/>
  <c r="K17" i="26"/>
  <c r="M17" i="26" s="1"/>
  <c r="G14" i="12" s="1"/>
  <c r="I41" i="23" s="1"/>
  <c r="K13" i="26"/>
  <c r="M13" i="26" s="1"/>
  <c r="G10" i="12" s="1"/>
  <c r="I13" i="23" s="1"/>
  <c r="K57" i="26"/>
  <c r="M57" i="26" s="1"/>
  <c r="G54" i="12" s="1"/>
  <c r="G17" i="23" s="1"/>
  <c r="K73" i="26"/>
  <c r="M73" i="26" s="1"/>
  <c r="G70" i="12" s="1"/>
  <c r="G42" i="23" s="1"/>
  <c r="K68" i="26"/>
  <c r="M68" i="26" s="1"/>
  <c r="G65" i="12" s="1"/>
  <c r="I62" i="23" s="1"/>
  <c r="K64" i="26"/>
  <c r="M64" i="26" s="1"/>
  <c r="G61" i="12" s="1"/>
  <c r="H54" i="14"/>
  <c r="K54" i="14" s="1"/>
  <c r="E51" i="12" s="1"/>
  <c r="H28" i="14"/>
  <c r="K28" i="14" s="1"/>
  <c r="E25" i="12" s="1"/>
  <c r="G40" i="23" s="1"/>
  <c r="H84" i="14"/>
  <c r="K84" i="14" s="1"/>
  <c r="E81" i="12" s="1"/>
  <c r="H21" i="14"/>
  <c r="K21" i="14" s="1"/>
  <c r="E18" i="12" s="1"/>
  <c r="G80" i="23" s="1"/>
  <c r="H22" i="14"/>
  <c r="K22" i="14" s="1"/>
  <c r="E19" i="12" s="1"/>
  <c r="H95" i="14"/>
  <c r="K95" i="14" s="1"/>
  <c r="E92" i="12" s="1"/>
  <c r="G82" i="23" s="1"/>
  <c r="H37" i="14"/>
  <c r="K37" i="14" s="1"/>
  <c r="E34" i="12" s="1"/>
  <c r="G34" i="23" s="1"/>
  <c r="H90" i="14"/>
  <c r="K90" i="14" s="1"/>
  <c r="E87" i="12" s="1"/>
  <c r="H103" i="14"/>
  <c r="K103" i="14" s="1"/>
  <c r="E100" i="12" s="1"/>
  <c r="H11" i="14"/>
  <c r="K11" i="14" s="1"/>
  <c r="E8" i="12" s="1"/>
  <c r="G35" i="23" s="1"/>
  <c r="H82" i="14"/>
  <c r="K82" i="14" s="1"/>
  <c r="E79" i="12" s="1"/>
  <c r="G76" i="23" s="1"/>
  <c r="H100" i="14"/>
  <c r="K100" i="14" s="1"/>
  <c r="E97" i="12" s="1"/>
  <c r="G70" i="23" s="1"/>
  <c r="H34" i="14"/>
  <c r="K34" i="14" s="1"/>
  <c r="E31" i="12" s="1"/>
  <c r="H99" i="14"/>
  <c r="K99" i="14" s="1"/>
  <c r="E96" i="12" s="1"/>
  <c r="G87" i="23" s="1"/>
  <c r="H39" i="14"/>
  <c r="K39" i="14" s="1"/>
  <c r="E36" i="12" s="1"/>
  <c r="H43" i="14"/>
  <c r="K43" i="14" s="1"/>
  <c r="E40" i="12" s="1"/>
  <c r="G67" i="23" s="1"/>
  <c r="H27" i="14"/>
  <c r="K27" i="14" s="1"/>
  <c r="E24" i="12" s="1"/>
  <c r="H15" i="14"/>
  <c r="K15" i="14" s="1"/>
  <c r="E12" i="12" s="1"/>
  <c r="G81" i="23" s="1"/>
  <c r="H85" i="14"/>
  <c r="K85" i="14" s="1"/>
  <c r="E82" i="12" s="1"/>
  <c r="G12" i="23" s="1"/>
  <c r="H42" i="14"/>
  <c r="K42" i="14" s="1"/>
  <c r="E39" i="12" s="1"/>
  <c r="G15" i="23" s="1"/>
  <c r="H36" i="14"/>
  <c r="K36" i="14" s="1"/>
  <c r="E33" i="12" s="1"/>
  <c r="G10" i="23" s="1"/>
  <c r="H12" i="14"/>
  <c r="K12" i="14" s="1"/>
  <c r="E9" i="12" s="1"/>
  <c r="G26" i="23" s="1"/>
  <c r="H70" i="14"/>
  <c r="K70" i="14" s="1"/>
  <c r="E67" i="12" s="1"/>
  <c r="H52" i="14"/>
  <c r="K52" i="14" s="1"/>
  <c r="E49" i="12" s="1"/>
  <c r="G55" i="23" s="1"/>
  <c r="H102" i="14"/>
  <c r="K102" i="14" s="1"/>
  <c r="E99" i="12" s="1"/>
  <c r="H66" i="14"/>
  <c r="K66" i="14" s="1"/>
  <c r="E63" i="12" s="1"/>
  <c r="G6" i="23" s="1"/>
  <c r="H58" i="14"/>
  <c r="K58" i="14" s="1"/>
  <c r="E55" i="12" s="1"/>
  <c r="G74" i="23" s="1"/>
  <c r="H94" i="14"/>
  <c r="K94" i="14" s="1"/>
  <c r="E91" i="12" s="1"/>
  <c r="G22" i="23" s="1"/>
  <c r="H59" i="14"/>
  <c r="K59" i="14" s="1"/>
  <c r="E56" i="12" s="1"/>
  <c r="G57" i="23" s="1"/>
  <c r="H49" i="14"/>
  <c r="K49" i="14" s="1"/>
  <c r="E46" i="12" s="1"/>
  <c r="H61" i="14"/>
  <c r="K61" i="14" s="1"/>
  <c r="E58" i="12" s="1"/>
  <c r="H69" i="14"/>
  <c r="K69" i="14" s="1"/>
  <c r="E66" i="12" s="1"/>
  <c r="G83" i="23" s="1"/>
  <c r="H67" i="14"/>
  <c r="K67" i="14" s="1"/>
  <c r="E64" i="12" s="1"/>
  <c r="G23" i="23" s="1"/>
  <c r="H50" i="14"/>
  <c r="K50" i="14" s="1"/>
  <c r="E47" i="12" s="1"/>
  <c r="G84" i="23" s="1"/>
  <c r="H74" i="14"/>
  <c r="K74" i="14" s="1"/>
  <c r="E71" i="12" s="1"/>
  <c r="G77" i="23" s="1"/>
  <c r="H64" i="14"/>
  <c r="K64" i="14" s="1"/>
  <c r="E61" i="12" s="1"/>
  <c r="H80" i="14"/>
  <c r="K80" i="14" s="1"/>
  <c r="E77" i="12" s="1"/>
  <c r="G79" i="23" s="1"/>
  <c r="H98" i="14"/>
  <c r="K98" i="14" s="1"/>
  <c r="E95" i="12" s="1"/>
  <c r="G66" i="23" s="1"/>
  <c r="H86" i="14"/>
  <c r="K86" i="14" s="1"/>
  <c r="E83" i="12" s="1"/>
  <c r="G20" i="23" s="1"/>
  <c r="H17" i="14"/>
  <c r="K17" i="14" s="1"/>
  <c r="E14" i="12" s="1"/>
  <c r="H81" i="14"/>
  <c r="K81" i="14" s="1"/>
  <c r="E78" i="12" s="1"/>
  <c r="G78" i="23" s="1"/>
  <c r="H92" i="14"/>
  <c r="K92" i="14" s="1"/>
  <c r="E89" i="12" s="1"/>
  <c r="G48" i="23" s="1"/>
  <c r="H72" i="14"/>
  <c r="K72" i="14" s="1"/>
  <c r="E69" i="12" s="1"/>
  <c r="G61" i="23" s="1"/>
  <c r="H76" i="14"/>
  <c r="K76" i="14" s="1"/>
  <c r="E73" i="12" s="1"/>
  <c r="G9" i="23" s="1"/>
  <c r="H65" i="14"/>
  <c r="K65" i="14" s="1"/>
  <c r="E62" i="12" s="1"/>
  <c r="G49" i="23" s="1"/>
  <c r="H47" i="14"/>
  <c r="K47" i="14" s="1"/>
  <c r="E44" i="12" s="1"/>
  <c r="G71" i="23" s="1"/>
  <c r="H63" i="14"/>
  <c r="K63" i="14" s="1"/>
  <c r="E60" i="12" s="1"/>
  <c r="G43" i="23" s="1"/>
  <c r="H26" i="14"/>
  <c r="K26" i="14" s="1"/>
  <c r="E23" i="12" s="1"/>
  <c r="G58" i="23" s="1"/>
  <c r="H53" i="14"/>
  <c r="K53" i="14" s="1"/>
  <c r="E50" i="12" s="1"/>
  <c r="H87" i="14"/>
  <c r="K87" i="14" s="1"/>
  <c r="E84" i="12" s="1"/>
  <c r="G75" i="23" s="1"/>
  <c r="H24" i="14"/>
  <c r="K24" i="14" s="1"/>
  <c r="E21" i="12" s="1"/>
  <c r="G29" i="23" s="1"/>
  <c r="H45" i="14"/>
  <c r="K45" i="14" s="1"/>
  <c r="E42" i="12" s="1"/>
  <c r="H38" i="14"/>
  <c r="K38" i="14" s="1"/>
  <c r="E35" i="12" s="1"/>
  <c r="G64" i="23" s="1"/>
  <c r="H46" i="14"/>
  <c r="K46" i="14" s="1"/>
  <c r="E43" i="12" s="1"/>
  <c r="G47" i="23" s="1"/>
  <c r="H97" i="14"/>
  <c r="K97" i="14" s="1"/>
  <c r="E94" i="12" s="1"/>
  <c r="I25" i="23"/>
  <c r="J36" i="23"/>
  <c r="J86" i="23"/>
  <c r="J68" i="23"/>
  <c r="I50" i="23"/>
  <c r="I61" i="23"/>
  <c r="I40" i="23"/>
  <c r="I8" i="23"/>
  <c r="I20" i="23"/>
  <c r="I67" i="23"/>
  <c r="I79" i="23"/>
  <c r="I77" i="23"/>
  <c r="I44" i="23"/>
  <c r="I60" i="23"/>
  <c r="I35" i="23"/>
  <c r="I33" i="23"/>
  <c r="I55" i="23"/>
  <c r="I85" i="23"/>
  <c r="I16" i="23"/>
  <c r="I23" i="23"/>
  <c r="I84" i="23"/>
  <c r="I71" i="23"/>
  <c r="I83" i="23"/>
  <c r="I66" i="23"/>
  <c r="I12" i="23"/>
  <c r="I69" i="23"/>
  <c r="I29" i="23"/>
  <c r="I76" i="23"/>
  <c r="I56" i="23"/>
  <c r="I15" i="23"/>
  <c r="I45" i="23"/>
  <c r="I32" i="23"/>
  <c r="I30" i="23"/>
  <c r="K68" i="23" l="1"/>
  <c r="I65" i="23"/>
  <c r="J62" i="23"/>
  <c r="I58" i="23"/>
  <c r="I11" i="23"/>
  <c r="I72" i="23"/>
  <c r="I21" i="23"/>
  <c r="J39" i="23"/>
  <c r="J53" i="23"/>
  <c r="I31" i="23"/>
  <c r="I17" i="23"/>
  <c r="I18" i="23"/>
  <c r="I74" i="23"/>
  <c r="J90" i="23"/>
  <c r="N46" i="23"/>
  <c r="O52" i="23"/>
  <c r="M67" i="23"/>
  <c r="N34" i="23"/>
  <c r="G56" i="23"/>
  <c r="G90" i="23"/>
  <c r="D22" i="12"/>
  <c r="D59" i="12"/>
  <c r="K39" i="23"/>
  <c r="L40" i="23"/>
  <c r="D89" i="12"/>
  <c r="N12" i="23"/>
  <c r="N15" i="23"/>
  <c r="N56" i="23"/>
  <c r="N39" i="23"/>
  <c r="N90" i="23"/>
  <c r="D25" i="12"/>
  <c r="D54" i="12"/>
  <c r="I28" i="23"/>
  <c r="I14" i="23"/>
  <c r="L73" i="23"/>
  <c r="D37" i="12"/>
  <c r="K71" i="23"/>
  <c r="O89" i="23"/>
  <c r="G54" i="23"/>
  <c r="G39" i="23"/>
  <c r="K85" i="23"/>
  <c r="D82" i="12"/>
  <c r="D34" i="12"/>
  <c r="D73" i="12"/>
  <c r="D32" i="12"/>
  <c r="M62" i="23"/>
  <c r="M31" i="23"/>
  <c r="N6" i="23"/>
  <c r="D52" i="12"/>
  <c r="D60" i="12"/>
  <c r="D41" i="12"/>
  <c r="D21" i="12"/>
  <c r="F27" i="23"/>
  <c r="I54" i="23"/>
  <c r="D10" i="12"/>
  <c r="L66" i="23"/>
  <c r="N25" i="23"/>
  <c r="N66" i="23"/>
  <c r="O36" i="23"/>
  <c r="O59" i="23"/>
  <c r="O61" i="23"/>
  <c r="O27" i="23"/>
  <c r="O41" i="23"/>
  <c r="L23" i="23"/>
  <c r="F37" i="23"/>
  <c r="L41" i="23"/>
  <c r="L84" i="23"/>
  <c r="L53" i="23"/>
  <c r="L44" i="23"/>
  <c r="L39" i="23"/>
  <c r="L22" i="23"/>
  <c r="K18" i="23"/>
  <c r="L56" i="23"/>
  <c r="K11" i="23"/>
  <c r="G14" i="23"/>
  <c r="I46" i="23"/>
  <c r="L60" i="23"/>
  <c r="L25" i="23"/>
  <c r="L62" i="23"/>
  <c r="L64" i="23"/>
  <c r="L31" i="23"/>
  <c r="N11" i="23"/>
  <c r="N87" i="23"/>
  <c r="O81" i="23"/>
  <c r="F16" i="23"/>
  <c r="L30" i="23"/>
  <c r="L57" i="23"/>
  <c r="K75" i="23"/>
  <c r="L54" i="23"/>
  <c r="K58" i="23"/>
  <c r="K59" i="23"/>
  <c r="K74" i="23"/>
  <c r="I52" i="23"/>
  <c r="G72" i="23"/>
  <c r="G68" i="23"/>
  <c r="G21" i="23"/>
  <c r="G85" i="23"/>
  <c r="I42" i="23"/>
  <c r="I90" i="23"/>
  <c r="I39" i="23"/>
  <c r="K42" i="23"/>
  <c r="K40" i="23"/>
  <c r="K33" i="23"/>
  <c r="K82" i="23"/>
  <c r="L71" i="23"/>
  <c r="L42" i="23"/>
  <c r="L67" i="23"/>
  <c r="N86" i="23"/>
  <c r="N55" i="23"/>
  <c r="O53" i="23"/>
  <c r="O84" i="23"/>
  <c r="L82" i="23"/>
  <c r="K6" i="23"/>
  <c r="K10" i="23"/>
  <c r="L83" i="23"/>
  <c r="L32" i="23"/>
  <c r="L50" i="23"/>
  <c r="F50" i="23"/>
  <c r="L90" i="23"/>
  <c r="G88" i="23"/>
  <c r="K24" i="23"/>
  <c r="L63" i="23"/>
  <c r="K72" i="23"/>
  <c r="L68" i="23"/>
  <c r="I68" i="23"/>
  <c r="O17" i="23"/>
  <c r="K55" i="23"/>
  <c r="K89" i="23"/>
  <c r="L29" i="23"/>
  <c r="O35" i="23"/>
  <c r="O28" i="23"/>
  <c r="O13" i="23"/>
  <c r="O88" i="23"/>
  <c r="O8" i="23"/>
  <c r="O26" i="23"/>
  <c r="O31" i="23"/>
  <c r="O9" i="23"/>
  <c r="O60" i="23"/>
  <c r="O45" i="23"/>
  <c r="O68" i="23"/>
  <c r="L76" i="23"/>
  <c r="L85" i="23"/>
  <c r="L70" i="23"/>
  <c r="K7" i="23"/>
  <c r="L27" i="23"/>
  <c r="G59" i="23"/>
  <c r="K14" i="23"/>
  <c r="L12" i="23"/>
  <c r="G30" i="23"/>
  <c r="K17" i="23"/>
  <c r="L37" i="23"/>
  <c r="L69" i="23"/>
  <c r="K26" i="23"/>
  <c r="G31" i="23"/>
  <c r="H31" i="23"/>
  <c r="G13" i="23"/>
  <c r="H13" i="23"/>
  <c r="G27" i="23"/>
  <c r="H27" i="23"/>
  <c r="G63" i="23"/>
  <c r="H63" i="23"/>
  <c r="F29" i="23"/>
  <c r="G62" i="23"/>
  <c r="H62" i="23"/>
  <c r="G41" i="23"/>
  <c r="H41" i="23"/>
  <c r="G65" i="23"/>
  <c r="H65" i="23"/>
  <c r="G46" i="23"/>
  <c r="H46" i="23"/>
  <c r="G86" i="23"/>
  <c r="H86" i="23"/>
  <c r="G45" i="23"/>
  <c r="H45" i="23"/>
  <c r="I9" i="23"/>
  <c r="J9" i="23"/>
  <c r="I87" i="23"/>
  <c r="J87" i="23"/>
  <c r="J51" i="23"/>
  <c r="K51" i="23"/>
  <c r="J81" i="23"/>
  <c r="K81" i="23"/>
  <c r="J52" i="23"/>
  <c r="K52" i="23"/>
  <c r="J60" i="23"/>
  <c r="K60" i="23"/>
  <c r="J64" i="23"/>
  <c r="K64" i="23"/>
  <c r="J21" i="23"/>
  <c r="K21" i="23"/>
  <c r="J49" i="23"/>
  <c r="K49" i="23"/>
  <c r="J88" i="23"/>
  <c r="K88" i="23"/>
  <c r="F48" i="23"/>
  <c r="L43" i="23"/>
  <c r="M43" i="23"/>
  <c r="M74" i="23"/>
  <c r="M75" i="23"/>
  <c r="M26" i="23"/>
  <c r="N63" i="23"/>
  <c r="N62" i="23"/>
  <c r="N30" i="23"/>
  <c r="N67" i="23"/>
  <c r="N79" i="23"/>
  <c r="O67" i="23"/>
  <c r="O90" i="23"/>
  <c r="O22" i="23"/>
  <c r="O73" i="23"/>
  <c r="O74" i="23"/>
  <c r="O79" i="23"/>
  <c r="O64" i="23"/>
  <c r="O63" i="23"/>
  <c r="O69" i="23"/>
  <c r="O62" i="23"/>
  <c r="O30" i="23"/>
  <c r="O23" i="23"/>
  <c r="J14" i="23"/>
  <c r="H14" i="23"/>
  <c r="H68" i="23"/>
  <c r="H90" i="23"/>
  <c r="H42" i="23"/>
  <c r="H54" i="23"/>
  <c r="J46" i="23"/>
  <c r="N59" i="23"/>
  <c r="N89" i="23"/>
  <c r="O15" i="23"/>
  <c r="N61" i="23"/>
  <c r="K84" i="23"/>
  <c r="K29" i="23"/>
  <c r="O39" i="23"/>
  <c r="K69" i="23"/>
  <c r="N27" i="23"/>
  <c r="J65" i="23"/>
  <c r="J78" i="23"/>
  <c r="J73" i="23"/>
  <c r="J71" i="23"/>
  <c r="J31" i="23"/>
  <c r="J47" i="23"/>
  <c r="M71" i="23"/>
  <c r="N47" i="23"/>
  <c r="N38" i="23"/>
  <c r="N7" i="23"/>
  <c r="N42" i="23"/>
  <c r="N33" i="23"/>
  <c r="N57" i="23"/>
  <c r="N69" i="23"/>
  <c r="N13" i="23"/>
  <c r="N75" i="23"/>
  <c r="N45" i="23"/>
  <c r="N8" i="23"/>
  <c r="N26" i="23"/>
  <c r="O65" i="23"/>
  <c r="O12" i="23"/>
  <c r="O76" i="23"/>
  <c r="O55" i="23"/>
  <c r="O42" i="23"/>
  <c r="O34" i="23"/>
  <c r="O72" i="23"/>
  <c r="O38" i="23"/>
  <c r="O25" i="23"/>
  <c r="O16" i="23"/>
  <c r="O49" i="23"/>
  <c r="O20" i="23"/>
  <c r="O40" i="23"/>
  <c r="H28" i="23"/>
  <c r="K66" i="23"/>
  <c r="J24" i="23"/>
  <c r="M66" i="23"/>
  <c r="J26" i="23"/>
  <c r="N71" i="23"/>
  <c r="K50" i="23"/>
  <c r="K47" i="23"/>
  <c r="K41" i="23"/>
  <c r="K57" i="23"/>
  <c r="O57" i="23"/>
  <c r="N68" i="23"/>
  <c r="N17" i="23"/>
  <c r="N41" i="23"/>
  <c r="K54" i="23"/>
  <c r="K56" i="23"/>
  <c r="N31" i="23"/>
  <c r="K78" i="23"/>
  <c r="K73" i="23"/>
  <c r="J42" i="23"/>
  <c r="J40" i="23"/>
  <c r="J61" i="23"/>
  <c r="J67" i="23"/>
  <c r="J33" i="23"/>
  <c r="J82" i="23"/>
  <c r="J28" i="23"/>
  <c r="J38" i="23"/>
  <c r="L11" i="23"/>
  <c r="M11" i="23"/>
  <c r="M79" i="23"/>
  <c r="M42" i="23"/>
  <c r="M64" i="23"/>
  <c r="M60" i="23"/>
  <c r="M86" i="23"/>
  <c r="M29" i="23"/>
  <c r="N58" i="23"/>
  <c r="N37" i="23"/>
  <c r="N73" i="23"/>
  <c r="N48" i="23"/>
  <c r="N18" i="23"/>
  <c r="N54" i="23"/>
  <c r="N77" i="23"/>
  <c r="N36" i="23"/>
  <c r="N14" i="23"/>
  <c r="N19" i="23"/>
  <c r="N80" i="23"/>
  <c r="N88" i="23"/>
  <c r="N49" i="23"/>
  <c r="O33" i="23"/>
  <c r="O56" i="23"/>
  <c r="O58" i="23"/>
  <c r="O19" i="23"/>
  <c r="O83" i="23"/>
  <c r="O11" i="23"/>
  <c r="O54" i="23"/>
  <c r="O66" i="23"/>
  <c r="O14" i="23"/>
  <c r="O10" i="23"/>
  <c r="O82" i="23"/>
  <c r="O47" i="23"/>
  <c r="O46" i="23"/>
  <c r="O80" i="23"/>
  <c r="K22" i="23"/>
  <c r="H21" i="23"/>
  <c r="O48" i="23"/>
  <c r="J59" i="23"/>
  <c r="K27" i="23"/>
  <c r="K12" i="23"/>
  <c r="M87" i="23"/>
  <c r="N81" i="23"/>
  <c r="H72" i="23"/>
  <c r="H56" i="23"/>
  <c r="K37" i="23"/>
  <c r="K32" i="23"/>
  <c r="K30" i="23"/>
  <c r="N29" i="23"/>
  <c r="N60" i="23"/>
  <c r="K67" i="23"/>
  <c r="K61" i="23"/>
  <c r="K65" i="23"/>
  <c r="O75" i="23"/>
  <c r="J48" i="23"/>
  <c r="J85" i="23"/>
  <c r="J89" i="23"/>
  <c r="M73" i="23"/>
  <c r="M40" i="23"/>
  <c r="N72" i="23"/>
  <c r="N51" i="23"/>
  <c r="N16" i="23"/>
  <c r="N40" i="23"/>
  <c r="N35" i="23"/>
  <c r="N64" i="23"/>
  <c r="N74" i="23"/>
  <c r="N10" i="23"/>
  <c r="N28" i="23"/>
  <c r="O37" i="23"/>
  <c r="O6" i="23"/>
  <c r="O87" i="23"/>
  <c r="O7" i="23"/>
  <c r="O44" i="23"/>
  <c r="O51" i="23"/>
  <c r="O18" i="23"/>
  <c r="O21" i="23"/>
  <c r="H39" i="23"/>
  <c r="M25" i="23"/>
  <c r="J6" i="23"/>
  <c r="N84" i="23"/>
  <c r="H85" i="23"/>
  <c r="H17" i="23"/>
  <c r="K63" i="23"/>
  <c r="M55" i="23"/>
  <c r="J10" i="23"/>
  <c r="N9" i="23"/>
  <c r="K28" i="23"/>
  <c r="H52" i="23"/>
  <c r="K31" i="23"/>
  <c r="K44" i="23"/>
  <c r="K25" i="23"/>
  <c r="K23" i="23"/>
  <c r="N53" i="23"/>
  <c r="K83" i="23"/>
  <c r="K70" i="23"/>
  <c r="O77" i="23"/>
  <c r="K90" i="23"/>
  <c r="K48" i="23"/>
  <c r="K38" i="23"/>
  <c r="K76" i="23"/>
  <c r="K43" i="23"/>
  <c r="O24" i="23"/>
  <c r="J75" i="23"/>
  <c r="J7" i="23"/>
  <c r="D29" i="12"/>
  <c r="D15" i="12"/>
  <c r="D93" i="12"/>
  <c r="D47" i="12"/>
  <c r="D8" i="12"/>
  <c r="D63" i="12"/>
  <c r="D86" i="12"/>
  <c r="D80" i="12"/>
  <c r="D99" i="12"/>
  <c r="D16" i="12"/>
  <c r="D84" i="12"/>
  <c r="D71" i="12"/>
  <c r="D76" i="12"/>
  <c r="D11" i="12"/>
  <c r="D72" i="12"/>
  <c r="D57" i="12"/>
  <c r="D85" i="12"/>
  <c r="D96" i="12"/>
  <c r="D13" i="12"/>
  <c r="D70" i="12"/>
  <c r="D17" i="12"/>
  <c r="D30" i="12"/>
  <c r="D44" i="12"/>
  <c r="D90" i="12"/>
  <c r="D56" i="12"/>
  <c r="D95" i="12"/>
  <c r="D27" i="12"/>
  <c r="D20" i="12"/>
  <c r="D48" i="12"/>
  <c r="D12" i="12"/>
  <c r="D43" i="12"/>
  <c r="D74" i="12"/>
  <c r="D100" i="12"/>
  <c r="D28" i="12"/>
  <c r="D46" i="12"/>
  <c r="D58" i="12"/>
  <c r="D92" i="12"/>
  <c r="D9" i="12"/>
  <c r="D94" i="12"/>
  <c r="D81" i="12"/>
  <c r="D65" i="12"/>
  <c r="D51" i="12"/>
  <c r="D35" i="12"/>
  <c r="D19" i="12"/>
  <c r="D78" i="12"/>
  <c r="D31" i="12"/>
  <c r="D77" i="12"/>
  <c r="D61" i="12"/>
  <c r="D33" i="12"/>
  <c r="D91" i="12"/>
  <c r="D64" i="12"/>
  <c r="D50" i="12"/>
  <c r="D18" i="12"/>
  <c r="D24" i="12"/>
  <c r="D62" i="12"/>
  <c r="D87" i="12"/>
  <c r="D66" i="12"/>
  <c r="D69" i="12"/>
  <c r="D36" i="12"/>
  <c r="D97" i="12"/>
  <c r="D39" i="12"/>
  <c r="D23" i="12"/>
  <c r="D40" i="12"/>
  <c r="D79" i="12"/>
  <c r="D49" i="12"/>
  <c r="D55" i="12"/>
  <c r="D83" i="12"/>
  <c r="D42" i="12"/>
  <c r="D14" i="12"/>
  <c r="D67" i="12"/>
  <c r="C42" i="12" l="1"/>
  <c r="C79" i="12"/>
  <c r="C97" i="12"/>
  <c r="C50" i="12"/>
  <c r="C61" i="12"/>
  <c r="C19" i="12"/>
  <c r="C74" i="12"/>
  <c r="C36" i="12"/>
  <c r="C20" i="12"/>
  <c r="C21" i="12"/>
  <c r="C73" i="12"/>
  <c r="C37" i="12"/>
  <c r="C54" i="12"/>
  <c r="C90" i="12"/>
  <c r="C57" i="12"/>
  <c r="C71" i="12"/>
  <c r="C80" i="12"/>
  <c r="C47" i="12"/>
  <c r="C64" i="12"/>
  <c r="C35" i="12"/>
  <c r="C43" i="12"/>
  <c r="C13" i="12"/>
  <c r="C86" i="12"/>
  <c r="C10" i="12"/>
  <c r="C41" i="12"/>
  <c r="C34" i="12"/>
  <c r="C25" i="12"/>
  <c r="C87" i="12"/>
  <c r="C55" i="12"/>
  <c r="C24" i="12"/>
  <c r="C31" i="12"/>
  <c r="C9" i="12"/>
  <c r="C28" i="12"/>
  <c r="C12" i="12"/>
  <c r="C95" i="12"/>
  <c r="C30" i="12"/>
  <c r="C96" i="12"/>
  <c r="C11" i="12"/>
  <c r="C16" i="12"/>
  <c r="C63" i="12"/>
  <c r="C15" i="12"/>
  <c r="F43" i="23"/>
  <c r="C60" i="12"/>
  <c r="C82" i="12"/>
  <c r="C59" i="12"/>
  <c r="C81" i="12"/>
  <c r="C58" i="12"/>
  <c r="C70" i="12"/>
  <c r="C83" i="12"/>
  <c r="C40" i="12"/>
  <c r="C62" i="12"/>
  <c r="C77" i="12"/>
  <c r="C94" i="12"/>
  <c r="C46" i="12"/>
  <c r="C27" i="12"/>
  <c r="C44" i="12"/>
  <c r="C72" i="12"/>
  <c r="C84" i="12"/>
  <c r="C93" i="12"/>
  <c r="C67" i="12"/>
  <c r="C23" i="12"/>
  <c r="C69" i="12"/>
  <c r="C91" i="12"/>
  <c r="C51" i="12"/>
  <c r="C14" i="12"/>
  <c r="C49" i="12"/>
  <c r="C39" i="12"/>
  <c r="C66" i="12"/>
  <c r="C18" i="12"/>
  <c r="C33" i="12"/>
  <c r="C78" i="12"/>
  <c r="C65" i="12"/>
  <c r="C92" i="12"/>
  <c r="C100" i="12"/>
  <c r="C48" i="12"/>
  <c r="C56" i="12"/>
  <c r="C17" i="12"/>
  <c r="C85" i="12"/>
  <c r="C76" i="12"/>
  <c r="C99" i="12"/>
  <c r="C8" i="12"/>
  <c r="C29" i="12"/>
  <c r="C52" i="12"/>
  <c r="C32" i="12"/>
  <c r="C89" i="12"/>
  <c r="C22" i="12"/>
  <c r="F24" i="23"/>
  <c r="F12" i="23"/>
  <c r="F9" i="23"/>
  <c r="F34" i="23"/>
  <c r="F40" i="23"/>
  <c r="F67" i="23"/>
  <c r="F68" i="23"/>
  <c r="F65" i="23"/>
  <c r="F76" i="23"/>
  <c r="F70" i="23"/>
  <c r="F54" i="23"/>
  <c r="F56" i="23"/>
  <c r="F31" i="23"/>
  <c r="F59" i="23"/>
  <c r="F86" i="23"/>
  <c r="F21" i="23"/>
  <c r="F84" i="23"/>
  <c r="F8" i="23"/>
  <c r="F20" i="23"/>
  <c r="F23" i="23"/>
  <c r="F64" i="23"/>
  <c r="F75" i="23"/>
  <c r="F39" i="23"/>
  <c r="F74" i="23"/>
  <c r="F26" i="23"/>
  <c r="F81" i="23"/>
  <c r="F66" i="23"/>
  <c r="F87" i="23"/>
  <c r="F41" i="23"/>
  <c r="F55" i="23"/>
  <c r="F15" i="23"/>
  <c r="F83" i="23"/>
  <c r="F10" i="23"/>
  <c r="F82" i="23"/>
  <c r="F88" i="23"/>
  <c r="F57" i="23"/>
  <c r="F35" i="23"/>
  <c r="F17" i="23"/>
  <c r="E88" i="23"/>
  <c r="F73" i="23"/>
  <c r="F52" i="23"/>
  <c r="F36" i="23"/>
  <c r="F47" i="23"/>
  <c r="F61" i="23"/>
  <c r="E42" i="23"/>
  <c r="F42" i="23"/>
  <c r="F18" i="23"/>
  <c r="F38" i="23"/>
  <c r="F69" i="23"/>
  <c r="F25" i="23"/>
  <c r="F60" i="23"/>
  <c r="F89" i="23"/>
  <c r="F28" i="23"/>
  <c r="F62" i="23"/>
  <c r="F51" i="23"/>
  <c r="F44" i="23"/>
  <c r="F63" i="23"/>
  <c r="F11" i="23"/>
  <c r="F33" i="23"/>
  <c r="F19" i="23"/>
  <c r="F72" i="23"/>
  <c r="F85" i="23"/>
  <c r="F79" i="23"/>
  <c r="F46" i="23"/>
  <c r="F80" i="23"/>
  <c r="F58" i="23"/>
  <c r="E86" i="23"/>
  <c r="D86" i="23" s="1"/>
  <c r="F32" i="23"/>
  <c r="E53" i="23"/>
  <c r="F53" i="23"/>
  <c r="F45" i="23"/>
  <c r="E75" i="23"/>
  <c r="F7" i="23"/>
  <c r="F6" i="23"/>
  <c r="F71" i="23"/>
  <c r="F49" i="23"/>
  <c r="F77" i="23"/>
  <c r="F78" i="23"/>
  <c r="F22" i="23"/>
  <c r="F14" i="23"/>
  <c r="F30" i="23"/>
  <c r="F90" i="23"/>
  <c r="F13" i="23"/>
  <c r="E90" i="23"/>
  <c r="E69" i="23"/>
  <c r="E29" i="23"/>
  <c r="D29" i="23" s="1"/>
  <c r="E81" i="23"/>
  <c r="E13" i="23"/>
  <c r="E78" i="23"/>
  <c r="E15" i="23"/>
  <c r="E67" i="23"/>
  <c r="E47" i="23"/>
  <c r="E8" i="23"/>
  <c r="E80" i="23"/>
  <c r="E61" i="23"/>
  <c r="E71" i="23"/>
  <c r="E83" i="23"/>
  <c r="E33" i="23"/>
  <c r="E19" i="23"/>
  <c r="E24" i="23"/>
  <c r="E76" i="23"/>
  <c r="E31" i="23"/>
  <c r="E23" i="23"/>
  <c r="E46" i="23"/>
  <c r="E68" i="23"/>
  <c r="E73" i="23"/>
  <c r="E50" i="23"/>
  <c r="D50" i="23" s="1"/>
  <c r="E14" i="23"/>
  <c r="E43" i="23"/>
  <c r="E30" i="23"/>
  <c r="E84" i="23"/>
  <c r="E16" i="23"/>
  <c r="D16" i="23" s="1"/>
  <c r="E79" i="23"/>
  <c r="E54" i="23"/>
  <c r="E20" i="23"/>
  <c r="D20" i="23" s="1"/>
  <c r="E55" i="23"/>
  <c r="E65" i="23"/>
  <c r="E58" i="23"/>
  <c r="E41" i="23"/>
  <c r="E6" i="23"/>
  <c r="E7" i="23"/>
  <c r="D7" i="23" s="1"/>
  <c r="E57" i="23"/>
  <c r="E17" i="23"/>
  <c r="E49" i="23"/>
  <c r="E89" i="23"/>
  <c r="E62" i="23"/>
  <c r="E21" i="23"/>
  <c r="E38" i="23"/>
  <c r="E36" i="23"/>
  <c r="E18" i="23"/>
  <c r="E11" i="23"/>
  <c r="E60" i="23"/>
  <c r="E52" i="23"/>
  <c r="E59" i="23"/>
  <c r="D59" i="23" s="1"/>
  <c r="E72" i="23"/>
  <c r="E35" i="23"/>
  <c r="E40" i="23"/>
  <c r="D40" i="23" s="1"/>
  <c r="E37" i="23"/>
  <c r="D37" i="23" s="1"/>
  <c r="E26" i="23"/>
  <c r="E63" i="23"/>
  <c r="E82" i="23"/>
  <c r="E70" i="23"/>
  <c r="D70" i="23" s="1"/>
  <c r="E22" i="23"/>
  <c r="E87" i="23"/>
  <c r="E66" i="23"/>
  <c r="E51" i="23"/>
  <c r="E34" i="23"/>
  <c r="E85" i="23"/>
  <c r="E25" i="23"/>
  <c r="E64" i="23"/>
  <c r="E10" i="23"/>
  <c r="E45" i="23"/>
  <c r="E77" i="23"/>
  <c r="E9" i="23"/>
  <c r="E27" i="23"/>
  <c r="D27" i="23" s="1"/>
  <c r="E44" i="23"/>
  <c r="E28" i="23"/>
  <c r="E48" i="23"/>
  <c r="D48" i="23" s="1"/>
  <c r="E32" i="23"/>
  <c r="E39" i="23"/>
  <c r="E74" i="23"/>
  <c r="E56" i="23"/>
  <c r="E12" i="23"/>
  <c r="D43" i="23" l="1"/>
  <c r="D34" i="23"/>
  <c r="D23" i="23"/>
  <c r="D41" i="23"/>
  <c r="D84" i="23"/>
  <c r="D10" i="23"/>
  <c r="D64" i="23"/>
  <c r="D24" i="23"/>
  <c r="D22" i="23"/>
  <c r="D9" i="23"/>
  <c r="D51" i="23"/>
  <c r="D18" i="23"/>
  <c r="D54" i="23"/>
  <c r="D33" i="23"/>
  <c r="D15" i="23"/>
  <c r="D79" i="23"/>
  <c r="D68" i="23"/>
  <c r="D66" i="23"/>
  <c r="D39" i="23"/>
  <c r="D45" i="23"/>
  <c r="D60" i="23"/>
  <c r="D47" i="23"/>
  <c r="D8" i="23"/>
  <c r="D12" i="23"/>
  <c r="D25" i="23"/>
  <c r="D82" i="23"/>
  <c r="D6" i="23"/>
  <c r="D67" i="23"/>
  <c r="D81" i="23"/>
  <c r="D75" i="23"/>
  <c r="D17" i="23"/>
  <c r="D35" i="23"/>
  <c r="D31" i="23"/>
  <c r="D76" i="23"/>
  <c r="D74" i="23"/>
  <c r="D65" i="23"/>
  <c r="D14" i="23"/>
  <c r="D71" i="23"/>
  <c r="D21" i="23"/>
  <c r="D56" i="23"/>
  <c r="D87" i="23"/>
  <c r="D55" i="23"/>
  <c r="D26" i="23"/>
  <c r="D88" i="23"/>
  <c r="D57" i="23"/>
  <c r="D83" i="23"/>
  <c r="D52" i="23"/>
  <c r="D69" i="23"/>
  <c r="D28" i="23"/>
  <c r="D63" i="23"/>
  <c r="D80" i="23"/>
  <c r="D77" i="23"/>
  <c r="D72" i="23"/>
  <c r="D30" i="23"/>
  <c r="D32" i="23"/>
  <c r="D44" i="23"/>
  <c r="D49" i="23"/>
  <c r="D73" i="23"/>
  <c r="D19" i="23"/>
  <c r="D61" i="23"/>
  <c r="D38" i="23"/>
  <c r="D89" i="23"/>
  <c r="D46" i="23"/>
  <c r="D13" i="23"/>
  <c r="D11" i="23"/>
  <c r="D36" i="23"/>
  <c r="D78" i="23"/>
  <c r="D53" i="23"/>
  <c r="D42" i="23"/>
  <c r="D85" i="23"/>
  <c r="D62" i="23"/>
  <c r="D90" i="23"/>
  <c r="D58" i="23"/>
  <c r="C85" i="23" l="1"/>
  <c r="B31" i="12" s="1"/>
  <c r="C36" i="23"/>
  <c r="B15" i="12" s="1"/>
  <c r="C51" i="23"/>
  <c r="B28" i="12" s="1"/>
  <c r="C86" i="23"/>
  <c r="B81" i="12" s="1"/>
  <c r="C43" i="23"/>
  <c r="B60" i="12" s="1"/>
  <c r="C41" i="23"/>
  <c r="B14" i="12" s="1"/>
  <c r="C9" i="23"/>
  <c r="B73" i="12" s="1"/>
  <c r="C48" i="23"/>
  <c r="B89" i="12" s="1"/>
  <c r="C20" i="23"/>
  <c r="B83" i="12" s="1"/>
  <c r="C19" i="23"/>
  <c r="B29" i="12" s="1"/>
  <c r="C35" i="23"/>
  <c r="B8" i="12" s="1"/>
  <c r="C52" i="23"/>
  <c r="B20" i="12" s="1"/>
  <c r="C77" i="23"/>
  <c r="B71" i="12" s="1"/>
  <c r="C42" i="23"/>
  <c r="B70" i="12" s="1"/>
  <c r="C29" i="23"/>
  <c r="B21" i="12" s="1"/>
  <c r="C55" i="23"/>
  <c r="B49" i="12" s="1"/>
  <c r="C68" i="23"/>
  <c r="B36" i="12" s="1"/>
  <c r="C87" i="23"/>
  <c r="B96" i="12" s="1"/>
  <c r="C26" i="23"/>
  <c r="B9" i="12" s="1"/>
  <c r="C31" i="23"/>
  <c r="B61" i="12" s="1"/>
  <c r="C69" i="23"/>
  <c r="B93" i="12" s="1"/>
  <c r="C49" i="23"/>
  <c r="B62" i="12" s="1"/>
  <c r="C72" i="23"/>
  <c r="B24" i="12" s="1"/>
  <c r="C90" i="23"/>
  <c r="B99" i="12" s="1"/>
  <c r="C13" i="23"/>
  <c r="B10" i="12" s="1"/>
  <c r="C67" i="23"/>
  <c r="B40" i="12" s="1"/>
  <c r="C46" i="23"/>
  <c r="B94" i="12" s="1"/>
  <c r="C89" i="23"/>
  <c r="B57" i="12" s="1"/>
  <c r="C75" i="23"/>
  <c r="B84" i="12" s="1"/>
  <c r="C14" i="23"/>
  <c r="B42" i="12" s="1"/>
  <c r="C60" i="23"/>
  <c r="B13" i="12" s="1"/>
  <c r="C34" i="23"/>
  <c r="B34" i="12" s="1"/>
  <c r="C56" i="23"/>
  <c r="B50" i="12" s="1"/>
  <c r="C45" i="23"/>
  <c r="B72" i="12" s="1"/>
  <c r="C47" i="23"/>
  <c r="B43" i="12" s="1"/>
  <c r="C84" i="23"/>
  <c r="B47" i="12" s="1"/>
  <c r="C7" i="23"/>
  <c r="B86" i="12" s="1"/>
  <c r="C15" i="23"/>
  <c r="B39" i="12" s="1"/>
  <c r="C73" i="23"/>
  <c r="B74" i="12" s="1"/>
  <c r="C18" i="23"/>
  <c r="B11" i="12" s="1"/>
  <c r="C70" i="23"/>
  <c r="B97" i="12" s="1"/>
  <c r="C32" i="23"/>
  <c r="B48" i="12" s="1"/>
  <c r="C33" i="23"/>
  <c r="B80" i="12" s="1"/>
  <c r="C22" i="23"/>
  <c r="B91" i="12" s="1"/>
  <c r="C76" i="23"/>
  <c r="B79" i="12" s="1"/>
  <c r="C63" i="23"/>
  <c r="B90" i="12" s="1"/>
  <c r="C21" i="23"/>
  <c r="B58" i="12" s="1"/>
  <c r="C83" i="23"/>
  <c r="B66" i="12" s="1"/>
  <c r="C74" i="23"/>
  <c r="B55" i="12" s="1"/>
  <c r="C6" i="23"/>
  <c r="B63" i="12" s="1"/>
  <c r="C25" i="23"/>
  <c r="B30" i="12" s="1"/>
  <c r="C58" i="23"/>
  <c r="B23" i="12" s="1"/>
  <c r="C11" i="23"/>
  <c r="B17" i="12" s="1"/>
  <c r="C24" i="23"/>
  <c r="B37" i="12" s="1"/>
  <c r="C39" i="23"/>
  <c r="B67" i="12" s="1"/>
  <c r="C57" i="23"/>
  <c r="B56" i="12" s="1"/>
  <c r="C28" i="23"/>
  <c r="B76" i="12" s="1"/>
  <c r="C81" i="23"/>
  <c r="B12" i="12" s="1"/>
  <c r="C65" i="23"/>
  <c r="B46" i="12" s="1"/>
  <c r="C23" i="23"/>
  <c r="B64" i="12" s="1"/>
  <c r="C37" i="23"/>
  <c r="B22" i="12" s="1"/>
  <c r="C44" i="23"/>
  <c r="B27" i="12" s="1"/>
  <c r="C12" i="23"/>
  <c r="B82" i="12" s="1"/>
  <c r="C53" i="23"/>
  <c r="B85" i="12" s="1"/>
  <c r="C62" i="23"/>
  <c r="B65" i="12" s="1"/>
  <c r="C78" i="23"/>
  <c r="B78" i="12" s="1"/>
  <c r="C88" i="23"/>
  <c r="B100" i="12" s="1"/>
  <c r="C71" i="23"/>
  <c r="B44" i="12" s="1"/>
  <c r="C50" i="23"/>
  <c r="B59" i="12" s="1"/>
  <c r="C38" i="23"/>
  <c r="B16" i="12" s="1"/>
  <c r="C80" i="23"/>
  <c r="B18" i="12" s="1"/>
  <c r="C30" i="23"/>
  <c r="B51" i="12" s="1"/>
  <c r="C40" i="23"/>
  <c r="B25" i="12" s="1"/>
  <c r="C10" i="23"/>
  <c r="B33" i="12" s="1"/>
  <c r="C17" i="23"/>
  <c r="B54" i="12" s="1"/>
  <c r="C27" i="23"/>
  <c r="B32" i="12" s="1"/>
  <c r="C61" i="23"/>
  <c r="B69" i="12" s="1"/>
  <c r="C79" i="23"/>
  <c r="B77" i="12" s="1"/>
  <c r="C82" i="23"/>
  <c r="B92" i="12" s="1"/>
  <c r="C8" i="23"/>
  <c r="B41" i="12" s="1"/>
  <c r="C16" i="23"/>
  <c r="B52" i="12" s="1"/>
  <c r="C59" i="23"/>
  <c r="B19" i="12" s="1"/>
  <c r="C66" i="23"/>
  <c r="B95" i="12" s="1"/>
  <c r="C54" i="23"/>
  <c r="B87" i="12" s="1"/>
  <c r="C64" i="23"/>
  <c r="B35" i="12" s="1"/>
</calcChain>
</file>

<file path=xl/comments1.xml><?xml version="1.0" encoding="utf-8"?>
<comments xmlns="http://schemas.openxmlformats.org/spreadsheetml/2006/main">
  <authors>
    <author>Nt</author>
  </authors>
  <commentList>
    <comment ref="F40" authorId="0" shapeId="0">
      <text>
        <r>
          <rPr>
            <sz val="9"/>
            <color indexed="81"/>
            <rFont val="Tahoma"/>
            <family val="2"/>
            <charset val="204"/>
          </rPr>
          <t>План и факт стоят одни и те же значения</t>
        </r>
      </text>
    </comment>
  </commentList>
</comments>
</file>

<file path=xl/comments2.xml><?xml version="1.0" encoding="utf-8"?>
<comments xmlns="http://schemas.openxmlformats.org/spreadsheetml/2006/main">
  <authors>
    <author>Голованова Наталия Владимировна</author>
    <author>Nt</author>
  </authors>
  <commentList>
    <comment ref="E92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Не по всем налогам
</t>
        </r>
      </text>
    </comment>
    <comment ref="E95" authorId="1" shapeId="0">
      <text>
        <r>
          <rPr>
            <b/>
            <sz val="9"/>
            <color indexed="81"/>
            <rFont val="Tahoma"/>
            <family val="2"/>
            <charset val="204"/>
          </rPr>
          <t>Не по всем налогам</t>
        </r>
      </text>
    </comment>
  </commentList>
</comments>
</file>

<file path=xl/sharedStrings.xml><?xml version="1.0" encoding="utf-8"?>
<sst xmlns="http://schemas.openxmlformats.org/spreadsheetml/2006/main" count="7024" uniqueCount="1005">
  <si>
    <t xml:space="preserve">http://ob.mosreg.ru/index.php/o-byudzhete/zakon-o-byudzhete/2015-god/338-byudzhet-moskovskoj-oblasti-na-2015-god-i-na-planovyj-period-2016-i-2017-godov </t>
  </si>
  <si>
    <t>http://dtf.avo.ru/index.php?option=com_content&amp;view=article&amp;id=236&amp;Itemid=25</t>
  </si>
  <si>
    <t>5.1</t>
  </si>
  <si>
    <t>Опубликован ли проект закона об исполнении бюджета за 2014 год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РФ?</t>
  </si>
  <si>
    <t xml:space="preserve">В целях оценки показателя учитывается публикация проекта закона об исполнении бюджета за 2014 год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проекта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t>
  </si>
  <si>
    <t>5.2</t>
  </si>
  <si>
    <t xml:space="preserve">Да, опубликовано </t>
  </si>
  <si>
    <t>Нет, не опубликовано</t>
  </si>
  <si>
    <t>5.3</t>
  </si>
  <si>
    <t>Опубликован ли в составе материалов к проекту закона об исполнении бюджета за 2014 год итоговый документ (протокол), принятый по результатам публичных слушаний по годовому отчету об исполнении бюджета?</t>
  </si>
  <si>
    <t xml:space="preserve">Да, опубликован </t>
  </si>
  <si>
    <t>Нет, не опубликован или не отвечает указанным требованиям</t>
  </si>
  <si>
    <t>5.4</t>
  </si>
  <si>
    <t>Представлены ли в составе опубликованных материалов к проекту закона об исполнении бюджета за 2014 год сведения о прогнозируемых и фактических значениях показателей социально-экономического развития субъекта РФ за отчетный год?</t>
  </si>
  <si>
    <t>Да, представлены</t>
  </si>
  <si>
    <t> 0,5</t>
  </si>
  <si>
    <t>Нет, не представлены или не соответствуют требованиям</t>
  </si>
  <si>
    <t>5.5</t>
  </si>
  <si>
    <t>Опубликованы ли в составе проекта закона об исполнении бюджета за 2014 год или в материалах к нему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поясняются ли различия между утвержденными (установленными) и фактическими значениями?</t>
  </si>
  <si>
    <t>В целях оценки показателя учитываются сведения о доходах бюджета (плановые и фактические значения), детализированные по видам доходов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Для максимальной оценки показателя должны быть представлены пояснения различий между первоначально утвержденными (установленными) показателями доходов и их фактическими значениями в случаях, если такие отклонения составили 5% и более от утвержденного (установленного) значения.</t>
  </si>
  <si>
    <t>Да, сведения опубликованы, в том числе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значения, или таких отклонений нет</t>
  </si>
  <si>
    <t>Да, сведения опубликованы, но не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</t>
  </si>
  <si>
    <t xml:space="preserve">Нет, сведения не опубликованы или не отвечают требованиям </t>
  </si>
  <si>
    <t>5.6</t>
  </si>
  <si>
    <t>Опубликованы ли в составе проекта закона об исполнении бюджета за 2014 год или в материалах к нему сведения о фактически произведенных расходах по разделам и подразделам классификации расходов бюджета в сравнении с первоначально утвержденными законом о бюджете значениями?</t>
  </si>
  <si>
    <t>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 от утвержденного значения.</t>
  </si>
  <si>
    <t>Да, сведения опубликованы, в том числе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значения, или таких отклонений нет</t>
  </si>
  <si>
    <t>Да, сведения опубликованы, но не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(установленного) значения</t>
  </si>
  <si>
    <t>Нет, не опубликованы или не отвечают требованиям</t>
  </si>
  <si>
    <t>5.7</t>
  </si>
  <si>
    <t>Опубликованы ли в составе проекта закона об исполнении бюджета за 2014 год или в материалах к нему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значениями?</t>
  </si>
  <si>
    <t>5.8</t>
  </si>
  <si>
    <t>Представлены ли в составе материалов к проекту закона об исполнении бюджета за 2014 год сведения об объеме государственного долга и его соответствии первоначально утвержденным (установленным) законом о бюджете предельным значениям?</t>
  </si>
  <si>
    <t>В целях оценки показателя учитываются сведения об объеме государственного долга на начало и конец отчетного года, а также о соответствии объема государственного долга на конец отчетного года утвержденным (установленным) законом о бюджете предельным значениям. Для максимальной оценки показателя требуется представление сведений на начало и конец отчетного года по видам заимствований.</t>
  </si>
  <si>
    <t>Да, сведения представлены, в том числе с детализацией государственного долга по видам заимствований</t>
  </si>
  <si>
    <t xml:space="preserve">Да, сведения представлены, но без детализации государственного долга по видам заимствований </t>
  </si>
  <si>
    <t>Нет, сведения не представлены или не отвечают требованиям</t>
  </si>
  <si>
    <t>5.9</t>
  </si>
  <si>
    <t>Представлены ли в составе материалов к проекту закона об исполнении бюджета за 2014 год сведения о внесенных в течение отчетного года изменениях в закон о бюджете?</t>
  </si>
  <si>
    <t>Показатель оценивается в случае публикации сведений, представленных в разрезе всех принятых законов о внесении изменений в закон о бюджете, с указанием сумм изменений: 
а) в части доходов - по видам доходов, детализированным,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бюджетов;
б) в части расходов - по разделам и подразделам классификации расходов.</t>
  </si>
  <si>
    <t>Да, сведения представлены в части доходов и расходов, а также в случае, если законы о внесении изменений в бюджет 2014 года не принимались</t>
  </si>
  <si>
    <t>Нет, не представлены или не отвечают требованиям</t>
  </si>
  <si>
    <t>5.10</t>
  </si>
  <si>
    <t>Опубликованы ли в составе материалов к проекту закона об исполнении бюджета за 2014 год сведения о результатах реализации и (или) оценке эффективности государственных программ за 2014 год?</t>
  </si>
  <si>
    <t xml:space="preserve">Показатель оценивается в случае публикации сведений по всем государственным программам, финансируемым из бюджета субъекта РФ в 2014 году. В составе сведений о результатах реализации и (или) оценке эффективности государственных программ в обязательном порядке должны быть представлены сведения о плановых и фактических значениях целевых показателей (индикаторов) государственных программ за 2014 год. 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 </t>
  </si>
  <si>
    <t xml:space="preserve">Да, опубликованы </t>
  </si>
  <si>
    <t>5.11</t>
  </si>
  <si>
    <t>Опубликованы ли в составе материалов к проекту закона об исполнении бюджета за 2014 год сведения о выполнении государственных заданий?</t>
  </si>
  <si>
    <t xml:space="preserve">Да, сведения опубликованы </t>
  </si>
  <si>
    <t>Нет, сведения не опубликованы или не отвечают требованиям</t>
  </si>
  <si>
    <t>Оценка показателя 5.1</t>
  </si>
  <si>
    <t xml:space="preserve">Проведение публичных слушаний по годовому отчету об исполнении бюджета субъекта РФ предусмотрено Федеральным законом от 6 октября 1999 г.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 Правовые основы проведения публичных слушаний установлены Федеральным законом от 21 июля 2014 г. №212-ФЗ «Об основах общественного контроля в Российской Федерации». 
В целях оценки показателя публичными слушаниями признаются мероприятия, проводимые в очной форме, в которых может принять участие любой гражданин. Учитывается итоговый документ (протокол), составленный организатором публичных слушаний. Итоговый документ (протокол) должен содержать обобщенную информацию о ходе публичных слушаний, в том числе о мнениях их участников, поступивших предложениях и заявлениях, об одобренных большинством участников слушаний рекомендациях. </t>
  </si>
  <si>
    <t>В числе показателей социально-экономического развития, как минимум, должны быть представлены такие показатели как: численность населения, валовый региональный продукт, прибыль, фонд оплаты труда, индекс потребительских цен.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</t>
  </si>
  <si>
    <t>http://www.minfintuva.ru/15/16/page1859.html</t>
  </si>
  <si>
    <t>Республика Севрная Осетия - Алания</t>
  </si>
  <si>
    <t>Численность населения</t>
  </si>
  <si>
    <t>ИПЦ</t>
  </si>
  <si>
    <t>ВРП</t>
  </si>
  <si>
    <t>Прибыль</t>
  </si>
  <si>
    <t>ФОТ</t>
  </si>
  <si>
    <t>Оценка показателя 5.4</t>
  </si>
  <si>
    <t>Оценка показателя 5.5</t>
  </si>
  <si>
    <t>Сведения не опубликованы</t>
  </si>
  <si>
    <t>Сведения опубликованы, но не по всем указанным видам доходов</t>
  </si>
  <si>
    <t>Сведения опубликованы по всем указанным видам доходов</t>
  </si>
  <si>
    <t>Оценка показателя 5.6</t>
  </si>
  <si>
    <t>Оценка показателя 5.8</t>
  </si>
  <si>
    <t>Оценка показателя 5.10</t>
  </si>
  <si>
    <t>Оценка показателя 5.3</t>
  </si>
  <si>
    <t>Оценка показателя 5.11</t>
  </si>
  <si>
    <t>Оценка показателя 5.2</t>
  </si>
  <si>
    <t>Да, сведения представлены, но только частично (только в части доходов или только в части расходов или не по всем указанным статьям)</t>
  </si>
  <si>
    <t>5.5. Публикация в составе проекта закона об исполнении бюджета за 2014 год или в материалах к нему  сведений о фактических поступлениях доходов в разрезе видов налоговых и неналоговых доходов в сравнении с первоначально утвержденными (установленными) значениями и пояснений различий между утвержденными (установленными) и фактическими значениями</t>
  </si>
  <si>
    <t>5.6.  Публикация в составе проекта закона об исполнении бюджета за 2014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законом значениями</t>
  </si>
  <si>
    <t>в том числе представление сведений о прогнозируемых и фактических значениях показателей:</t>
  </si>
  <si>
    <t>Представлены только фактические значения</t>
  </si>
  <si>
    <t xml:space="preserve">Сведения не опубликованы </t>
  </si>
  <si>
    <t>Опубликованы только фактические значения</t>
  </si>
  <si>
    <t>Сведения о расходах опубликованы по всем государственным программам</t>
  </si>
  <si>
    <t>Сведения о расходах опубликованы по отдельным государственным программам</t>
  </si>
  <si>
    <t>Сведения не представлены</t>
  </si>
  <si>
    <t>Да</t>
  </si>
  <si>
    <t>Нет</t>
  </si>
  <si>
    <t>Количество принятых в 2014 году законов о внесении изменений в закон о бюджете (по данным системы КонсультантПлюс)</t>
  </si>
  <si>
    <t>Сведения представлены по отдельным изменениям</t>
  </si>
  <si>
    <t>Сведения представлены по всем изменениям</t>
  </si>
  <si>
    <t>Опубликованы сводные данные</t>
  </si>
  <si>
    <t>5.11.  Публикация в составе материалов к проекту закона об исполнении бюджета за 2014 год сведений о выполнении государственных заданий</t>
  </si>
  <si>
    <t>5.10. Публикация в составе материалов к проекту закона об исполнении бюджета за 2014 год сведений о результатах реализации и (или) оценке эффективности государственных программ</t>
  </si>
  <si>
    <t>Сведения представлены по доходам и расходам</t>
  </si>
  <si>
    <t>Сведения представлены только по доходам</t>
  </si>
  <si>
    <t>Сведения представлены только по расходам</t>
  </si>
  <si>
    <t>5.9. Публикация в составе материалов к проекту закона об исполнении бюджета за 2014 год сведений о внесенных в течение года изменениях в закон о бюджете</t>
  </si>
  <si>
    <t>5.1. Публикация проекта закона субъекта Российской Федерации об исполнении бюджета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</t>
  </si>
  <si>
    <t>Указаны ли наименования составляющих документа?</t>
  </si>
  <si>
    <t>Структурирован ли документ?</t>
  </si>
  <si>
    <t>5.2. Публикация заключения внешнего органа государственного финансового контроля на годовой отчет об исполнении бюджета субъекта РФ за 2014 год в составе материалов к проекту закона об исполнении бюджета за 2014 год</t>
  </si>
  <si>
    <t>5.3. Публикация результатов публичных слушаний по проекту закона об исполнении бюджета за 2014 год в составе материалов к проекту закона об исполнении бюджета за 2014 год</t>
  </si>
  <si>
    <t>http://www.kspko.ru</t>
  </si>
  <si>
    <t>http://www.ofukem.ru/download/sndko/PostSNDKO_N862ot150624.pdf</t>
  </si>
  <si>
    <t>http://www.ksp.nso.ru/news/254</t>
  </si>
  <si>
    <t>http://mf.omskportal.ru/ru/RegionalPublicAuthorities/executivelist/MF/otkrbudg/ispolnenie/2014/god.html</t>
  </si>
  <si>
    <t>Особенности содержания итогового документа (протокола)  (сведения, которые должны быть отражены в протоколе, но отсутствуют; итоговый документ (протокол) не опубликован; иные особенности)</t>
  </si>
  <si>
    <t>5.4. Публикация в составе материалов к проекту закона об исполнении бюджета за 2014 год сведений о прогнозируемых и фактических значениях показателей социально-экономического развития субъекта РФ за 2014 год</t>
  </si>
  <si>
    <t>Указаны полные наименования</t>
  </si>
  <si>
    <t>Указаны краткие наименования</t>
  </si>
  <si>
    <t>Наименования отсутствуют или указаны только для отдельных составляющих</t>
  </si>
  <si>
    <t>Нет, не представлены</t>
  </si>
  <si>
    <t>Изменения не вносились</t>
  </si>
  <si>
    <t>Сведения представлены по всем программам</t>
  </si>
  <si>
    <t>Сведения представлены по отдельным программам</t>
  </si>
  <si>
    <t>Представлены ли сведения о плановых и фактических значениях целевых показателей (индикаторов) госпрограмм?</t>
  </si>
  <si>
    <t>Сведения опубликованы по всем отраслям (ведомствам), для которых предусмотрен вид расходов 611 и (или) 621</t>
  </si>
  <si>
    <t>Сведения опубликованы по отдельным отраслям (ведомствам), для которых предусмотрен вид расходов 611 и (или) 621</t>
  </si>
  <si>
    <t>Наличие плановых и фактических значений показателей, характеризующих объем и (или) качество государственных услуг (работ)</t>
  </si>
  <si>
    <t>Показатели представлены по всем услугам</t>
  </si>
  <si>
    <t>по видам заимствований</t>
  </si>
  <si>
    <t>общий объем долга</t>
  </si>
  <si>
    <t>Представлены пояснения причин отклонений от первоначально утвержденных значений для всех показателей, для которых отклонения составили 5% и более</t>
  </si>
  <si>
    <t>Пояснения причин отклонений от первоначально утвержденных значений не представлены</t>
  </si>
  <si>
    <t>Состав документа</t>
  </si>
  <si>
    <t>Дата проведения</t>
  </si>
  <si>
    <t>Место проведения</t>
  </si>
  <si>
    <t>Указана</t>
  </si>
  <si>
    <t>Указано</t>
  </si>
  <si>
    <t>Не указано</t>
  </si>
  <si>
    <t>Не указана</t>
  </si>
  <si>
    <t xml:space="preserve">Включена ли стенограмма вопросов и ответов, предложений граждан </t>
  </si>
  <si>
    <t>PDF</t>
  </si>
  <si>
    <t>Word, Excel</t>
  </si>
  <si>
    <t>http://budget.bryanskoblfin.ru/Show/File/828</t>
  </si>
  <si>
    <t>Excel</t>
  </si>
  <si>
    <t>http://dtf.avo.ru/index.php?option=com_content&amp;view=article&amp;id=238&amp;Itemid=180</t>
  </si>
  <si>
    <t>Word</t>
  </si>
  <si>
    <t>http://www.admoblkaluga.ru/main/work/finances/budget/reports.php</t>
  </si>
  <si>
    <t>PDF, Word, Excel</t>
  </si>
  <si>
    <t>Excel, Word</t>
  </si>
  <si>
    <t>Заключение - на сайте СП</t>
  </si>
  <si>
    <t>http://www.ksp48.ru/detksp/ekspmerp/curent-160.html</t>
  </si>
  <si>
    <t>Очная</t>
  </si>
  <si>
    <t>Заочная</t>
  </si>
  <si>
    <t>http://rznoblduma.ru/index.php?option=com_content&amp;view=article&amp;id=840:-l-2014-r-&amp;catid=57:2012-05-03-05-01-45&amp;Itemid=137</t>
  </si>
  <si>
    <t>http://www.ksp-orel.ru/files/experno-analitecheskaya-deyatelnost/ispolnenie-obl-byudget-2014.docx</t>
  </si>
  <si>
    <t>Опубликованы плановые и фактические значения</t>
  </si>
  <si>
    <t>http://www.finsmol.ru/minfin/nJM5lLS7</t>
  </si>
  <si>
    <t>Word, Excel, PDF</t>
  </si>
  <si>
    <t>Word, PDF</t>
  </si>
  <si>
    <t>http://www.gfu.vrn.ru/bud001/zakonobispolnenii/</t>
  </si>
  <si>
    <t>http://fin.tmbreg.ru/6347/6366/7736.html</t>
  </si>
  <si>
    <t>http://duma.yar.ru/service/projects/zp151797.html</t>
  </si>
  <si>
    <t>http://www.kspalata76.yarregion.ru/Info_eao.html</t>
  </si>
  <si>
    <t>Приложение 12</t>
  </si>
  <si>
    <t>Пояснительная записка</t>
  </si>
  <si>
    <t>http://minfin.karelia.ru/2014-2016-gody/</t>
  </si>
  <si>
    <t>http://gsrk.ru/static/data/agenda/0000/81/exp/26044/</t>
  </si>
  <si>
    <t>Документ под номером 30439</t>
  </si>
  <si>
    <t>http://dvinaland.ru/citizenry/-w47ch8ry</t>
  </si>
  <si>
    <t>http://ksp39.ru/index.php?option=com_content&amp;view=category&amp;id=56&amp;Itemid=92</t>
  </si>
  <si>
    <t>Приложение 5</t>
  </si>
  <si>
    <t>Приложение 4</t>
  </si>
  <si>
    <t>Поясн.записка, стр. 3</t>
  </si>
  <si>
    <t>Пояснительная записка, стр. 40</t>
  </si>
  <si>
    <t>Таблица 2, Том II</t>
  </si>
  <si>
    <t>Таблица 8, Том II</t>
  </si>
  <si>
    <t>Таблица 7, Том II</t>
  </si>
  <si>
    <t>Аналитическая записка (Том V)</t>
  </si>
  <si>
    <t>http://minfin.gov-murman.ru/open-budget/regional_budget/law_of_budget_projects/</t>
  </si>
  <si>
    <t>Заключение в составе документов</t>
  </si>
  <si>
    <t>http://www.novkfo.ru/годовые_отчеты_об_исполнении_областного_бюджета/</t>
  </si>
  <si>
    <t>http://sobranie.pskov.ru/lawmaking/bills?title=исполнении</t>
  </si>
  <si>
    <t>Пояснительная записка, стр. 64</t>
  </si>
  <si>
    <t>http://www.assembly.spb.ru/welcome/show/709/58769</t>
  </si>
  <si>
    <t>Пояснительная записка, стр. 10</t>
  </si>
  <si>
    <t>http://ksp.kalmregion.ru/control.htm</t>
  </si>
  <si>
    <t>http://www.donland.ru/Donland/Pages/View.aspx?pageid=123679&amp;mid=128183&amp;itemId=138</t>
  </si>
  <si>
    <t>Пояснительная записка, стр. 3</t>
  </si>
  <si>
    <t>http://www.spdag.ru/expert.html</t>
  </si>
  <si>
    <t>http://www.nsrd.ru/dokumenty/proekti_normativno_pravovih_aktov</t>
  </si>
  <si>
    <t>http://www.parlamentri.ru/zakonodatelnaya-deyatelnost/2013-04-30-06-48-54/236-postanovleniya-ns-ri-za-2013-god.html; http://www.mfri.ru/index.php/2013-12-01-16-49-08/obinfo</t>
  </si>
  <si>
    <t>http://kspri.ru/index.php/deyatelnost-palaty/ekspertno-analiticheskaya-deyatelnost</t>
  </si>
  <si>
    <t>http://kspkchr.ru/page/page44.html</t>
  </si>
  <si>
    <t>http://www.mfrno-a.ru/info/proekty_normativno_pravovykh_aktov.php</t>
  </si>
  <si>
    <t>Пояснительная записка, стр. 31</t>
  </si>
  <si>
    <t>http://mari-el.gov.ru/minfin/Pages/projects.aspx; http://parlament.mari.ru/itog/pnpa.html</t>
  </si>
  <si>
    <t>http://mari-el.gov.ru/gsp/Pages/posled_kontrol.aspx</t>
  </si>
  <si>
    <t>http://www.gsrm.ru/publicgod2014/index.php</t>
  </si>
  <si>
    <t>http://sp.e-mordovia.ru/informatsiya-o-kontrolnykh-meropriyatiyakh.html</t>
  </si>
  <si>
    <t>Приложение  3</t>
  </si>
  <si>
    <t>http://www.sprt.tatar/index.php?page=/news/1/716</t>
  </si>
  <si>
    <t>http://www.mfur.ru/budjet/ispolnenie/otchet_ispolnenie/proekt.php</t>
  </si>
  <si>
    <t>http://gkk.udmurt.ru/about/info/news/352/</t>
  </si>
  <si>
    <t>Пояснительная записка, стр. 91</t>
  </si>
  <si>
    <t>http://budget.cap.ru/Show/Category/146?ItemId=310</t>
  </si>
  <si>
    <t>Заключение - на сайте Минфина в разделе "Заключения на проект"</t>
  </si>
  <si>
    <t>Лист "г-17" файла "Пакет документов", Пояснительная к отчёту (с.395)</t>
  </si>
  <si>
    <t>Информация по расходам (раздел, подраздел) 2014 поправки.xls</t>
  </si>
  <si>
    <t>http://www.zaksob.ru/pages.aspx?id=208&amp;m=68</t>
  </si>
  <si>
    <t>http://minfin.pnzreg.ru/budget/Otkrytyy_Byudet_Penzenskoy_oblasti/ispbudza2014</t>
  </si>
  <si>
    <t>http://asozd.samgd.ru/bills/2164/</t>
  </si>
  <si>
    <t>http://saratov.gov.ru/gov/auth/minfin/bud_sar_obl/2014/Pub_Sluh/Ps_is_bud.php</t>
  </si>
  <si>
    <t>http://spso.ucoz.ru/index/ehkspertno_analiticheskie_meroprijatija/0-41</t>
  </si>
  <si>
    <t>http://spuo.ru/activity/conclusion/zakl-2015.html</t>
  </si>
  <si>
    <t>http://www.finupr.kurganobl.ru/index.php?test=ispol</t>
  </si>
  <si>
    <t>PDF, Excel</t>
  </si>
  <si>
    <t>http://www.minfin74.ru/mBudget/execution/annual/annual.php</t>
  </si>
  <si>
    <t>http://www.ksp74.ru/keae_info.php</t>
  </si>
  <si>
    <t>39. Анализ исполнения по доходам (к первонач.план).xls</t>
  </si>
  <si>
    <t>40. Анализ исполнения за 2014 год по КФСР (к первонач.план).xls</t>
  </si>
  <si>
    <t>41. Анализ исполнения по гос.программам (к первонач.план).xls</t>
  </si>
  <si>
    <t>42. Объем гос.долга на нач.и конец года.xlsx; 43. Объем гос.долга утвержд.законом о бюджете на 2014 год.xlsx</t>
  </si>
  <si>
    <t>44. Изменения параметров в 2014 году по доходам.xls; 45. Изменения параметров в 2014 году по расходам.xls</t>
  </si>
  <si>
    <t>46. Оценка эффективности гос.программ за 2014 год.xlsx; 47. Целевые показатели гос.программ за 2014 год.xlsx</t>
  </si>
  <si>
    <t>48. Информация о выполнении  государственных заданий за 2014 год.xlsx</t>
  </si>
  <si>
    <t>http://elkurultay.ru/index.php?option=com_content&amp;view=category&amp;layout=blog&amp;id=296&amp;Itemid=146</t>
  </si>
  <si>
    <t>http://sp03.ru/work/ead</t>
  </si>
  <si>
    <t>http://минфинрб.рф/normbase/18/; http://new.hural-rb.ru/bankz/</t>
  </si>
  <si>
    <t>Пояснительная к отчету РБ в тыс. рублей.doc (стр. 25)</t>
  </si>
  <si>
    <t>http://sprt17.ru/?cat=7</t>
  </si>
  <si>
    <t>Текст документа, стр. 16</t>
  </si>
  <si>
    <t>Текст документа, стр. 28</t>
  </si>
  <si>
    <t>Текст документа, стр. 192</t>
  </si>
  <si>
    <t>http://www.ksp19.ru/worck_z.html</t>
  </si>
  <si>
    <t>http://www.vskhakasia.ru/lawmaking/bill/814</t>
  </si>
  <si>
    <t>http://kspzab.ru/examination/</t>
  </si>
  <si>
    <t>http://minfin.krskstate.ru///openbudget//othcet//otchet2014</t>
  </si>
  <si>
    <t>http://www.gfu.ru/budget/obl/section.php?IBLOCK_ID=125&amp;SECTION_ID=1180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</si>
  <si>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</si>
  <si>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</si>
  <si>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</si>
  <si>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</si>
  <si>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</si>
  <si>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</si>
  <si>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</si>
  <si>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</si>
  <si>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</si>
  <si>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</si>
  <si>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</si>
  <si>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</si>
  <si>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</si>
  <si>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</si>
  <si>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</si>
  <si>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</si>
  <si>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</si>
  <si>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</si>
  <si>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</si>
  <si>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</si>
  <si>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</si>
  <si>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</si>
  <si>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</si>
  <si>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</si>
  <si>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</si>
  <si>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</si>
  <si>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</si>
  <si>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</si>
  <si>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</si>
  <si>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</si>
  <si>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</si>
  <si>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</si>
  <si>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</si>
  <si>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</si>
  <si>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</si>
  <si>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</si>
  <si>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</si>
  <si>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</si>
  <si>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</si>
  <si>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</si>
  <si>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</si>
  <si>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</si>
  <si>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</si>
  <si>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</si>
  <si>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</si>
  <si>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</si>
  <si>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</si>
  <si>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</si>
  <si>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</si>
  <si>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</si>
  <si>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</si>
  <si>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</si>
  <si>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</si>
  <si>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</si>
  <si>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</si>
  <si>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</si>
  <si>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</si>
  <si>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</si>
  <si>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</si>
  <si>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</si>
  <si>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</si>
  <si>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</si>
  <si>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</si>
  <si>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</si>
  <si>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</si>
  <si>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</si>
  <si>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</si>
  <si>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</si>
  <si>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</si>
  <si>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</si>
  <si>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</si>
  <si>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</si>
  <si>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</si>
  <si>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</si>
  <si>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</si>
  <si>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</si>
  <si>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</si>
  <si>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</si>
  <si>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</si>
  <si>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</si>
  <si>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</si>
  <si>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</si>
  <si>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</si>
  <si>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</si>
  <si>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</si>
  <si>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</si>
  <si>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</si>
  <si>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</si>
  <si>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</si>
  <si>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</si>
  <si>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</si>
  <si>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Календарный период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</si>
  <si>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</si>
  <si>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</si>
  <si>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</si>
  <si>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</si>
  <si>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</si>
  <si>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</si>
  <si>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Итого по разделу 1</t>
  </si>
  <si>
    <t>Ссылка на источник данных</t>
  </si>
  <si>
    <t>http://www.finsmol.ru/minfin/nJvVo3p7</t>
  </si>
  <si>
    <t>№ п/п</t>
  </si>
  <si>
    <t>Вопросы и варианты ответов</t>
  </si>
  <si>
    <t>Баллы</t>
  </si>
  <si>
    <t>Понижающие коэффициенты</t>
  </si>
  <si>
    <t>в случае затрудненного поиска документа</t>
  </si>
  <si>
    <t>Да, опубликован в структурированном виде, с указанием полных или кратких наименований всех составляющих</t>
  </si>
  <si>
    <t>Да, опубликован, но не в структурированном виде и (или) без указания полных или кратких наименований всех составляющих</t>
  </si>
  <si>
    <t xml:space="preserve">Нет, не опубликован </t>
  </si>
  <si>
    <t>Варианты ответов</t>
  </si>
  <si>
    <t>Форматы</t>
  </si>
  <si>
    <t>машиночитаемый</t>
  </si>
  <si>
    <t>графический</t>
  </si>
  <si>
    <t>графический формат</t>
  </si>
  <si>
    <t>Итого</t>
  </si>
  <si>
    <t>баллы</t>
  </si>
  <si>
    <t>понижающие коэффициенты</t>
  </si>
  <si>
    <t>Вопрос</t>
  </si>
  <si>
    <t>Крымский федеральный округ</t>
  </si>
  <si>
    <t>Республика Крым</t>
  </si>
  <si>
    <t>г. Севастополь</t>
  </si>
  <si>
    <t>Формат
(указать формат документа)</t>
  </si>
  <si>
    <t>http://dfto.ru/www/doc/index.php?option=com_zoo&amp;task=item&amp;item_id=354&amp;category_id=24&amp;Itemid=106</t>
  </si>
  <si>
    <t>http://www.admoblkaluga.ru/main/work/finances/budget/obl_2015_2017.php</t>
  </si>
  <si>
    <t>http://fin.tmbreg.ru/6347/2010.html</t>
  </si>
  <si>
    <t>http://www.yarregion.ru/depts/depfin/tmpPages/docs.aspx</t>
  </si>
  <si>
    <t>http://www.novkfo.ru/%D0%BD%D0%BE%D1%80%D0%BC%D0%B0%D1%82%D0%B8%D0%B2%D0%BD%D1%8B%D0%B5_%D0%B4%D0%BE%D0%BA%D1%83%D0%BC%D0%B5%D0%BD%D1%82%D1%8B/</t>
  </si>
  <si>
    <t>http://minfin.kalmregion.ru/index.php?option=com_content&amp;view=article&amp;id=16%3A2011-03-14-12-50-11&amp;catid=4&amp;Itemid=6</t>
  </si>
  <si>
    <t>http://primorsky.ru/authorities/executive-agencies/departments/finance/laws.php</t>
  </si>
  <si>
    <t>https://minfin.bashkortostan.ru/documents/151841/</t>
  </si>
  <si>
    <t>http://www.depfin.kirov.ru/openbudget/oblbud/bud2015/</t>
  </si>
  <si>
    <t>http://minfin.pnzreg.ru/budget/basic_law</t>
  </si>
  <si>
    <t>http://правительство.янао.рф/economics/budget_yanao/</t>
  </si>
  <si>
    <t>http://zakon.krskstate.ru/0/doc/21751</t>
  </si>
  <si>
    <t>http://acts.findep.org/acts.html</t>
  </si>
  <si>
    <t>http://www.kamchatka.gov.ru/?cont=oiv_din&amp;mcont=5626&amp;menu=4&amp;menu2=0&amp;id=168</t>
  </si>
  <si>
    <t>http://minfin.khabkrai.ru/portal/Show/Content/705</t>
  </si>
  <si>
    <t>http://pravitelstvo.kbr.ru/oigv/minfin/budget/respublikanskij_bjudzhet.php</t>
  </si>
  <si>
    <t>Комментарий:</t>
  </si>
  <si>
    <t>затруднен-ный поиск</t>
  </si>
  <si>
    <t>http://www.ivoblduma.ru/zakony/proekty-zakonov/11405/, http://df.ivanovoobl.ru/regionalnye-finansy/publichnye-slushaniya/informatsiya-o-provedenii-publichnyh-slushanij</t>
  </si>
  <si>
    <t>http://www.crimea.gov.ru/law-draft-card/4674</t>
  </si>
  <si>
    <t>Доступность
(трудности поиска)</t>
  </si>
  <si>
    <t>http://sevzakon.ru/view/laws/bank_zakonoproektov/i_sozyv_2015/ob_ispolnenii_gorodskogo_byudzheta_goroda_sevastopolya_za_2014_god/</t>
  </si>
  <si>
    <t>http://npa.eao.ru/law?d&amp;nd=64303701&amp;prevDoc=64303701&amp;spack=111barod%3Dx%5C10;y%5C10%26intelsearch%3D%EE%E1+%E8%F1%EF%EE%EB%ED%E5%ED%E8%E8+%E1%FE%E4%E6%E5%F2%E0%26listid%3D010000000100%26listpos%3D6%26lsz%3D337%26razdel%3D64300002%26w%3D9%26whereselect%3D9%26&amp;c=%C8%D1%CF%CE%CB%CD%C5%CD%C8%C8+%C1%DE%C4%C6%C5%D2%C0#I0</t>
  </si>
  <si>
    <t>Html</t>
  </si>
  <si>
    <t>Переход через поиск на сайт правовой информации</t>
  </si>
  <si>
    <t xml:space="preserve">Заочная </t>
  </si>
  <si>
    <t>Представлены первоначально утвержденные плановые значения (или отклонения от них)</t>
  </si>
  <si>
    <t>Представлены уточненные плановые значения (или отклонения от них)</t>
  </si>
  <si>
    <t>Детализация сведений</t>
  </si>
  <si>
    <t>Опубликованы ли сведения?</t>
  </si>
  <si>
    <t>Представлены ли сведения о плановых значениях или об отклонениях от плановых значений?</t>
  </si>
  <si>
    <t>Указано ли, что плановые значения являются первоначальными?</t>
  </si>
  <si>
    <t>Не указано, является ли план первоначальным или уточненным</t>
  </si>
  <si>
    <t>Представлены пояснения причин отклонений для всех показателей, для которых отклонения составили 5% и более</t>
  </si>
  <si>
    <t>Представлены пояснения причин отклонений для отдельных показателей, для которых отклонения составили 5% и более</t>
  </si>
  <si>
    <t>Представлены ли объяснения причин отклонений от плановых значений?</t>
  </si>
  <si>
    <t>Указано, что план является первоначальным</t>
  </si>
  <si>
    <t>Указано, что план является уточненным</t>
  </si>
  <si>
    <t>Представлены ли сведения о фактических расходах за 2014 год по разделам и подразделам?</t>
  </si>
  <si>
    <t>Передставлены уточненные плановые значения (или отклонения от них)</t>
  </si>
  <si>
    <t>Опубликованы ли сведения о расходах в разрезе государственных программ?</t>
  </si>
  <si>
    <t>Представлены плановые и фактические значения</t>
  </si>
  <si>
    <t>Представлены ли сведения по государственным программам?</t>
  </si>
  <si>
    <t>Представлены ли сведения об эффективности государственных программ?</t>
  </si>
  <si>
    <t>Опубликованы сведения в разрезе учреждений</t>
  </si>
  <si>
    <t>Опубликованы ли сведения о выполнении государственных заданий?</t>
  </si>
  <si>
    <t>Опубликованы ли сведения по всем отраслям (ведомствам)?</t>
  </si>
  <si>
    <t>Информация не опубликована</t>
  </si>
  <si>
    <t>Опубликованы ли сведения по всем услугам?</t>
  </si>
  <si>
    <t>Сведения опубликованы по всем услугам</t>
  </si>
  <si>
    <t>Сведения опубликованы по отдельным услугам</t>
  </si>
  <si>
    <r>
      <t xml:space="preserve">в случае применения </t>
    </r>
    <r>
      <rPr>
        <sz val="10"/>
        <color theme="1"/>
        <rFont val="Times New Roman"/>
        <family val="1"/>
        <charset val="204"/>
      </rPr>
      <t xml:space="preserve">графического </t>
    </r>
    <r>
      <rPr>
        <sz val="10"/>
        <color rgb="FF000000"/>
        <rFont val="Times New Roman"/>
        <family val="1"/>
        <charset val="204"/>
      </rPr>
      <t>формата</t>
    </r>
  </si>
  <si>
    <r>
      <rPr>
        <b/>
        <sz val="10"/>
        <color rgb="FF000000"/>
        <rFont val="Times New Roman"/>
        <family val="1"/>
      </rPr>
      <t>Годовой отчет об исполнении бюджета</t>
    </r>
    <r>
      <rPr>
        <i/>
        <sz val="10"/>
        <color rgb="FF000000"/>
        <rFont val="Times New Roman"/>
        <family val="1"/>
      </rPr>
      <t xml:space="preserve">
Годовой отчет об исполнении бюджета является основным отчетным документом, характеризующим деятельность органов государственной власти. В соответствии с Бюджетным кодексом РФ годовой отчет об исполнении бюджета субъекта РФ подлежит утверждению законом субъекта РФ. С точки зрения открытости бюджетных данных годовой отчет об исполнении бюджета должен содержать сведения и объяснять различия между первоначальными оценками и фактическими результатами исполнения бюджета.
Оценка показателей данного раздела производится в отношении годового отчета об исполнении бюджета за 2014 год. </t>
    </r>
  </si>
  <si>
    <r>
      <t xml:space="preserve">Опубликовано ли </t>
    </r>
    <r>
      <rPr>
        <sz val="10"/>
        <color theme="1"/>
        <rFont val="Times New Roman"/>
        <family val="1"/>
      </rPr>
      <t xml:space="preserve">в составе материалов к проекту </t>
    </r>
    <r>
      <rPr>
        <sz val="10"/>
        <color rgb="FF000000"/>
        <rFont val="Times New Roman"/>
        <family val="1"/>
      </rPr>
      <t>закона об исполнении бюджета за 2014 год заключение органа внешнего государственного финансового контроля на годовой отчет об исполнении бюджета субъекта РФ за 2014 год?</t>
    </r>
  </si>
  <si>
    <r>
      <t xml:space="preserve">В соответствии с Бюджетным кодексом РФ годовой отчет об исполнении бюджета до его рассмотрения в законодательном (представительном) органе подлежит внешней проверке. В целях оценки показателя учитывается официальный документ, подписанный уполномоченным должностным лицом. 
В случае, если заключение опубликовано на сайте органа внешнего государственного финансового контроля, и сведения об этом в виде ссылки на указанный документ не содержатся в составе материалов к проекту </t>
    </r>
    <r>
      <rPr>
        <i/>
        <sz val="10"/>
        <color rgb="FF000000"/>
        <rFont val="Times New Roman"/>
        <family val="1"/>
      </rPr>
      <t>закона об исполнении бюджета за 2014 год, применяется понижающий коэффициент для случая затрудненного поиска документа. Данное требование не исключает других случаев применения указанного понижающего коэффициента.</t>
    </r>
  </si>
  <si>
    <r>
      <t>В соответствии со статьей 264.1 Бюджетного кодекса РФ сведения о выполнении государственных заданий содержатся в составе бюджетной отчетности. Показатель оценивается в случае публикации сводных данных, приведенных в</t>
    </r>
    <r>
      <rPr>
        <i/>
        <sz val="10"/>
        <color theme="1"/>
        <rFont val="Times New Roman"/>
        <family val="1"/>
      </rPr>
      <t xml:space="preserve"> разрезе государственных услуг (работ), включенных в базовые (отраслевые) перечни государственных услуг и работ или в ведомственные перечни государственных услуг и работ, сгруппированных по отраслям или ведомствам. Сведения, представленные в разрезе учреждений, в целях оценки показателя не учитываются. Для оценки показателя требуется публикация сведений о выполнении государственных заданий по всем отраслям или ведомствам, в рамках которых выдавались государственные задания на оказание государственных услуг (выполнение работ). В составе сведений о выполнении государственных заданий в обязательном порядке должны быть представлены плановые и фактические значения показателей, характеризующих объемы и (или) качество государственных услуг (работ). </t>
    </r>
  </si>
  <si>
    <t>5.8 Публикация в составе материалов к проекту закона об исполнении бюджета сведений о государственном долге и его соответствии первоначально утвержденным (установленным) законом о бюджете значениям</t>
  </si>
  <si>
    <t>фактические и прогнозируемые значения</t>
  </si>
  <si>
    <t>только фактические значения</t>
  </si>
  <si>
    <t>сведения не представлены</t>
  </si>
  <si>
    <t xml:space="preserve">Не представлены пояснения причин отклонений </t>
  </si>
  <si>
    <t>http://duma.chukotka.ru/index.php?option=com_content&amp;view=article&amp;id=550:ob-ispolnenii-okruzhnogo-byudzheta-za-2014-god&amp;catid=53:arkhiv&amp;Itemid=167</t>
  </si>
  <si>
    <t>Поиск работает при введении от 3 до 20 символов</t>
  </si>
  <si>
    <t>http://duma.chukotka.ru/index.php?option=com_content&amp;view=article&amp;id=557:publichnye-slushaniya-komiteta-po-byudzhetu-dumy-chukotskogo-avtonomnogo-okruga-po-isporlneniyu-byudzheta-okruga-za-2014-god&amp;catid=10:novosti&amp;Itemid=123</t>
  </si>
  <si>
    <t>Приложение 2</t>
  </si>
  <si>
    <t>http://duma.chukotka.ru/attachments/article/550/Проект%20закона%20об%20исполнении%20бюджета%20за%202014%20год.pdf</t>
  </si>
  <si>
    <t>на начало и конец года</t>
  </si>
  <si>
    <t>только на конец года</t>
  </si>
  <si>
    <t>Приложение 1</t>
  </si>
  <si>
    <t>Приложение 2 к пояснительной записке</t>
  </si>
  <si>
    <t>5.7. Публикация в составе проекта закона об исполнениии бюджета на 2014 год или в материалах к нему сведений о фактических расходах на реализацию государственных программ в сравнении с первоначально утвержденными законом о бюджете значениями</t>
  </si>
  <si>
    <t>Приложение 1, Пояснительная записка</t>
  </si>
  <si>
    <t>Приложение 1 к пояснительной записке</t>
  </si>
  <si>
    <t>http://www.sakha.gov.ru/node/252041</t>
  </si>
  <si>
    <t>http://www.sakha.gov.ru/node/243891</t>
  </si>
  <si>
    <t>Html, Word, Excel</t>
  </si>
  <si>
    <t>Пояснительная записка стр.97</t>
  </si>
  <si>
    <t>Пояснительная записка стр.4</t>
  </si>
  <si>
    <t>Приложение 2, Пояснительная записка стр.7-18</t>
  </si>
  <si>
    <t>Пояснительная записка стр.21-79</t>
  </si>
  <si>
    <t>PDF, Word</t>
  </si>
  <si>
    <t>http://ksp41.ru/deyatelnost-ksp/ekspertno-analiticheskaya/category/37-2015-god</t>
  </si>
  <si>
    <t>http://www.eao.ru/?p=1964</t>
  </si>
  <si>
    <t>http://palata.chukotka.ru/</t>
  </si>
  <si>
    <t>http://sp-rc.ru/</t>
  </si>
  <si>
    <t>Заключение - в пакете документов</t>
  </si>
  <si>
    <t>Дополниельные материалы к проекту</t>
  </si>
  <si>
    <t>Информация в пояснительной записке</t>
  </si>
  <si>
    <t>Дополнительные материалы</t>
  </si>
  <si>
    <t>Годовой отчет о ходе реализации государственных программ в Приморском крае</t>
  </si>
  <si>
    <t>Форма проведения публичных слушаний (очная, заочная)</t>
  </si>
  <si>
    <t>http://ksp27.ru/node/174</t>
  </si>
  <si>
    <t>http://www.duma.khv.ru/Monitoring5/%D0%9F%D1%80%D0%BE%D0%B5%D0%BA%D1%82%20%D0%B7%D0%B0%D0%BA%D0%BE%D0%BD%D0%B0/1479855, http://minfin.khabkrai.ru/portal/Show/Content/736</t>
  </si>
  <si>
    <t>Приложение 3</t>
  </si>
  <si>
    <t>Приложение 4, пояснительная записка стр.8-43</t>
  </si>
  <si>
    <t>Приложение 2, Пояснительная записка стр. 1-7</t>
  </si>
  <si>
    <t>Структура госдолга за 2014 год.XLS</t>
  </si>
  <si>
    <t>изменения не вносились</t>
  </si>
  <si>
    <t>http://www.ksp-amur.ru</t>
  </si>
  <si>
    <t>http://www.zsamur.ru/files/d7/d701b1256174d22d8b6f26a8f16f255a.pdf</t>
  </si>
  <si>
    <t>http://www.zsamur.ru/section/list/6691/33</t>
  </si>
  <si>
    <t>http://www.dumasakhalin.ru/activity/parlament/article3507</t>
  </si>
  <si>
    <t>Информационные материалы Приложение 1</t>
  </si>
  <si>
    <t>Информационные материалы Приложение 2</t>
  </si>
  <si>
    <t>http://sakhminfin.ru/index.php/normotvorchestvo/proekt-npa-neprava/1532-proekt-zakona-sakhalinskoj-oblasti-ob-utverzhdenii-otcheta-ob-ispolnenii-oblastnogo-byudzheta-sakhalinskoj-oblasti-za-2014-god</t>
  </si>
  <si>
    <t>http://www.minfinkubani.ru/budget_citizens/detail.php?ID=5648&amp;IBLOCK_ID=47&amp;str_date=09.07.2015</t>
  </si>
  <si>
    <t>http://www.minfinkubani.ru/budget_isp/detail.php?ID=5468&amp;IBLOCK_ID=46&amp;str_date=21.05.2015, http://www.minfinkubani.ru/budget_isp/information_analytics/index.php</t>
  </si>
  <si>
    <t>http://ob.mosreg.ru/index.php/o-byudzhete/ispolnenie-byudzheta/2014-god</t>
  </si>
  <si>
    <t>http://ob.mosreg.ru/index.php/o-byudzhete/ispolnenie-byudzheta/2014-god/406-svedeniya-o-vypolnenii-gosudarstvennykh-zadanij</t>
  </si>
  <si>
    <t>http://ob.mosreg.ru/index.php/o-byudzhete/ispolnenie-byudzheta/2014-god/396-o-proekte-zakona-moskovskoj-oblasti-o-vnesenii-izmenenij-v-zakon-moskovskoj-oblasti-o-byudzhete-moskovskoj-oblasti-na-2015-god-i-na-planovyj-period-2016-i-2017-godov</t>
  </si>
  <si>
    <t>http://www.magoblduma.ru/budget/publichearing/</t>
  </si>
  <si>
    <t>http://ob.mosreg.ru/index.php/o-byudzhete/zakon-o-byudzhete/2014/413-svedeniya-o-vnesennykh-v-techenii-otchetnogo-goda-izmeneniyakh-v-zakon-o-byudzhete</t>
  </si>
  <si>
    <t>н/д</t>
  </si>
  <si>
    <t>http://www.minfinkubani.ru/budget_isp/detail.php?ID=5610&amp;IBLOCK_ID=69&amp;str_date=08.06.2015</t>
  </si>
  <si>
    <t>http://www.minfinkubani.ru/budget_isp/detail.php?ID=5609&amp;IBLOCK_ID=69&amp;str_date=08.06.2015</t>
  </si>
  <si>
    <t>Максимальный балл</t>
  </si>
  <si>
    <t>http://www.minfinkubani.ru/budget_isp/detail.php?ID=5614&amp;IBLOCK_ID=69&amp;str_date=05.06.2015, Приложение 2.5</t>
  </si>
  <si>
    <t>http://www.minfinkubani.ru/budget_isp/detail.php?ID=5615&amp;IBLOCK_ID=69&amp;str_date=05.06.2015,%20Приложение%202.5, Приложение 2.3, Пояснительная записка</t>
  </si>
  <si>
    <t>http://www.minfinkubani.ru/budget_isp/detail.php?ID=5618&amp;IBLOCK_ID=69&amp;str_date=05.06.2015, http://www.minfinkubani.ru/budget_isp/detail.php?ID=5617&amp;IBLOCK_ID=69&amp;str_date=05.06.2015, http://www.minfinkubani.ru/budget_isp/detail.php?ID=5616&amp;IBLOCK_ID=69&amp;str_date=05.06.2015, Поясн.записка, стр. 2</t>
  </si>
  <si>
    <t>http://www.zaksob.ru/pages.aspx?id=208&amp;m=68, http://www.minfin.orb.ru/legal_background/laws</t>
  </si>
  <si>
    <t>http://www.zaksob.ru/pages.aspx?id=208&amp;m=68 Документы /6 Отчет о состоянии гос. внутреннего долга-2014 год.doc</t>
  </si>
  <si>
    <t>http://www.zaksob.ru/pages.aspx?id=208&amp;m=68 Приложения Минфин</t>
  </si>
  <si>
    <t>О проекте закона Оренбургской области «Об областном бюджете на 2015 год и на плановый период 2016 и 2017 годов » Приложения_Минфин</t>
  </si>
  <si>
    <t>Оценка субъектов Российской Федерации по разделу "5. Годовой отчет об исполнении бюджета"</t>
  </si>
  <si>
    <t>Приложение 2, Пояснительная записка</t>
  </si>
  <si>
    <t>http://spsakh.ru/work_17.php</t>
  </si>
  <si>
    <t>8 Гос долг.xlsx, ПОЯСНИТЕЛЬНАЯ к Закону 2014 год.doc</t>
  </si>
  <si>
    <t>указан предельный объём</t>
  </si>
  <si>
    <t>указан верхний предел</t>
  </si>
  <si>
    <t>указаны предельный объем и верхний предел</t>
  </si>
  <si>
    <t>Да, по всем разделам и подразделам</t>
  </si>
  <si>
    <t>Да, по всем разделам (без подразделов)</t>
  </si>
  <si>
    <t>Приложение 12, Пояснительная записка</t>
  </si>
  <si>
    <t>http://openbudsk.ru/content/rebot/project_zak.php, http://www.mfsk.ru/budget/otchet/ips</t>
  </si>
  <si>
    <t>http://openbudsk.ru/content/rebot/project_zak.php</t>
  </si>
  <si>
    <t>Основные сведения о фактических поступлениях доходов по видам доходов в сравнении с первоначально утвержденными законом о бюджете Ставропольского края значениями</t>
  </si>
  <si>
    <t>Основные сведения о прогнозируемых и фактических значениях показателей социально-экономического развития Ставропольского края за 2014 год</t>
  </si>
  <si>
    <t>Основные сведения о фактически произведенных расходах по разделам и подразделам классификации расходов бюджета Ставропольского края в сравнении с первоначально утвержденными законом о бюджете значениями</t>
  </si>
  <si>
    <t xml:space="preserve">Основные сведения о фактически произведенных расходах на реализацию государственных программ Ставропольского края в сравнении с первоначально утвержденными законом о бюджете значениями </t>
  </si>
  <si>
    <t>http://openbudsk.ru/content/gos_dolg.php</t>
  </si>
  <si>
    <t>Основные сведения о результатах реализации и оценке эффективности государственных программ Ставропольского края за 2014 год</t>
  </si>
  <si>
    <t>Основные сведения о выполнении государственных заданий</t>
  </si>
  <si>
    <t>Отчет об итогах СЭР КК за 2014 год.doc</t>
  </si>
  <si>
    <t xml:space="preserve">Дополнительные материалы, Пояснения к отчету о состоянии государственного долга края 
на 01.01.2015 года
</t>
  </si>
  <si>
    <t>Свод по показателям 3.xlsx, 1 Доклад о реализации ГП.doc</t>
  </si>
  <si>
    <t>Дополнительные материалы, Пояснительная записка, стр. 887, 922</t>
  </si>
  <si>
    <t>ГП 2014 (финансирование) 1.xlsx, Дополнительные материалы</t>
  </si>
  <si>
    <t>http://budget.mos.ru/rating#</t>
  </si>
  <si>
    <t>http://budget.mos.ru/BinaryData/OBJ1219491</t>
  </si>
  <si>
    <t>http://budget.mos.ru/BinaryData/OBJ1219101</t>
  </si>
  <si>
    <t>http://budget.bryanskoblfin.ru/Show/Category/11?ItemId=5</t>
  </si>
  <si>
    <t>http://beldepfin.ru/?page_id=3733, http://belduma.ru/draft/draft_detail.php?fold=015&amp;fn=2284-15</t>
  </si>
  <si>
    <t>http://beldepfin.ru/inf/uploads/2015/07/Заключение-Контрольно-счётной-палаты-Белгородской-области-за-2014.pdf</t>
  </si>
  <si>
    <t>http://beldepfin.ru/?page_id=3733</t>
  </si>
  <si>
    <t>Сведения о прогнозируемых и фактических значениях показателей социально-экономического развития области за 2014 год</t>
  </si>
  <si>
    <t>только прогнозируемые значения</t>
  </si>
  <si>
    <t>Сведения об исполнении областного бюджета за 2014 год по собственным доходам</t>
  </si>
  <si>
    <t>Сведения об исполнении расходов областного бюджета к первоначальным плановым назначениям за 2014 год</t>
  </si>
  <si>
    <t>Исполнение бюджетных ассигнований по государственным программам Белгородской области</t>
  </si>
  <si>
    <t>Итоговый документ в пакете документов, но форма заочная</t>
  </si>
  <si>
    <t>Показатели прогноза СЭР.xlsx</t>
  </si>
  <si>
    <t>Годовой отчет об исполнении областного бюджета за 2014 год.rar\Годовой отчет об исполнении областного бюджета за 2014 год\ФОРМЫ к отчету\Отклонение факта от первоначального плана_Доходы.xls</t>
  </si>
  <si>
    <t>Годовой отчет об исполнении областного бюджета за 2014 год.rar\Годовой отчет об исполнении областного бюджета за 2014 год\ФОРМЫ к отчету\Отклонения факта от первоначального плана_Расходы.xls</t>
  </si>
  <si>
    <t>Годовой отчет об исполнении областного бюджета за 2014 год.rar\Годовой отчет об исполнении областного бюджета за 2014 год\ФОРМЫ к отчету\Отклонения факта от первоначального плана_ГП.xls</t>
  </si>
  <si>
    <t>Годовой отчет об исполнении областного бюджета за 2014 год.rar\Годовой отчет об исполнении областного бюджета за 2014 год\ФОРМЫ к отчету\Отчет об изменении долга_2014.xls</t>
  </si>
  <si>
    <t>предельные значения не указаны</t>
  </si>
  <si>
    <t>Сведения об изменении Закона_Доходы.xls, Сведения об изменении Закона_Расходы.xls</t>
  </si>
  <si>
    <t>Годовой отчет об исполнении областного бюджета за 2014 год.rar\Годовой отчет об исполнении областного бюджета за 2014 год\ФОРМЫ к отчету\Сводный доклад эффективности\</t>
  </si>
  <si>
    <t>Эффективность государственных программ Белгородской области за 2014 год, Итоги мониторинга государственных программ Белгородской области за 2014 год, Эффективность государственных программ Белгородской области за 2014 год</t>
  </si>
  <si>
    <t>Документ содержит основные итоги исполнения и рекомендации участников</t>
  </si>
  <si>
    <t>Приложение к Пояснительной записке</t>
  </si>
  <si>
    <t>Проект закона Владимирской области «Об исполнении областного бюджета за 2014 год» (05.05.2015)</t>
  </si>
  <si>
    <t xml:space="preserve">Представлены только по отдельным программам </t>
  </si>
  <si>
    <t>http://www.gfu.vrn.ru/download/zakon-ispolnenie/zakluchenie_na_ispolnenie_budgeta_2014.pdf</t>
  </si>
  <si>
    <t>http://www.gfu.vrn.ru/download/zakon-ispolnenie/protokol_publichnih_slushaniy.pdf</t>
  </si>
  <si>
    <t>http://www.gfu.vrn.ru/download/zakon-ispolnenie/svedeniya_o_vipolnenii_gos_zadaniya_za_2014_god.pdf</t>
  </si>
  <si>
    <t>http://www.gfu.vrn.ru/download/zakon-ispolnenie/dlya_publikacii(2).pdf</t>
  </si>
  <si>
    <t>http://www.gfu.vrn.ru/download/zakon-ispolnenie/svedeniya_o_vnesennih_v_techenie_2014goda_izmeneniyah(rashodi).pdf, http://www.gfu.vrn.ru/download/zakon-ispolnenie/svedeniya_o_vnessennih_v_techenie_2014goda_izmeneniyah(dohodi).pdf</t>
  </si>
  <si>
    <t>http://www.gfu.vrn.ru/download/zakon-ispolnenie/funkcionalnaya(pervonachalno_ytvergdennaya).pdf</t>
  </si>
  <si>
    <t>http://www.gfu.vrn.ru/download/zakon-ispolnenie/dlya_publikacii.pdf</t>
  </si>
  <si>
    <t>http://www.gfu.vrn.ru/download/zakon-ispolnenie/svedeniya_ob_ispolnenii_rashodov_po_gosprogrammam.pdf</t>
  </si>
  <si>
    <t>http://www.gfu.vrn.ru/download/zakon-ispolnenie/ocenka_effektivnosti_po_gp_2014.pdf</t>
  </si>
  <si>
    <t>http://www.gfu.vrn.ru/download/zakon-ispolnenie/svedeniya_o_sostoyanii_gos_dolga.pdf</t>
  </si>
  <si>
    <t>http://df.ivanovoobl.ru/regionalnye-finansy/publichnye-slushaniya/informatsiya-o-provedenii-publichnyh-slushanij</t>
  </si>
  <si>
    <t>http://depfin.adm44.ru/Budget/IspZakon/index.aspx</t>
  </si>
  <si>
    <t>У сайта КСП кончилась регистрация домена</t>
  </si>
  <si>
    <t>Сведения об отдельных показателях СЭР КО за 2014г.xls</t>
  </si>
  <si>
    <t>Доходы ОБ по кодам видов доходов за 2014 год в сравнении с первоначальным бюджетом.xls</t>
  </si>
  <si>
    <t>Расходы ОБ раздел, подраздел за 2014 год в сравнении с первоначальным бюджетом.xlsx</t>
  </si>
  <si>
    <t>Сведения о результатах реализации ГП в 2014г.xlsx</t>
  </si>
  <si>
    <t>Сведения о результатах реализации ГП в 2014г.xlsx, Оценка эффективности ГП в 2014г.docx</t>
  </si>
  <si>
    <t>Сведения об объеме государственного долга КО.xls</t>
  </si>
  <si>
    <t>http://ksp46.ru/work/conclusion-budget/</t>
  </si>
  <si>
    <t>http://adm.rkursk.ru/index.php?id=693&amp;mat_id=44471, http://oblduma.kursknet.ru/zd5/15-049zko.php</t>
  </si>
  <si>
    <t>Информационное сообщение</t>
  </si>
  <si>
    <t xml:space="preserve">Сведения о прогнозируемых и фактических значениях показателей социально-экономического развития Курской области за 2014 год  </t>
  </si>
  <si>
    <t>Рекомендации публичных слушаний по годовому отчету об исполнении областного бюджета за 2014 год</t>
  </si>
  <si>
    <t>Рекомендации публичных слушаний</t>
  </si>
  <si>
    <t>Сведения о фактических поступлениях в 2014 году доходов по видам доходов в сравнении с первоначально утвержденными (установленными) законом о бюджете значениями</t>
  </si>
  <si>
    <t>Сведения о фактически произведенных в 2014 году расходах в сравнении с первоначально утвержденными законом о бюджете значениями</t>
  </si>
  <si>
    <t xml:space="preserve">Сведения о фактически произведенных в 2014 году расходах на реализацию государственных программ в сравнении с первоначально утвержденными законом о бюджете значениями </t>
  </si>
  <si>
    <t>Сведения о результатах реализации и оценке эффективности государственных программ Курской области за 2014 год</t>
  </si>
  <si>
    <t>Сведения о выполнении в 2014 году государственных заданий</t>
  </si>
  <si>
    <t>Сведения об объеме государственного долга Курской области за 2014 год</t>
  </si>
  <si>
    <t>Сведения о внесенных в 2014 году изменениях в закон о бюджете</t>
  </si>
  <si>
    <t>http://www.zaksobr.kamchatka.ru/zaktvordeyat/proektzak1/?p=1</t>
  </si>
  <si>
    <t>http://orel-region.ru/index.php?head=20&amp;part=25&amp;in=10</t>
  </si>
  <si>
    <t>http://oreloblsovet.ru/blog/2015/06/23/oblastnoj-parlament-provyol-publichnye-slushaniya-po-ispolneniyu-oblastnogo-byudzheta-za-2014-god/</t>
  </si>
  <si>
    <t>http://ob.mosreg.ru/index.php/o-byudzhete/ispolnenie-byudzheta/2014-god/403-prognoz-sotsialno-ekonomicheskogo-razvitiya-moskovskoj-oblasti</t>
  </si>
  <si>
    <t>только оценка</t>
  </si>
  <si>
    <t>Пояснительная записка стр.17</t>
  </si>
  <si>
    <t>Пояснительная записка стр.1</t>
  </si>
  <si>
    <t>http://minfin.ryazangov.ru/documents/draft_documents/</t>
  </si>
  <si>
    <t>Пояснительная записка стр.24</t>
  </si>
  <si>
    <t>В общей базе проектов</t>
  </si>
  <si>
    <t>В разделе "Мониторинг Минфина"</t>
  </si>
  <si>
    <t>Заключение в составе документов и на сайте СП</t>
  </si>
  <si>
    <t>Заключение в том же разделе</t>
  </si>
  <si>
    <t>Пояснительная записка стр.6-46</t>
  </si>
  <si>
    <t>http://portal.tverfin.ru/portal/Menu/Page/308, http://www.zsto.ru/index.php/739a50c4-47c1-81fa-060e-2232105925f8/5f51608f-f613-3c85-ce9f-e9a9410d8fa4/7967-sovet-150608</t>
  </si>
  <si>
    <t>http://portal.tverfin.ru/portal/Show/Category/39?ItemId=315</t>
  </si>
  <si>
    <t>http://portal.tverfin.ru/portal/Show/Category/40?ItemId=314</t>
  </si>
  <si>
    <t>http://portal.tverfin.ru/portal/Show/Category/36?ItemId=307</t>
  </si>
  <si>
    <t>http://portal.tverfin.ru/portal/Show/Category/34?ItemId=305</t>
  </si>
  <si>
    <t>Приложение 2, http://portal.tverfin.ru/portal/Menu/Page/302</t>
  </si>
  <si>
    <t>Приложение 3, http://portal.tverfin.ru/portal/Menu/Page/312</t>
  </si>
  <si>
    <t>Приложение 6, http://portal.tverfin.ru/portal/Menu/Page/310</t>
  </si>
  <si>
    <t>Excel, html</t>
  </si>
  <si>
    <t>http://portal.tverfin.ru/portal/Menu/Page/298</t>
  </si>
  <si>
    <t>http://portal.tverfin.ru/portal/Menu/Page/178</t>
  </si>
  <si>
    <t>В разделе "Рейтинг"</t>
  </si>
  <si>
    <t>http://dfto.ru/www/doc/index.php?option=com_zoo&amp;task=item&amp;item_id=381&amp;category_id=21&amp;Itemid=105, http://dfto.ru/www/open/index.php?option=com_content&amp;view=article&amp;id=127&amp;Itemid=338, http://www.tulaoblduma.ru/inf_materialy_tod/budjet/2014.php</t>
  </si>
  <si>
    <t>Приложение 3, Пояснительная записка</t>
  </si>
  <si>
    <t>Приложение к Пояснительной заптске</t>
  </si>
  <si>
    <t>http://www.df35.ru/index.php?option=com_content&amp;view=article&amp;id=4029:-2014-&amp;catid=97:2012-04-18-06-14-22&amp;Itemid=204</t>
  </si>
  <si>
    <t>http://www.df35.ru/index.php?option=com_content&amp;view=article&amp;id=4029:-2014-&amp;catid=97:2012-04-18-06-14-22&amp;Itemid=204; http://www.vologdazso.ru/analitic/219029/</t>
  </si>
  <si>
    <t>Есть ссылка на сайт Думы</t>
  </si>
  <si>
    <t>Предварительные итоги социально-экономического развития области за 2014 год.DOC</t>
  </si>
  <si>
    <t>Сведения об объеме государственного долга за 2014 год.xls</t>
  </si>
  <si>
    <t>http://sobranie.pskov.ru/lawmaking/bills?title=%D0%B8%D1%81%D0%BF%D0%BE%D0%BB%D0%BD%D0%B5%D0%BD%D0%B8%D0%B8</t>
  </si>
  <si>
    <t>http://dfei.adm-nao.ru/byudzhetnaya-otchetnost/</t>
  </si>
  <si>
    <t>Материалы к проекту закона "Об исполнении окружного бюджета за 2014 год"</t>
  </si>
  <si>
    <t>Материалы к проекту закона "Об исполнении окружного бюджета за 2014 год" п.11</t>
  </si>
  <si>
    <t>Материалы к проекту закона "Об исполнении окружного бюджета за 2014 год" п.10</t>
  </si>
  <si>
    <t>http://budget.lenobl.ru/new/documents/budget.php; http://finance.lenobl.ru/law/region/oblzak/2014</t>
  </si>
  <si>
    <t>На сайте КСП заключения кончаются 2012 г.</t>
  </si>
  <si>
    <t>https://minfin.bashkortostan.ru/activity/?SECTION_ID=15387; http://www.gsrb.ru/ru/materials/materialy-k-zasedaniyu-gs-k-rb/?SECTION_ID=153</t>
  </si>
  <si>
    <t>Проект закона Республики Башкортостан «Об исполнении бюджета Республики Башкортостан за 2014 год»/3.Другие материалы/Сведения о прогнозируемых и фактических значениях показателей социально-экономического развития Республики Башкортостан за 2014 год.doc</t>
  </si>
  <si>
    <t>Сравнение исполнения по доходам расходам (РБ ГП).xlsx</t>
  </si>
  <si>
    <t>Сведения об изменениях в закон о бюджете.xlsx</t>
  </si>
  <si>
    <t>Сведения об объеме гос долга, сравнение с планом.doc</t>
  </si>
  <si>
    <t>02_Сводный отчет по ГП</t>
  </si>
  <si>
    <t>05_Пояснительная к отчету об исполнении.docx</t>
  </si>
  <si>
    <t>http://minfin.karelia.ru/assets/Byudzhet-RK/2015-2017/Protokol-publich-slushanij.pdf</t>
  </si>
  <si>
    <t>http://minfin.karelia.ru/2014-2016-gody/, http://ksp.karelia.ru/index.php?option=com_content&amp;view=article&amp;id=96&amp;Itemid=19</t>
  </si>
  <si>
    <t>Заключение в том же разделе и на сайте КСП</t>
  </si>
  <si>
    <t>На сайте Минфина в разделе "Публичные слушания". На сайте Госсовета нет прямой ссылки (документы найдены через поиск)</t>
  </si>
  <si>
    <t>Заключение в том же разделе (30591), но нет прямой ссылки</t>
  </si>
  <si>
    <t>http://dvinaland.ru/-jy0jwy2y, http://dvinaland.ru/citizenry/-w47ch8ry</t>
  </si>
  <si>
    <t>Есть презентация и все доклады</t>
  </si>
  <si>
    <t>Аналитический отчет по доходам за 2014 год</t>
  </si>
  <si>
    <t>04 Расходы по разделам и подразделам.xlsx, Документ 30427</t>
  </si>
  <si>
    <t>5. Отчет Госдолг за 2014 в ЗС.xls</t>
  </si>
  <si>
    <t>Приложение  2, Пояснительная записка стр.2-3</t>
  </si>
  <si>
    <t>http://finance.pskov.ru/otchety; http://sobranie.pskov.ru/lawmaking/bills?title=исполнении</t>
  </si>
  <si>
    <t>Опубликована ли информация о результатах публичных слушаний</t>
  </si>
  <si>
    <t>Приложение 1, Пояснительная записка, стр. 4-9</t>
  </si>
  <si>
    <t>Приложение 4, Пояснительная записка, стр. 10</t>
  </si>
  <si>
    <t>Пояснительная записка, стр. 10-…</t>
  </si>
  <si>
    <t>http://www.minfinkubani.ru/budget_isp/detail.php?ID=5619&amp;IBLOCK_ID=69&amp;str_date=29.05.2015,%20Пояснительная%20записка,%20стр.%2096</t>
  </si>
  <si>
    <t>http://duma39.ru/press-center/publications/19802/?sphrase_id=18332</t>
  </si>
  <si>
    <t>http://duma39.ru/press-center/publications/19479/?sphrase_id=18332</t>
  </si>
  <si>
    <t>Пояснительная записка стр.2</t>
  </si>
  <si>
    <t>Приложение 2, Пояснительная записка - уточненный план по укрупненным статьям</t>
  </si>
  <si>
    <t>Приложение 5, Пояснительная записка</t>
  </si>
  <si>
    <t>Пояснительная записка стр.96</t>
  </si>
  <si>
    <t>http://minfin01-maykop.ru/Show/Category/36?ItemId=173</t>
  </si>
  <si>
    <t>Документ в формате Word, без подписи</t>
  </si>
  <si>
    <t>http://www.huralrk.ru/deyatelnost/zakonodatelnaya-deyatelnost/zakonoproekty/item/983-0128-5-ob-ispolnenii-respublikanskogo-byudzheta-za-2014-god.html</t>
  </si>
  <si>
    <t>Пояснительная записка стр.177 общего документа</t>
  </si>
  <si>
    <t>http://minfinchr.ru/otkrytyj-byudzhet</t>
  </si>
  <si>
    <t>Пояснительная записка, стр. 212 общего документа</t>
  </si>
  <si>
    <t>http://mf-ao.ru/index.php/norms/proects; http://astroblduma.ru/vm/zakonodat_deyat/ProjectZakonAO/4794</t>
  </si>
  <si>
    <t>Word, Excel, Tiff</t>
  </si>
  <si>
    <t>1. Расходы на реализацию государственных программ за 2014 год</t>
  </si>
  <si>
    <t>4. Основные показатели социально-экономического развития Астраханской области за 2014 год"</t>
  </si>
  <si>
    <t>5. Анализ исполнения расходов бюджета Астраханской области за 2014 год по разделам и подразделам классификации расходов бюджета относительного первоначального бюджета"</t>
  </si>
  <si>
    <t>7. Сводная оценка  выполнения государственных заданий на оказание государственных услуг (выполнения работ) за 2014 год</t>
  </si>
  <si>
    <t>8. Протокол, принятый по результатам публичных слушаний по годовому отчету об исполнении бюджета</t>
  </si>
  <si>
    <t>10. Сведения о фактических поступлениях доходов по видам доходов в сравнении с первоначально утвержденными законом о бюджете значениями</t>
  </si>
  <si>
    <t>3. Информация о государственном долге Астраханской области за 2014 год"</t>
  </si>
  <si>
    <t>Сведения о фактически произведенных расходах на реализацию государственных программ в сравнении с первоначально утвержденными значениями</t>
  </si>
  <si>
    <t>11. Информация о доходах бюджета Астраханской области за 2014 год в соответствии с Законами Астраханской области "О внесении изменений в Закон Астраханской области "О бюджете Астраханской области на 2014 год и на плановый период 2015 и 2016 годов", 2. Информация о расходах бюджета Астраханской области по разделам и подразделам классификации расходов бюджета за 2014 год в соответствии с Законами Астраханской области "О внесении изменений в Закон Астраханской области "О бюджете Астраханской области на 2014 год и на плановый период 2015 и 2016 годов"</t>
  </si>
  <si>
    <t>6. Отчеты по государственным программам за 2014 год</t>
  </si>
  <si>
    <t>Отсутствует прогноз по прибыли</t>
  </si>
  <si>
    <t>Ссылка в разделе "Исполнение бюджета/Информационные и аналитические материалы/Документы и материалы к проекту закона КК об исполнении краевого бюджета, заключение - на сайте СП</t>
  </si>
  <si>
    <t>http://volgafin.volganet.ru/norms/projects-laws/, http://www.ksp34.ru/activity/experts/</t>
  </si>
  <si>
    <t>http://volgafin.volganet.ru/norms/projects-laws/</t>
  </si>
  <si>
    <t>7 - Отчет о сост_ гос_ внутр_ долга 2014.doc</t>
  </si>
  <si>
    <t>12 - Отчет по ГП 2014</t>
  </si>
  <si>
    <t>Отчет по ГП за 2014 г_.docx</t>
  </si>
  <si>
    <t>http://www.zsro.ru/press_center/news/105/8389/?sphrase_id=2421</t>
  </si>
  <si>
    <t>http://dumask.ru/component/k2/item/14341-%D0%B8%D0%BD%D1%84%D0%BE%D1%80%D0%BC%D0%B0%D1%86%D0%B8%D0%BE%D0%BD%D0%BD%D0%BE%D0%B5-%D1%81%D0%BE%D0%BE%D0%B1%D1%89%D0%B5%D0%BD%D0%B8%D0%B5-%D0%BE-%D0%BF%D1%80%D0%BE%D0%B2%D0%B5%D0%B4%D0%B5%D0%BD%D0%B8%D0%B8-%D0%BF%D1%83%D0%B1%D0%BB%D0%B8%D1%87%D0%BD%D1%8B%D1%85-%D1%81%D0%BB%D1%83%D1%88%D0%B0%D0%BD%D0%B8%D0%B9-%D0%BF%D0%BE-%D0%B3%D0%BE%D0%B4%D0%BE%D0%B2%D0%BE%D0%BC%D1%83-%D0%BE%D1%82%D1%87%D0%B5%D1%82%D1%83-%D0%BE%D0%B1-%D0%B8%D1%81%D0%BF%D0%BE%D0%BB%D0%BD%D0%B5%D0%BD%D0%B8%D0%B8-%D0%B1%D1%8E%D0%B4%D0%B6%D0%B5%D1%82%D0%B0-%D1%81%D1%82%D0%B0%D0%B2%D1%80%D0%BE%D0%BF%D0%BE%D0%BB%D1%8C%D1%81%D0%BA%D0%BE%D0%B3%D0%BE-%D0%BA%D1%80%D0%B0%D1%8F-%D0%B7%D0%B0-2014-%D0%B3%D0%BE%D0%B4</t>
  </si>
  <si>
    <t>Приложение 2, Пояснительная записка стр.12-21</t>
  </si>
  <si>
    <t>Пояснительная записка, стр. 41-…</t>
  </si>
  <si>
    <t>Сводная информация о размещении на официальных сайтах органов исполнительной власти Республики Карелия в сети "Интернет" информации о государственных программах</t>
  </si>
  <si>
    <t>PDF, Html</t>
  </si>
  <si>
    <t>http://minfin.tatarstan.ru/rus/byudzhet-2014.htm</t>
  </si>
  <si>
    <t>http://mari-el.gov.ru/parlament/Pages/00310062015.aspx</t>
  </si>
  <si>
    <t>Опубликованы комментарии, поступившие в ходе слушаний</t>
  </si>
  <si>
    <t>Приложение  4</t>
  </si>
  <si>
    <t>Сайт СП недоступен на момент оценки</t>
  </si>
  <si>
    <t>osn pocazateli 2014.xls</t>
  </si>
  <si>
    <t>Представлена только общая сумма доходов и расходов</t>
  </si>
  <si>
    <t>Приложение 1, Пояснительная записка стр.2-3</t>
  </si>
  <si>
    <t>http://www.depfin.kirov.ru/openbudget/ispbudget/ispb2014/otchispb/</t>
  </si>
  <si>
    <t>Информация по объемам доходов 2014 поправки.xlsx, Информация по расходам (раздел, подраздел) 2014 поправки.xls</t>
  </si>
  <si>
    <t>zakonoproekt2014.zip\Законопроект на сайт ОТЧЕТ 2014\Пояснительная записка\Приложения к ПЗ по госпрограммам и услугам</t>
  </si>
  <si>
    <t>Приложение 7 государственные программы.xls, zakonoproekt2014.zip\Законопроект на сайт ОТЧЕТ 2014\Пояснительная записка\Приложения к ПЗ по госпрограммам и услугам</t>
  </si>
  <si>
    <t>ф.0503160 Текст пояснительной 2014 (Областной).doc стр.9-10, Долговая книга на 01.01.2014.xls, Долговая книга на 31.12.2014.xls</t>
  </si>
  <si>
    <t>Итого по разделу 5</t>
  </si>
  <si>
    <t>http://www.minfin01-maykop.ru/Show/Category/8?ItemId=89</t>
  </si>
  <si>
    <t>http://www.minfin01-maykop.ru/Show/Category/8?ItemId=89, http://kspra.ru/page.php?id=184</t>
  </si>
  <si>
    <t>Заключение в составе документов в Word</t>
  </si>
  <si>
    <t>Основные показатели соц.-эк. развития.xlsx</t>
  </si>
  <si>
    <t>Сведения о внесенных изменениях  в закон о респ. бюджете РА на 2014 год.xls, Пояснительная записка, стр. 1-2</t>
  </si>
  <si>
    <t>Сведения о выполнении гос.заданий.xlsx</t>
  </si>
  <si>
    <t>результаты  реализации и оценка  эффективности гос. программ за 2014 год.doc</t>
  </si>
  <si>
    <t>Сведения об объеме госдолга РА за  2014 год.xlsx</t>
  </si>
  <si>
    <t>Прил 2 к закону доходы - 2014.xls, Пояснительная записка</t>
  </si>
  <si>
    <t>Прил 3,4 к закону Приложение № 1 к отчету - 2014.xlsx</t>
  </si>
  <si>
    <t>Приложение № 2 к отчету госпрограммы - 2014.xls</t>
  </si>
  <si>
    <t>http://elkurultay.ru/docs/sessii/6_sosyv/9_sessia/3.PDF</t>
  </si>
  <si>
    <t>http://fin22.ru/opinion/public/</t>
  </si>
  <si>
    <t>http://fin22.ru/projects/p2015/</t>
  </si>
  <si>
    <t>Материалы к проекту закона Алтайского края "Об исполнении краевого бюджета за 2014 год"</t>
  </si>
  <si>
    <t>Приложение 3 к Пояснительной записке, Приложение 2 к закону</t>
  </si>
  <si>
    <t>Приложение 4 к Пояснительной записке, Приложение 4 к закону</t>
  </si>
  <si>
    <t>Приложение 5 к Пояснительной записке</t>
  </si>
  <si>
    <t>Приложение 6 к Пояснительной записке</t>
  </si>
  <si>
    <t>Приложения 3 и 4 к Пояснительной записке</t>
  </si>
  <si>
    <t>http://www.zaksobr-chita.ru/documents/proektyi_zakonov/2015_god/iyun_2015_goda</t>
  </si>
  <si>
    <t>http://www.zaksobr-chita.ru/zakonodatel-naya-deyatel-nost-/deputatskie-slushaniya</t>
  </si>
  <si>
    <t>Приложение 2 к закону</t>
  </si>
  <si>
    <t>Пояснительная записка стр.40</t>
  </si>
  <si>
    <t>Приложение 4 к закону, Приложение 2 к отчету, Пояснительная записка</t>
  </si>
  <si>
    <t>http://audit.tomsk.ru/upload/Заключение%20исп.обл.бюдж.за%202014%20(Внешняя%20проверка).pdf</t>
  </si>
  <si>
    <t>В разделе "Правовые акты"</t>
  </si>
  <si>
    <t>Приложение 1, Пояснительная записка стр.6-22</t>
  </si>
  <si>
    <t>Пояснительная записка стр.275-278</t>
  </si>
  <si>
    <t>Приложение 9, Пояснительная записка стр.471-534</t>
  </si>
  <si>
    <t>Пояснительная записка стр.471-534</t>
  </si>
  <si>
    <t>http://www.mfur.ru/budjet/ispolnenie/materialy/2014/index.php</t>
  </si>
  <si>
    <t>Заключение - в том же разделе</t>
  </si>
  <si>
    <t>Социально-экономическое развитие Чувашской Республики за 2014 год (zip, 4,24 МБ)</t>
  </si>
  <si>
    <t>Реализация государственных программ Чувашской Республики за 2014 год (zip, 234,8 КБ)</t>
  </si>
  <si>
    <t>http://mfin.permkrai.ru/execution/pr_z%7C_i/pr_zak_i/2015/</t>
  </si>
  <si>
    <t>http://mfin.permkrai.ru/execution/pr_z%7C_i/zakl_pr_i/2015/</t>
  </si>
  <si>
    <t>http://mfin.permkrai.ru/execution/pr_z%7C_i/obs_ob_i/2015/</t>
  </si>
  <si>
    <t>только прогноз</t>
  </si>
  <si>
    <t>Расходы представлены только в программном и ведомственном разрезе</t>
  </si>
  <si>
    <t>в составе материалов к заключению КСП</t>
  </si>
  <si>
    <t>прил.1.xls, прил.2,3,4.xls</t>
  </si>
  <si>
    <t xml:space="preserve"> Excel, Word</t>
  </si>
  <si>
    <t>Лист г-9 ГП файла "Пакет документов", Пояснительная записка</t>
  </si>
  <si>
    <t>Лист г-9 ГП файла "Пакет документов"</t>
  </si>
  <si>
    <t>http://rfspto.ru/?p=5789</t>
  </si>
  <si>
    <t>http://www.duma72.ru/ru/arena/new/news/550/31623/?sphrase_id=145066</t>
  </si>
  <si>
    <t>http://www.duma72.ru/ru/activities/lawmaking/lawbill/31695/</t>
  </si>
  <si>
    <t>http://www.duma72.ru/upload/iblock/22a/1220_05dop.xlsx</t>
  </si>
  <si>
    <t>Сведения о фактических поступлениях доходов по видам доходов в сравнении с первоначально утвержденными законом о бюджете значениями</t>
  </si>
  <si>
    <t>Сведения о фактически произведенных расходах по госпрограммам и подпрограммам в сравнении с первоначально утвержденным законом</t>
  </si>
  <si>
    <t>Сведения об объеме государственного долга</t>
  </si>
  <si>
    <t>Свод изменений к проекту закона о внесении изменений в бюджет Пензенской области</t>
  </si>
  <si>
    <t>Cведения о результатах реализации государственных программ за 2014 год</t>
  </si>
  <si>
    <t>Сведения о фактических объемах оказанных государственных услуг (выполненных работ) за 2014 год</t>
  </si>
  <si>
    <t>http://minfin-samara.ru/Materials/</t>
  </si>
  <si>
    <t xml:space="preserve">Представлены ли сведения об утвержденных предельных значениях в соответствии с первоначальной редакцией закона о бюджете? </t>
  </si>
  <si>
    <t xml:space="preserve"> представлены, но не в первоначальной редакции</t>
  </si>
  <si>
    <t>представлены, но не в первоначальной редакции</t>
  </si>
  <si>
    <t>http://belduma.ru/pdf/1394480-1396860.pdf</t>
  </si>
  <si>
    <t>analiz zaimstv.xls</t>
  </si>
  <si>
    <t>Пояснительная записка стр. 35</t>
  </si>
  <si>
    <t>http://ufo.ulntc.ru/index.php?mgf=budget/open_budget&amp;slep=net, http://www.zsuo.ru/zakony/proekty/43-zakonotvorchestvo/zakony/proekty/7481-ob-ispolnenii-oblastnogo-byudzheta-ulyanovskoj-oblasti-za-2014-god.html</t>
  </si>
  <si>
    <t>Html, PDF, Word, Excel</t>
  </si>
  <si>
    <t>http://ufo.ulntc.ru/index.php?mgf=rez&amp;name=news\20150513-2.txt</t>
  </si>
  <si>
    <t>оценка (фактические) и прогнозируемые значения</t>
  </si>
  <si>
    <t>Показатели социально-экономического развития.xlsx</t>
  </si>
  <si>
    <t>Информация по доходам.xlsx</t>
  </si>
  <si>
    <t>Информация по расходам.xls</t>
  </si>
  <si>
    <t>Информация по государственным программам.xls</t>
  </si>
  <si>
    <t>Информация по доходам.xlsx, Информация по расходам.xls</t>
  </si>
  <si>
    <t>Отчет о состоянии государственного долга.xls, Пояснительная записка, стр. 3</t>
  </si>
  <si>
    <t>Отчет о распределении бюджетных ассигн. по программам.xlsx</t>
  </si>
  <si>
    <t>http://minfin.midural.ru/document/category/21%20-%20document_list#document_list</t>
  </si>
  <si>
    <t>В Пояснительной записке указано, что Приложением к ней идут сведения о ГП, но на сайте не представлены</t>
  </si>
  <si>
    <t>http://www.yamalfin.ru/index.php?option=com_content&amp;view=article&amp;id=1234:-l-2014-r&amp;catid=37:2010-06-21-04-12-00&amp;Itemid=45</t>
  </si>
  <si>
    <t>https://spyanao.ru/deyatelnost/контрольная-и-экспертно-аналитическая-деятельность/ekspertno-analiticheskie-meropriyatiya/217/2015.html</t>
  </si>
  <si>
    <t>http://www.depfin.admhmao.ru/wps/portal/fin/home/openbudget/material/ispolnenie/project/af60fd43-c826-470d-be6e-117872f6f00b/!ut/p/b1/hZBdT4MwFIZ_kfT0Y5Re1oGIoxUpY6M3C5uGwMYwxsjWXy8Yb6fn7k2evM-bgyyqGPbxQogFoC2y5_qrberPdjjXpzlbfwc8UEoYysqURiCJXIYlMTFbEbRBVThR1UzdOAn_lTwh25yG_eTbIPsDy6TIy1WM4VlEGBLxQjMcZzTg-Bf4Q1ZNAL-pIxwVaAtsZ7rre-KOLu_gopTTiXHRBR8JUWFa6CKiRj9o05UpLtag08OoYXDGqdHoNHst8_W9lMsqw2Ke3-57bzz0Hng-oZQIBoxzCjA9KEL6cejfUG8_rncmD3BAm2__VUwS/dl4/d5/L2dBISEvZ0FBIS9nQSEh/</t>
  </si>
  <si>
    <t>Материалы к проекту закона</t>
  </si>
  <si>
    <t>Пояснительная к отчету РБ в тыс. рублей.doc (стр. 11-24)</t>
  </si>
  <si>
    <t>http://www.minfintuva.ru/10/page1004.html, http://www.khural.org/legislative-activity/otchety-budjet.php</t>
  </si>
  <si>
    <t>http://www.khural.org/about/official.php?ID=4316&amp;sphrase_id=26134</t>
  </si>
  <si>
    <t>http://www.ofukem.ru/content/blogcategory/131/141/</t>
  </si>
  <si>
    <t>http://www.ofukem.ru/content/blogcategory/131/141/, http://www.sndko.ru/proekty_zakonov_ko/</t>
  </si>
  <si>
    <t>В разделе "Новости"</t>
  </si>
  <si>
    <t>http://zsnso.ru/1262/</t>
  </si>
  <si>
    <t>Сведения о прогнозируемых и фактических значениях показателей социально-экономического развития Омской области за 2014 год</t>
  </si>
  <si>
    <t>Сведения о фактических поступлениях доходов по видам доходов в сравнении с первоначально утвержденными законом об областном бюджете значениями</t>
  </si>
  <si>
    <t>Сведения о фактически произведенных расходах по разделам и подразделам в сравнении с первоначально утвержденными законом об областном бюджете значениями</t>
  </si>
  <si>
    <t>Сведения о фактически произведенных расходах на реализацию государственных программ в сравнении с первоначально утвержденными законом об областном бюджете значениями</t>
  </si>
  <si>
    <t>Сведения об объеме государственного долга и его соответствии первоначально утвержденным законом об областном бюджете предельным значениям</t>
  </si>
  <si>
    <t>Сведения о внесенных в 2014 году изменениях в закон об областном бюджете</t>
  </si>
  <si>
    <t>Сведения о результатах реализации и оценке эффективности государственных программ Омской области в 2014 году</t>
  </si>
  <si>
    <t>Сведения о выполнении государственных заданий в 2014 году</t>
  </si>
  <si>
    <t>http://www.mfur.ru/budjet/ispolnenie/</t>
  </si>
  <si>
    <t>Информация к годовому отчету об исполнении бюджета за 2014 год.</t>
  </si>
  <si>
    <t>Рекомендации публичных слушаний в Word</t>
  </si>
  <si>
    <t>Протокол не опубликован</t>
  </si>
  <si>
    <t>Протокол опубликован, но форма проведения заочная</t>
  </si>
  <si>
    <t>Протокол опубликован, но форма заочная</t>
  </si>
  <si>
    <t>Есть рекомендации публичных слушаний</t>
  </si>
  <si>
    <t xml:space="preserve">Протокол в формате Word </t>
  </si>
  <si>
    <t>Документ в формате Html</t>
  </si>
  <si>
    <t>Опубликован список вопросов</t>
  </si>
  <si>
    <t xml:space="preserve">Сводный годовой доклад о ходе реализации и об оценке эффективности реализации государственных программ Амурской области в 2014 году </t>
  </si>
  <si>
    <t>http://minfinchr.ru/otkrytyj-byudzhet Показатель соц-эк.развития.xls</t>
  </si>
  <si>
    <t>В разделе "Открытый бюджет"</t>
  </si>
  <si>
    <t>http://arh.rso-a.ru/vlast/ksp/activity/</t>
  </si>
  <si>
    <t>Приложение 4 к пояснительной записке</t>
  </si>
  <si>
    <t>Приложение 8 к Пояснительной записке</t>
  </si>
  <si>
    <t>http://minfin09.ucoz.ru/index/proekt_zakona_ob_ispolnenii_bjudzheta_kchr/0-108, http://parlament09.ru/node/3295</t>
  </si>
  <si>
    <t>Информационное собщение</t>
  </si>
  <si>
    <t>http://parlament09.ru/node/3295, http://minfin09.ucoz.ru/index/proekt_zakona_ob_ispolnenii_bjudzheta_kchr/0-108</t>
  </si>
  <si>
    <t>Приложение 6</t>
  </si>
  <si>
    <t>Отчет о госдолге.doc</t>
  </si>
  <si>
    <t>Опубликован ли документ, содержащий информацию о государственном долге?</t>
  </si>
  <si>
    <t>Сведения в пояснительной записке</t>
  </si>
  <si>
    <t>Приложение 17 к Пояснительной записке</t>
  </si>
  <si>
    <t>представлены в первоначальной редакции</t>
  </si>
  <si>
    <t>Стенограмма в варианте на сайте Думы</t>
  </si>
  <si>
    <t>http://ob.mosreg.ru/index.php/o-byudzhete/ispolnenie-byudzheta/2014-god, http://www.mosoblduma.ru/upload/site1/document_file/McbF3y4Xqp.pdf</t>
  </si>
  <si>
    <t>Протокол без подписи</t>
  </si>
  <si>
    <t>http://budget.lenobl.ru/new/documents/budget.php</t>
  </si>
  <si>
    <t xml:space="preserve">Есть презентация к слушаниям </t>
  </si>
  <si>
    <t>Информационные материалы Приложение 3, Пояснительная записка стр.103-104</t>
  </si>
  <si>
    <t>Отчет по долгу_2014.doc</t>
  </si>
  <si>
    <t>http://www.depfin.admhmao.ru/wps/portal/fin/home/openbudget</t>
  </si>
  <si>
    <t>Подробное оформление (все доклады и вопросы), видеотрансляция</t>
  </si>
  <si>
    <t>Приложение 2, Документ 30425</t>
  </si>
  <si>
    <t>Excel, PDF</t>
  </si>
  <si>
    <t>http://minfin.rkomi.ru/page/5652/</t>
  </si>
  <si>
    <t>http://minfin.rkomi.ru/page/5652/ ; http://gsrk.ru/static/data/agenda/0000/81/exp/26044/</t>
  </si>
  <si>
    <t>http://minfin.tatarstan.ru/rus/proekti-normativnih-pravovih-aktov-respubliki.htm</t>
  </si>
  <si>
    <t>http://mf.nnov.ru/index.php?option=com_k2&amp;view=item&amp;layout=item&amp;id=103&amp;Itemid=357; http://ksp.r52.ru/ru/251/?nid=120&amp;a=entry.show</t>
  </si>
  <si>
    <t>http://mf.nnov.ru/index.php?option=com_k2&amp;view=item&amp;layout=item&amp;id=103&amp;Itemid=357</t>
  </si>
  <si>
    <t>http://fin22.ru/projects/p2015/; http://www.ach22.ru/images/kb01_06_15.pdf</t>
  </si>
  <si>
    <r>
      <rPr>
        <sz val="10"/>
        <rFont val="Times New Roman"/>
        <family val="1"/>
        <charset val="204"/>
      </rPr>
      <t>Заключение - на сайте СП,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ссылка в пакете документов</t>
    </r>
  </si>
  <si>
    <t>Пояснительная записка стр.128-131, Приложения 12 и 13 к Пояснительной записке</t>
  </si>
  <si>
    <t>Ссылка на источник данных (все ссылки)</t>
  </si>
  <si>
    <t>http://www.ivoblduma.ru/zakony/proekty-zakonov/11405/</t>
  </si>
  <si>
    <t>http://adm.rkursk.ru/index.php?id=693&amp;mat_id=44471</t>
  </si>
  <si>
    <t>http://www.admlip.ru/economy/finances/otchety/</t>
  </si>
  <si>
    <t>http://portal.tverfin.ru/portal/Menu/Page/308</t>
  </si>
  <si>
    <t>http://ufo.ulntc.ru/index.php?mgf=budget/open_budget&amp;slep=net</t>
  </si>
  <si>
    <t>http://mari-el.gov.ru/minfin/Pages/projects.aspx</t>
  </si>
  <si>
    <t>http://www.parlamentri.ru/zakonodatelnaya-deyatelnost/2013-04-30-06-48-54/236-postanovleniya-ns-ri-za-2013-god.html</t>
  </si>
  <si>
    <t>Проект закона на сайте ЗС в PDF, на сайте Минфина закон,  материалы в разделе "Аналитические материалы"</t>
  </si>
  <si>
    <t>http://df35.ru/index.php?option=com_content&amp;view=category&amp;id=233&amp;Itemid=222</t>
  </si>
  <si>
    <t>http://df35.ru/index.php?option=com_content&amp;view=category&amp;id=233&amp;Itemid=222; http://www.df35.ru/index.php?option=com_content&amp;view=article&amp;id=4029:-2014-&amp;catid=97:2012-04-18-06-14-22&amp;Itemid=204</t>
  </si>
  <si>
    <t>http://dfto.ru/www/open/index.php?option=com_content&amp;view=article&amp;id=127&amp;Itemid=338</t>
  </si>
  <si>
    <t>Документ</t>
  </si>
  <si>
    <t>http://www.minfintuva.ru/10/page1004.html</t>
  </si>
  <si>
    <t>http://минфинрб.рф/normbase/18/</t>
  </si>
  <si>
    <t>http://www.fincom.spb.ru/cf/docs/npd/common/text.htm?id=781@cf_npa_bud</t>
  </si>
  <si>
    <t>http://mf-ao.ru/index.php/norms/proects</t>
  </si>
  <si>
    <t>http://www.minfinkubani.ru/budget_isp/information_analytics/index.php</t>
  </si>
  <si>
    <t>http://mf.nnov.ru/index.php?option=com_k2&amp;view=item&amp;layout=item&amp;id=103&amp;Itemid=357 ; http://government-nnov.ru/?id=168397</t>
  </si>
  <si>
    <t>Информация (не заключение)</t>
  </si>
  <si>
    <t>Заключение в составе документов на сайте ЗС</t>
  </si>
  <si>
    <t>http://www.pravitelstvokbr.ru/oigv/minfin/npi/proekty_normativnyh_i_pravovyh_aktov.php</t>
  </si>
  <si>
    <t>http://www.pravitelstvokbr.ru/oigv/minfin/new/dokumenty/proekty/27.02.2015_zakon_ob_ispolnenii.rar</t>
  </si>
  <si>
    <t>http://www.hural-buryatia.ru/struktura/komitet/komitetbudhzet/deyatelnost/otchet/2015</t>
  </si>
  <si>
    <t>http://www.mfri.ru/index.php/2013-12-01-16-49-08/obinfo</t>
  </si>
  <si>
    <t>http://www.mfri.ru/index.php/2013-12-01-16-49-08/obinfo/736--2014-</t>
  </si>
  <si>
    <t>Приложение 7</t>
  </si>
  <si>
    <t>Сведения в законе о бюджете</t>
  </si>
  <si>
    <t>Приложение 17</t>
  </si>
  <si>
    <t>http://budget.bryanskoblfin.ru/Show/Category/11?page=2&amp;ItemId=5</t>
  </si>
  <si>
    <t>http://www.minfinkubani.ru/budget_isp/detail.php?ID=5598&amp;IBLOCK_ID=69&amp;str_date=08.06.2015</t>
  </si>
  <si>
    <t>Ссылка в составе документов на сайте СП</t>
  </si>
  <si>
    <t>в составе документов и на сайте СП</t>
  </si>
  <si>
    <t>http://mf-ao.ru/index.php/norms/proects; http://ksp-ao.ru/flats_sold/ekspertnuezaklyucheniya/</t>
  </si>
  <si>
    <t>Исполнение 2014 госпрограммы.xlsx</t>
  </si>
  <si>
    <t>Представлены бюджетные ассигнования по сводной бюджетной росписи</t>
  </si>
  <si>
    <t>Исполнение государственных программ за 2014 год .xls</t>
  </si>
  <si>
    <t>http://www.minfin-altai.ru/byudzhet/budget-for-citizens/annual-report-on-budget-execution.php; http://www.minfin-altai.ru/regulatory/bills/ ; http://elkurultay.ru/docs/sessii/6_sosyv/9_sessia/3.PDF</t>
  </si>
  <si>
    <t>http://www.minfin-altai.ru/byudzhet/budget-for-citizens/annual-report-on-budget-execution.php</t>
  </si>
  <si>
    <t>Сведения о прогнозируемых и фактических значениях показателей социально-экономического развития Республики Алтай за 2014 год</t>
  </si>
  <si>
    <t xml:space="preserve">Excel </t>
  </si>
  <si>
    <t>svedeniia_o_fakticheski_proizvedennykh_rashodakh_po_razdelam_podrazdelam_classifikatcii_rashodov_v_sravnenii_s_pervonachalno_ut.xlsx</t>
  </si>
  <si>
    <t>ispolnenie_biudzhetnykh_assignovanii_na_realizatciiu_gosudarstvennykh_programm_v_2014_godu.xlsx</t>
  </si>
  <si>
    <t>svedeniia_o_gosdolge_m_ego_sootvestvie_pervonachalno_utverzhdennym_predelnym_znacheniiam_za_2014_god.xlsx</t>
  </si>
  <si>
    <t>svedeniia_o_vnesennykh_v_techenii_goda_izmeneniiakh_v_zakon_o_biudzhete_v_chasti_dohodov.xlsx, svedeniia_o_vnesennykh_v_techenii_goda_izmeneniiakh_v_zakon_v_chasti_rashodov.xlsx</t>
  </si>
  <si>
    <t>svodnyi_godovOI_doCLad_2014ocenka_effektivnosti_gosudarstvennykh_programm.docx</t>
  </si>
  <si>
    <t>Отдельные файлы ппо ведомствам</t>
  </si>
  <si>
    <t>Представлены, но только результат, без расчетов</t>
  </si>
  <si>
    <t>Анализ исполнения прогноза по основным показателям социально-экономичеcкого развития  Тамбовской области за 2014 г.</t>
  </si>
  <si>
    <t>Анализ исполнения бюджета Тамбовской области по доходам за 2014 год</t>
  </si>
  <si>
    <t>Анализ исполнения бюджета Тамбовской области по расходам за 2014 год</t>
  </si>
  <si>
    <t>Сведения о государственном долге Тамбовской области</t>
  </si>
  <si>
    <t>Таблица изменений, внесенных в Закон Тамбовской области от 27.12.2013 № 352-З "О бюджете Тамбовской области на 2014 год и на плановый период 2015 и 2016 годов"</t>
  </si>
  <si>
    <t>Информация о фактическом выполнении государственных заданий на оказание государственных услуг областными государственными учреждениями за 2014 год</t>
  </si>
  <si>
    <t>Информация об оценке эффективности реализации государственных программ области за 2014 год (информация управления экономической политики администрации Тамбовской области)</t>
  </si>
  <si>
    <t>Показатели социально-экономического развития (прогноз-факт).xls</t>
  </si>
  <si>
    <t>Том II Таблицы 2, 8</t>
  </si>
  <si>
    <t>http://www.admlip.ru/economy/finances/otchety/ ; http://www.oblsovet.ru/legislation/bill/10202/, http://www.oblsovet.ru/legislation/hearing/</t>
  </si>
  <si>
    <r>
      <rPr>
        <sz val="10"/>
        <rFont val="Times New Roman"/>
        <family val="1"/>
        <charset val="204"/>
      </rPr>
      <t>Заключение в составе документов и на сайте СП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 Word</t>
    </r>
  </si>
  <si>
    <t>http://iis.minfin.49gov.ru/ebudget/upload/docs/ispol/2014/%D0%A1%D0%B2%D0%B5%D0%B4%D0%B5%D0%BD%D0%B8%D1%8F%20%D0%BE%20%D1%84%D0%B0%D0%BA%D1%82%D0%B8%D1%87%D0%B5%D1%81%D0%BA%D0%B8%D1%85%20%D0%BF%D0%BE%D1%81%D1%82%D1%83%D0%BF%D0%BB%D0%B5%D0%BD%D0%B8%D1%8F%D1%85%20%D0%B4%D0%BE%D1%85%D0%BE%D0%B4%D0%BE%D0%B2%20%D0%BF%D0%BE%20%D0%B2%D0%B8%D0%B4%D0%B0%D0%BC%20%D0%B4%D0%BE%D1%85%D0%BE%D0%B4%D0%BE%D0%B2%20%D0%B2%20%D1%81%D1%80%D0%B0%D0%B2%D0%BD%D0%B5%D0%BD%D0%B8%D0%B8%20%D1%81%20%D0%BF%D0%B5%D1%80%D0%B2%D0%BE%D0%BD%D0%B0%D1%87%D0%B0%D0%BB%D1%8C%D0%BD%D0%BE%20%D1%83%D1%82%D0%B2%D0%B5%D1%80%D0%B6%D0%B4%D0%B5%D0%BD%D0%BD%D1%8B%D0%BC%D0%B8%20%D0%B7%D0%B0%D0%BA%D0%BE%D0%BD%D0%BE%D0%BC%20%D0%BE%20%D0%B1%D1%8E%D0%B4%D0%B6%D0%B5%D1%82%D0%B5%20%D0%B7%D0%BD%D0%B0%D1%87%D0%B5%D0%BD%D0%B8%D1%8F%D0%BC%D0%B8.pdf</t>
  </si>
  <si>
    <t>http://iis.minfin.49gov.ru/ebudget/Show/Content/51?ItemId=59</t>
  </si>
  <si>
    <t>http://iis.minfin.49gov.ru/ebudget/Menu/Page/64; http://spmagadan.ru/index.php?newsid=181</t>
  </si>
  <si>
    <t>http://iis.minfin.49gov.ru/ebudget/Menu/Page/64</t>
  </si>
  <si>
    <t>http://iis.minfin.49gov.ru/ebudget/upload/docs/ispol/2014/%D0%90%D0%BD%D0%B0%D0%BB%D0%B8%D0%B7%20%D0%B8%D1%81%D0%BF%D0%BE%D0%BB%D0%BD%D0%B5%D0%BD%D0%B8%D1%8F%20%D1%80%D0%B0%D1%81%D1%85%D0%BE%D0%B4%D0%BE%D0%B2%20%D0%BE%D0%B1%D0%BB%D0%B0%D1%81%D1%82%D0%BD%D0%BE%D0%B3%D0%BE%20%D0%B1%D1%8E%D0%B4%D0%B6%D0%B5%D1%82%D0%B0%20%28%D0%BA%D0%B0%D1%81%D1%81%D0%BE%D0%B2%D0%BE%D0%B5%20%D0%B8%D1%81%D0%BF%D0%BE%D0%BB%D0%BD%D0%B5%D0%BD%D0%B8%D0%B5%20%D0%BA%20%D0%BF%D0%B5%D1%80%D0%B2%D0%BE%D0%BD%D0%B0%D1%87%D0%B0%D0%BB%D1%8C%D0%BD%D0%BE%D0%BC%D1%83%20%D0%BF%D0%BB%D0%B0%D0%BD%D1%83%20%D1%81%20%D0%BF%D0%BE%D1%8F%D1%81%D0%BD%D0%B5%D0%BD%D0%B8%D0%B5%D0%BC%20%D0%BF%D1%80%D0%B8%D1%87%D0%B8%D0%BD%20%D0%BE%D1%82%D0%BA%D0%BB%D0%BE%D0%BD%D0%B5%D0%BD%D0%B8%D1%8F%29.pdf</t>
  </si>
  <si>
    <t>http://iis.minfin.49gov.ru/ebudget/upload/docs/ispol/2014/%D0%98%D0%BD%D1%84%D0%BE%D1%80%D0%BC%D0%B0%D1%86%D0%B8%D1%8F%20%D0%BE%20%D0%BF%D0%BB%D0%B0%D0%BD%D0%BE%D0%B2%D1%8B%D1%85%20%D0%B8%20%D1%84%D0%B0%D0%BA%D1%82%D0%B8%D1%87%D0%B5%D1%81%D0%BA%D0%B8%D1%85%20%D0%B7%D0%BD%D0%B0%D1%87%D0%B5%D0%BD%D0%B8%D1%8F%D1%85%20%D1%86%D0%B5%D0%BB%D0%B5%D0%B2%D1%8B%D1%85%20%D0%BF%D0%BE%D0%BA%D0%B0%D0%B7%D0%B0%D1%82%D0%B5%D0%BB%D0%B5%D0%B9%20%D0%B3%D0%BE%D1%81%D1%83%D0%B4%D0%B0%D1%80%D1%81%D1%82%D0%B2%D0%B5%D0%BD%D0%BD%D1%8B%D1%85%20%D0%BF%D1%80%D0%BE%D0%B3%D1%80%D0%B0%D0%BC%D0%BC%20%D0%B7%D0%B0%202014%20%D0%B3%D0%BE%D0%B4.pdf</t>
  </si>
  <si>
    <t>Сведения о доходах по видам доходов в сравнении с первоначально утвержденными значениями</t>
  </si>
  <si>
    <t>Сведения о фактически произведенных расходах по разделам и подразделам классификации расходов бюджета в сравнении с первоначально утвержденными значениями</t>
  </si>
  <si>
    <t>pps</t>
  </si>
  <si>
    <t>http://www.econom22.ru/prognoz/program/reg_programms/reality/index.php</t>
  </si>
  <si>
    <t>По ссылке, представленной в пакете документов, документы не найдены</t>
  </si>
  <si>
    <r>
      <rPr>
        <sz val="11"/>
        <color rgb="FF0000FF"/>
        <rFont val="Calibri"/>
        <family val="2"/>
        <charset val="204"/>
        <scheme val="minor"/>
      </rPr>
      <t>Сведения о внесенных в течение 2014 года изменениях в закон о бюджете в части расходов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0000FF"/>
        <rFont val="Calibri"/>
        <family val="2"/>
        <charset val="204"/>
        <scheme val="minor"/>
      </rPr>
      <t>Сведения о внесенных в течение 2014 года изменениях в закон о бюджете в части доходов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0000FF"/>
        <rFont val="Calibri"/>
        <family val="2"/>
        <charset val="204"/>
        <scheme val="minor"/>
      </rPr>
      <t>Сведения о внесенных в течение 2014 года изменениях в закон о бюджет в части налоговых и неналоговых доходах</t>
    </r>
    <r>
      <rPr>
        <sz val="11"/>
        <color theme="1"/>
        <rFont val="Calibri"/>
        <family val="2"/>
        <charset val="204"/>
        <scheme val="minor"/>
      </rPr>
      <t>;</t>
    </r>
  </si>
  <si>
    <t>только оценка (фактические значения)</t>
  </si>
  <si>
    <t>http://fin.tmbreg.ru/6347/7301.html, http://www.tambovoblduma.ru/index.php?option=com_k2&amp;view=item&amp;id=2425:ob-ispolnenii-bjudzheta-tambovskoj-oblasti-za-2014-god&amp;Itemid=126</t>
  </si>
  <si>
    <t>В пояснительной записке 3 таблицы</t>
  </si>
  <si>
    <t>Сведения об объеме государственного долга и его соответствии первоначально утвержденным (установленным) законом о бюджете значениями</t>
  </si>
  <si>
    <t>Том IV материалов к проекту закона Отчет о состоянии государственного долга 2014.xls, Программа госгарантий, Программа заимствований</t>
  </si>
  <si>
    <t xml:space="preserve">Данные в виде текста </t>
  </si>
  <si>
    <t xml:space="preserve">http://minfin.ryazangov.ru/documents/documents_RO/ </t>
  </si>
  <si>
    <t xml:space="preserve">http://minfin.ryazangov.ru/documents/draft_documents/, </t>
  </si>
  <si>
    <t>В папке к утвержденному закону (не к проекту)</t>
  </si>
  <si>
    <t>Таблица 3</t>
  </si>
  <si>
    <t>http://minfin.ryazangov.ru/documents/documents_RO/</t>
  </si>
  <si>
    <t>Пакет документов.xlsx г-1 СЭР</t>
  </si>
  <si>
    <t>Пакет документов.xlsx г-1.1.</t>
  </si>
  <si>
    <t>Пакет документов.xlsx г-2</t>
  </si>
  <si>
    <t>Прогнозируемые и фактич значения показ СЭР Ирк обл за 2014.xlsx</t>
  </si>
  <si>
    <t>Сведения о внесенных изменениях в 2014 году в закон об обл бюджете_РзПР.xls? Сведения о внес изм в 2014 году в закон об обл бюджете_РзПР.xls</t>
  </si>
  <si>
    <t>Сведения о факт расх 2014 в сравнении с первонач законом_ГП.xls</t>
  </si>
  <si>
    <t>Сведения о факт расх 2014 в сравнении с первонач законом_РзПР.xls</t>
  </si>
  <si>
    <t>Пояснительная записка.doc, стр. 23-78, Сводный годовой доклад о ходе реализации и об оценке эффективности государственных программ Иркутской области по итогам 2014 года</t>
  </si>
  <si>
    <t>Пояснительная записка стр.185, отчет о состоянии государственного внутреннего долга за 2014 г</t>
  </si>
  <si>
    <t>Документ представлен в составе опубликованных материалов</t>
  </si>
  <si>
    <t>Сведения о факт доходах 2014 в сравнении с первонач законом.xlsx</t>
  </si>
  <si>
    <t>http://kspao.ru/eksanalmer/2015/budget_2014/index.php, http://portal.dvinaland.ru/upload/iblock/cc1/2015.05.25_%D0%97%D0%B0%D0%BA%D0%BB%D1%8E%D1%87%D0%B5%D0%BD%D0%B8%D0%B5%20%D0%9A%D0%A1%D0%9F%20%D0%B7%D0%B0%202014%20%D0%B3%D0%BE%D0%B4.pdf</t>
  </si>
  <si>
    <t>В разделах "Бюджет" и "Законы о бюджете"</t>
  </si>
  <si>
    <t>https://minfin.bashkortostan.ru/documents/216904/</t>
  </si>
  <si>
    <t>Показатели соц.экон. развития.xls</t>
  </si>
  <si>
    <t>Сведения о фактических доходах за 2014.xls</t>
  </si>
  <si>
    <t>Фактические расходы по разделам_подразделам.xls</t>
  </si>
  <si>
    <t>Фактические расходы на реализацию ГП.xls</t>
  </si>
  <si>
    <t>Отчет гос. долг за 2014 с планом.xls</t>
  </si>
  <si>
    <t xml:space="preserve">Оценка эффективности госпрограмм форма № 8, Таблица эффективности по баллам за 2014 год.doc, </t>
  </si>
  <si>
    <t>Аналитический отчет по расходам</t>
  </si>
  <si>
    <t>http://portal.dvinaland.ru/upload/iblock/bf8/Госдолг%202014%20год%20анализ.pdf</t>
  </si>
  <si>
    <t>Сводная информация за 2014 год (по состоянию на 20.04.2015 года)</t>
  </si>
  <si>
    <t>https://minfin.bashkortostan.ru/activity/14655/, https://minfin.bashkortostan.ru/activity/15387/</t>
  </si>
  <si>
    <t>Cведения о фактически произведенных расходах по разделам и подразделам бюджетной классификации за 2014 год (в сравнении с первоначально утвержденными Законом Удмуртской Республики о бюджете Удмуртской Республики значениями)</t>
  </si>
  <si>
    <t>Анализ выполнения государственных заданий облю гос. учреждениями в 2014 году</t>
  </si>
  <si>
    <t>Информация по объемам доходов 2014 поправки.xlsx, Пояснительная записка к закону о бюджете</t>
  </si>
  <si>
    <t>Представлены пояснения причин отклонений от уточненного плана</t>
  </si>
  <si>
    <t>Пояснения причин отклонений представлены, но от уточненного, а не первоначального плана</t>
  </si>
  <si>
    <t>svedeniia_o_faktich._postupleniiakh_dohodov_po_vidam_dohodov_v_sravnenii_s_pervon.utv_zakonom_o_biudzhete.xlsx</t>
  </si>
  <si>
    <t>http://minfin.kalmregion.ru/index.php?option=com_content&amp;view=article&amp;id=68&amp;Itemid=64</t>
  </si>
  <si>
    <t>http://minfin.kalmregion.ru/index.php?option=com_content&amp;view=article&amp;id=68&amp;Itemid=64, http://www.huralrk.ru/deyatelnost/zakonodatelnaya-deyatelnost/zakonoproekty/item/983-0128-5-ob-ispolnenii-respublikanskogo-byudzheta-za-2014-god.html</t>
  </si>
  <si>
    <t>На сайте Минфина в разделе "Отраслевая информация"/"Бюджет"/</t>
  </si>
  <si>
    <t>Отчет о госзаданиях за 2014 год (выгрузка).xlsx</t>
  </si>
  <si>
    <t>http://dfto.ru/www/doc/index.php?option=com_zoo&amp;task=item&amp;item_id=408&amp;category_id=23&amp;Itemid=104</t>
  </si>
  <si>
    <t>Исполнение 2014 расходы раздел.xlsx, Причины 2014 год.xlsx</t>
  </si>
  <si>
    <t>dohodu isp2014.xls,  svedeniya-po-ispolneniyu-2014-_p.-5.5_-5.6_-5_9_.xls</t>
  </si>
  <si>
    <t>http://volgafin.volganet.ru/norms/projects-laws/ ; http://volgafin.volganet.ru/norms/acts/3673/</t>
  </si>
  <si>
    <t>http://volgafin.volganet.ru/norms/acts/3673/</t>
  </si>
  <si>
    <t>Пояснительная записка, svedeniya-po-ispolneniyu-2014-_p.-5.5_-5.6_-5_9_.xls</t>
  </si>
  <si>
    <t>в разделе с законом об исполнении, а не с проектом закона</t>
  </si>
  <si>
    <t>svedeniya-po-ispolneniyu-2014-_p.-5.5_-5.6_-5_9_.xls</t>
  </si>
  <si>
    <t>http://volgafin.volganet.ru/norms/acts/3673/?PAGEN_1=2</t>
  </si>
  <si>
    <t>Есть доклад к публичным слушаниям</t>
  </si>
  <si>
    <t>в общем списке НПА и других документов</t>
  </si>
  <si>
    <t>http://www.donland.ru/Donland/Pages/View.aspx?pageid=92218&amp;mid=83793&amp;ItemID=60460</t>
  </si>
  <si>
    <t>Ссылка на сайт СП в составе документов</t>
  </si>
  <si>
    <t>Информация по  государственного внутреннего долга 2014.doc, 7 исполнение приложения 29 - программа гос. заимствований.doc, Пояснительная записка стр.50</t>
  </si>
  <si>
    <t>Сведения по разделам,пдразелам (сравн. факта с первонач.бюдж).xls</t>
  </si>
  <si>
    <t>Сведения по доходам (сравн. факта с первонач.бюдж).xls</t>
  </si>
  <si>
    <t>Сведения о гос. долге.xls</t>
  </si>
  <si>
    <t>PDF (текстово-векторный)</t>
  </si>
  <si>
    <t>Представлены бюджетные назначения</t>
  </si>
  <si>
    <t>http://finance.pnzreg.ru/files/finance_pnzreg_ru/files/otkrbud/ispbud14/071015_1435.pdf</t>
  </si>
  <si>
    <t>PDF текстово-векторный</t>
  </si>
  <si>
    <t>Приложение 3 к Сводному докладу за 2014 год</t>
  </si>
  <si>
    <t>PDF (текстово-векторный), Word</t>
  </si>
  <si>
    <t>http://www.fincom.spb.ru/cf/press/smi/about/details.htm?id=2571@cfNews; http://ksp.org.ru/rubric/633200024/POSLEDUYuSchIY-KONTROL</t>
  </si>
  <si>
    <t>Заключение на сайте финоргана, но не в составе документов, и на сайте СП</t>
  </si>
  <si>
    <t>http://www.cedipt.spb.ru/current_activities/priorities_for_action/macroeconomics/itogi/index.php?sphrase_id=11232</t>
  </si>
  <si>
    <t>На сайте Комитета по эконом.политике</t>
  </si>
  <si>
    <r>
      <rPr>
        <sz val="10"/>
        <rFont val="Times New Roman"/>
        <family val="1"/>
        <charset val="204"/>
      </rPr>
      <t>Заключение - на сайте СП</t>
    </r>
    <r>
      <rPr>
        <b/>
        <sz val="10"/>
        <rFont val="Times New Roman"/>
        <family val="1"/>
        <charset val="204"/>
      </rPr>
      <t xml:space="preserve"> (</t>
    </r>
    <r>
      <rPr>
        <sz val="10"/>
        <rFont val="Times New Roman"/>
        <family val="1"/>
        <charset val="204"/>
      </rPr>
      <t>в Word)</t>
    </r>
  </si>
  <si>
    <t>Заключение - на сайте СП (в Word)</t>
  </si>
  <si>
    <r>
      <t>Материалы\п.16\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Доходы 2014 год (исполнение от первоначального)</t>
    </r>
  </si>
  <si>
    <r>
      <t>Материалы\п.16\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Процент исполнения расходов от показателей первонач.бюджета</t>
    </r>
  </si>
  <si>
    <r>
      <t>Материалы\п.16\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Исполнение ГП по отношению к первонач.плану</t>
    </r>
  </si>
  <si>
    <t>Материалы\п.16\файлы: «Доходы 2014г. (исполнение от первоначального)»; «Накопитель по законам (ведомственная)»; «Накопитель по законам (функциональная)</t>
  </si>
  <si>
    <t>http://www.kspkbr.ru/index.php/2012-06-22-11-50-48/materialy-ekspertno-analiticheskoj-deyatelnosti/53-o-palate/914-po-itogam-deyatelnosti-za-2015-god ; http://www.pravitelstvokbr.ru/oigv/minfin/npi/proekty_normativnyh_i_pravovyh_aktov.php</t>
  </si>
  <si>
    <t>http://www.fincom.spb.ru/cf/docs/npd/common/text.htm?id=755@cfNPD ; http://www.assembly.spb.ru/welcome/show/633200014/58769</t>
  </si>
  <si>
    <t>Итоги социально-эконом.развития КБР за 2014 год.docx</t>
  </si>
  <si>
    <t>Отчет об исполнении респ. бюджета КБР по доходам и расходам за 2014 год.xlsx</t>
  </si>
  <si>
    <t>Объем финансирования госпрограмм КБР за 2014 год.xlsx</t>
  </si>
  <si>
    <t>Объем госдолга КБР за 2014 год.xlsx</t>
  </si>
  <si>
    <t>Сведения о внесенных в 2014 году изменениях в Закон о бюджете КБР.xlsx</t>
  </si>
  <si>
    <t>папка Индикаторы госпрограмм</t>
  </si>
  <si>
    <t>На сайте Минфина в разделе "Открытый бюджет/Бюджет для граждан"</t>
  </si>
  <si>
    <t>«Бюджет для граждан по проекту закона «Об исполнении областного бюджета за 2014 год»</t>
  </si>
  <si>
    <t>ppt</t>
  </si>
  <si>
    <t>Рейтинг гос. программ НО за 2014г.pdf</t>
  </si>
  <si>
    <t>http://zsnso.ru/1262/, http://zsnso.ru/579</t>
  </si>
  <si>
    <t>http://www.econom.nso.ru/sites/econom.nso.ru/wodby_files/files/page_199/3.prognoz_ser_do_2017_goda_po_forme_2p.pdf</t>
  </si>
  <si>
    <t>Проекты НПА-590-5-Доп_материалы-Испол_доходов_обл_ бюджета, ПЗ_2014 год</t>
  </si>
  <si>
    <t>http://zsnso.ru/579</t>
  </si>
  <si>
    <t>Проекты НПА-590-5-Доп_материалы-Испол_расходов_по_ разд_подоазделам, ПЗ_2014 год</t>
  </si>
  <si>
    <t>Проекты НПА-590-5-Доп_материалы-Исполнение_по_ГП</t>
  </si>
  <si>
    <t>Проекты НПА-590-5-Доп_материалы-ПЗ_2014 год, Структура государственного долга Новосибирской области по состоянию на 01.01.2015</t>
  </si>
  <si>
    <t>http://zs74.ru/publichnye-slushaniya</t>
  </si>
  <si>
    <t>На сайте ЗС в разделе публичные слушания</t>
  </si>
  <si>
    <t>http://minfin09.ucoz.ru/index/proekt_zakona_ob_ispolnenii_bjudzheta_kchr/0-108</t>
  </si>
  <si>
    <t xml:space="preserve">http://www.minfin74.ru/mBudget/execution/annual/annual.php </t>
  </si>
  <si>
    <t>Основные показатели социально-экономического развития Челябинской области за 2014 год</t>
  </si>
  <si>
    <t>Анализ исполнения доходной части областного бюджета по видам доходов за 2014 год</t>
  </si>
  <si>
    <t xml:space="preserve">Материалы\п.8\ </t>
  </si>
  <si>
    <t>Отчет по доходам</t>
  </si>
  <si>
    <t>Отчет по расходам</t>
  </si>
  <si>
    <t>Отчет об исполнении ГП</t>
  </si>
  <si>
    <t>Законы о внесения изменений в Закон о респ.бюджете</t>
  </si>
  <si>
    <t>Отчет по госдолгу</t>
  </si>
  <si>
    <t>Word, PDF (текстово-векторный)</t>
  </si>
  <si>
    <t>http://www.r-19.ru/documents/zakonoproektnaya-deyatelnost/13845/; http://www.vskhakasia.ru/media/2015/04/proekt-zakona-rh-1.pdf, http://www.vskhakasia.ru/lawmaking/bill/814</t>
  </si>
  <si>
    <t>ttp://www.r-19.ru/documents/zakonoproektnaya-deyatelnost/13845/</t>
  </si>
  <si>
    <t xml:space="preserve">Приложение 1, Пояснительная записка </t>
  </si>
  <si>
    <t xml:space="preserve">Приложение 4, Пояснительная записка </t>
  </si>
  <si>
    <t>https://минфин.забайкальскийкрай.рф/korrupc/exp.html; http://www.zaksobr-chita.ru/documents/proektyi_zakonov/2015_god/iyun_2015_goda</t>
  </si>
  <si>
    <t>На сайте финоргана опубликован только закон, проект был на сайте ЗС, но был удален</t>
  </si>
  <si>
    <t>Заключение в том же разделе и на сайте СП</t>
  </si>
  <si>
    <t>http://spso66.ru/ekspertno-analiticheskaya-deyatelnost-schetnoj-palaty-sverdlovskoj-oblasti-v-2014-godu-2/ ; http://minfin.midural.ru/document/category/21%20-%20document_list%20-%20document_list#document_list</t>
  </si>
  <si>
    <t>О результатах реализации государственных программ Свердловской области в 2014 году, в том числе о достижении плановых значений целевых показателей, и оценке эффективности государственных программ Свердловской области за 2014 год</t>
  </si>
  <si>
    <t>Внесение изменений в бюджет.xls</t>
  </si>
  <si>
    <t>Приложение - ГП (Перв.З-н, Исп.).xls</t>
  </si>
  <si>
    <t>Приложение - ФКР (Перв.З-н,Дейст.З-н, Исп).xls</t>
  </si>
  <si>
    <t>Не в пакете документов</t>
  </si>
  <si>
    <t>Сведения по госпрграммам (сравн. факта с первонач.бюдж).xls , Приложении 8</t>
  </si>
  <si>
    <t>затрудненный поиск</t>
  </si>
  <si>
    <t>Нет решения, стенограмма не подписана</t>
  </si>
  <si>
    <t>Оценка показателя 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</si>
</sst>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6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u/>
      <sz val="10"/>
      <name val="Calibri"/>
      <family val="2"/>
      <charset val="204"/>
    </font>
    <font>
      <b/>
      <sz val="10"/>
      <color indexed="6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60"/>
      <name val="Calibri"/>
      <family val="2"/>
      <charset val="204"/>
    </font>
    <font>
      <i/>
      <sz val="10"/>
      <color indexed="6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F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34998626667073579"/>
      </bottom>
      <diagonal/>
    </border>
  </borders>
  <cellStyleXfs count="12">
    <xf numFmtId="0" fontId="0" fillId="0" borderId="0"/>
    <xf numFmtId="165" fontId="33" fillId="4" borderId="12">
      <alignment horizontal="right" vertical="top" shrinkToFit="1"/>
    </xf>
    <xf numFmtId="0" fontId="34" fillId="0" borderId="0" applyNumberFormat="0" applyFill="0" applyBorder="0" applyAlignment="0" applyProtection="0"/>
    <xf numFmtId="0" fontId="4" fillId="0" borderId="0"/>
    <xf numFmtId="0" fontId="25" fillId="0" borderId="0"/>
    <xf numFmtId="0" fontId="26" fillId="0" borderId="0"/>
    <xf numFmtId="0" fontId="21" fillId="0" borderId="0"/>
    <xf numFmtId="9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" fillId="0" borderId="0" xfId="0" applyFont="1" applyAlignment="1">
      <alignment horizontal="left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2" fontId="15" fillId="0" borderId="2" xfId="2" applyNumberFormat="1" applyFont="1" applyBorder="1" applyAlignment="1">
      <alignment horizontal="left" vertical="center"/>
    </xf>
    <xf numFmtId="166" fontId="15" fillId="0" borderId="2" xfId="2" applyNumberFormat="1" applyFont="1" applyBorder="1" applyAlignment="1">
      <alignment horizontal="left" vertical="center"/>
    </xf>
    <xf numFmtId="0" fontId="15" fillId="0" borderId="2" xfId="2" applyFont="1" applyFill="1" applyBorder="1" applyAlignment="1">
      <alignment horizontal="left" vertical="center"/>
    </xf>
    <xf numFmtId="2" fontId="15" fillId="0" borderId="2" xfId="2" applyNumberFormat="1" applyFont="1" applyFill="1" applyBorder="1" applyAlignment="1">
      <alignment horizontal="left" vertical="center"/>
    </xf>
    <xf numFmtId="2" fontId="15" fillId="0" borderId="2" xfId="2" applyNumberFormat="1" applyFont="1" applyBorder="1" applyAlignment="1">
      <alignment vertical="center"/>
    </xf>
    <xf numFmtId="165" fontId="9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4" fontId="11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0" fontId="1" fillId="0" borderId="0" xfId="0" applyFont="1" applyFill="1"/>
    <xf numFmtId="0" fontId="11" fillId="0" borderId="0" xfId="0" applyFont="1" applyFill="1"/>
    <xf numFmtId="0" fontId="7" fillId="0" borderId="0" xfId="0" applyFont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6" fontId="9" fillId="2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6" fontId="9" fillId="0" borderId="2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2" fontId="9" fillId="0" borderId="2" xfId="0" applyNumberFormat="1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3" fillId="0" borderId="0" xfId="0" applyFont="1"/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34" fillId="0" borderId="2" xfId="2" applyNumberFormat="1" applyBorder="1" applyAlignment="1">
      <alignment horizontal="left" vertical="center"/>
    </xf>
    <xf numFmtId="0" fontId="34" fillId="0" borderId="0" xfId="2"/>
    <xf numFmtId="166" fontId="9" fillId="2" borderId="2" xfId="0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4" fillId="0" borderId="2" xfId="2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29" fillId="0" borderId="0" xfId="0" applyFont="1"/>
    <xf numFmtId="2" fontId="34" fillId="2" borderId="2" xfId="2" applyNumberForma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/>
    </xf>
    <xf numFmtId="166" fontId="19" fillId="2" borderId="2" xfId="0" applyNumberFormat="1" applyFont="1" applyFill="1" applyBorder="1" applyAlignment="1">
      <alignment horizontal="center" vertical="center"/>
    </xf>
    <xf numFmtId="0" fontId="34" fillId="0" borderId="2" xfId="2" applyBorder="1" applyAlignment="1">
      <alignment horizontal="left" vertical="center"/>
    </xf>
    <xf numFmtId="166" fontId="34" fillId="0" borderId="2" xfId="2" applyNumberFormat="1" applyBorder="1" applyAlignment="1">
      <alignment horizontal="left" vertical="center"/>
    </xf>
    <xf numFmtId="2" fontId="34" fillId="0" borderId="2" xfId="2" applyNumberFormat="1" applyFill="1" applyBorder="1" applyAlignment="1">
      <alignment horizontal="left" vertical="center"/>
    </xf>
    <xf numFmtId="2" fontId="34" fillId="0" borderId="2" xfId="2" applyNumberForma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0" fontId="11" fillId="0" borderId="0" xfId="0" applyFont="1" applyAlignment="1">
      <alignment horizontal="center"/>
    </xf>
    <xf numFmtId="165" fontId="14" fillId="5" borderId="13" xfId="0" applyNumberFormat="1" applyFont="1" applyFill="1" applyBorder="1" applyAlignment="1">
      <alignment horizontal="left" vertical="center"/>
    </xf>
    <xf numFmtId="165" fontId="14" fillId="5" borderId="1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5" fontId="35" fillId="5" borderId="13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/>
    </xf>
    <xf numFmtId="4" fontId="37" fillId="0" borderId="0" xfId="0" applyNumberFormat="1" applyFont="1"/>
    <xf numFmtId="0" fontId="37" fillId="0" borderId="0" xfId="0" applyFont="1"/>
    <xf numFmtId="0" fontId="7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2" fontId="14" fillId="5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9" fillId="0" borderId="7" xfId="0" applyFont="1" applyBorder="1" applyAlignment="1"/>
    <xf numFmtId="0" fontId="1" fillId="0" borderId="7" xfId="0" applyFont="1" applyBorder="1" applyAlignment="1"/>
    <xf numFmtId="166" fontId="9" fillId="0" borderId="7" xfId="0" applyNumberFormat="1" applyFont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" fontId="9" fillId="0" borderId="7" xfId="0" applyNumberFormat="1" applyFont="1" applyFill="1" applyBorder="1" applyAlignment="1">
      <alignment horizontal="left" vertical="center"/>
    </xf>
    <xf numFmtId="165" fontId="14" fillId="5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35" fillId="5" borderId="16" xfId="0" applyNumberFormat="1" applyFont="1" applyFill="1" applyBorder="1" applyAlignment="1">
      <alignment horizontal="center" vertical="center"/>
    </xf>
    <xf numFmtId="165" fontId="14" fillId="5" borderId="16" xfId="0" applyNumberFormat="1" applyFont="1" applyFill="1" applyBorder="1" applyAlignment="1">
      <alignment horizontal="left" vertical="center"/>
    </xf>
    <xf numFmtId="165" fontId="35" fillId="5" borderId="1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34" fillId="0" borderId="7" xfId="2" applyNumberFormat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34" fillId="0" borderId="0" xfId="2" applyAlignment="1"/>
    <xf numFmtId="0" fontId="10" fillId="2" borderId="2" xfId="0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4" fillId="0" borderId="0" xfId="2" applyAlignment="1">
      <alignment horizontal="justify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34" fillId="0" borderId="2" xfId="2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5" fontId="14" fillId="5" borderId="1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9" fillId="9" borderId="13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49" fontId="39" fillId="6" borderId="25" xfId="0" applyNumberFormat="1" applyFont="1" applyFill="1" applyBorder="1" applyAlignment="1">
      <alignment horizontal="center" vertical="center" wrapText="1"/>
    </xf>
    <xf numFmtId="0" fontId="40" fillId="6" borderId="25" xfId="0" applyFont="1" applyFill="1" applyBorder="1" applyAlignment="1">
      <alignment wrapText="1"/>
    </xf>
    <xf numFmtId="0" fontId="39" fillId="6" borderId="25" xfId="0" applyFont="1" applyFill="1" applyBorder="1" applyAlignment="1">
      <alignment horizontal="center" wrapText="1"/>
    </xf>
    <xf numFmtId="0" fontId="42" fillId="7" borderId="25" xfId="0" applyFont="1" applyFill="1" applyBorder="1" applyAlignment="1">
      <alignment wrapText="1"/>
    </xf>
    <xf numFmtId="49" fontId="39" fillId="0" borderId="25" xfId="0" applyNumberFormat="1" applyFont="1" applyBorder="1" applyAlignment="1">
      <alignment horizontal="center" vertical="center" wrapText="1"/>
    </xf>
    <xf numFmtId="0" fontId="42" fillId="0" borderId="25" xfId="0" applyFont="1" applyBorder="1" applyAlignment="1">
      <alignment horizontal="left" wrapText="1" indent="1"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left" wrapText="1" indent="1"/>
    </xf>
    <xf numFmtId="0" fontId="44" fillId="0" borderId="25" xfId="0" applyFont="1" applyBorder="1" applyAlignment="1">
      <alignment wrapText="1"/>
    </xf>
    <xf numFmtId="49" fontId="42" fillId="7" borderId="25" xfId="0" applyNumberFormat="1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wrapText="1"/>
    </xf>
    <xf numFmtId="49" fontId="41" fillId="0" borderId="25" xfId="0" applyNumberFormat="1" applyFont="1" applyBorder="1" applyAlignment="1">
      <alignment horizontal="center" vertical="center" wrapText="1"/>
    </xf>
    <xf numFmtId="0" fontId="42" fillId="7" borderId="26" xfId="0" applyFont="1" applyFill="1" applyBorder="1" applyAlignment="1">
      <alignment wrapText="1"/>
    </xf>
    <xf numFmtId="0" fontId="43" fillId="7" borderId="27" xfId="0" applyFont="1" applyFill="1" applyBorder="1" applyAlignment="1">
      <alignment wrapText="1"/>
    </xf>
    <xf numFmtId="0" fontId="41" fillId="7" borderId="26" xfId="0" applyFont="1" applyFill="1" applyBorder="1" applyAlignment="1">
      <alignment wrapText="1"/>
    </xf>
    <xf numFmtId="0" fontId="41" fillId="8" borderId="26" xfId="0" applyFont="1" applyFill="1" applyBorder="1" applyAlignment="1">
      <alignment wrapText="1"/>
    </xf>
    <xf numFmtId="0" fontId="40" fillId="8" borderId="27" xfId="0" applyFont="1" applyFill="1" applyBorder="1" applyAlignment="1">
      <alignment wrapText="1"/>
    </xf>
    <xf numFmtId="0" fontId="42" fillId="8" borderId="26" xfId="0" applyFont="1" applyFill="1" applyBorder="1" applyAlignment="1">
      <alignment wrapText="1"/>
    </xf>
    <xf numFmtId="0" fontId="43" fillId="8" borderId="27" xfId="0" applyFont="1" applyFill="1" applyBorder="1" applyAlignment="1">
      <alignment wrapText="1"/>
    </xf>
    <xf numFmtId="0" fontId="40" fillId="7" borderId="27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166" fontId="14" fillId="2" borderId="2" xfId="0" applyNumberFormat="1" applyFont="1" applyFill="1" applyBorder="1" applyAlignment="1">
      <alignment horizontal="center" vertical="center" wrapText="1"/>
    </xf>
    <xf numFmtId="166" fontId="14" fillId="5" borderId="13" xfId="0" applyNumberFormat="1" applyFont="1" applyFill="1" applyBorder="1" applyAlignment="1">
      <alignment horizontal="left" vertical="center"/>
    </xf>
    <xf numFmtId="166" fontId="14" fillId="5" borderId="1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41" fillId="7" borderId="25" xfId="0" applyNumberFormat="1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wrapText="1"/>
    </xf>
    <xf numFmtId="49" fontId="38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41" fillId="8" borderId="25" xfId="0" applyFont="1" applyFill="1" applyBorder="1" applyAlignment="1">
      <alignment horizontal="center" wrapText="1"/>
    </xf>
    <xf numFmtId="49" fontId="41" fillId="8" borderId="2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</cellXfs>
  <cellStyles count="12">
    <cellStyle name="xl35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Процентный 2" xfId="7"/>
    <cellStyle name="Финансовый 2" xfId="8"/>
    <cellStyle name="Финансовый 3" xfId="9"/>
    <cellStyle name="Финансовый 3 2" xfId="10"/>
    <cellStyle name="Финансов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moblkaluga.ru/main/work/finances/budget/reports.php" TargetMode="External"/><Relationship Id="rId18" Type="http://schemas.openxmlformats.org/officeDocument/2006/relationships/hyperlink" Target="http://depfin.adm44.ru/Budget/IspZakon/index.aspx" TargetMode="External"/><Relationship Id="rId26" Type="http://schemas.openxmlformats.org/officeDocument/2006/relationships/hyperlink" Target="http://www.minfinkubani.ru/budget_isp/information_analytics/index.php" TargetMode="External"/><Relationship Id="rId39" Type="http://schemas.openxmlformats.org/officeDocument/2006/relationships/hyperlink" Target="http://mari-el.gov.ru/minfin/Pages/projects.aspx" TargetMode="External"/><Relationship Id="rId21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34" Type="http://schemas.openxmlformats.org/officeDocument/2006/relationships/hyperlink" Target="http://www.minfin74.ru/mBudget/execution/annual/annual.php" TargetMode="External"/><Relationship Id="rId42" Type="http://schemas.openxmlformats.org/officeDocument/2006/relationships/hyperlink" Target="http://www.zaksob.ru/pages.aspx?id=208&amp;m=68" TargetMode="External"/><Relationship Id="rId47" Type="http://schemas.openxmlformats.org/officeDocument/2006/relationships/hyperlink" Target="http://www.crimea.gov.ru/law-draft-card/4674" TargetMode="External"/><Relationship Id="rId50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5" Type="http://schemas.openxmlformats.org/officeDocument/2006/relationships/hyperlink" Target="http://orel-region.ru/index.php?head=20&amp;part=25&amp;in=10" TargetMode="External"/><Relationship Id="rId63" Type="http://schemas.openxmlformats.org/officeDocument/2006/relationships/hyperlink" Target="http://www.depfin.kirov.ru/openbudget/ispbudget/ispb2014/otchispb/" TargetMode="External"/><Relationship Id="rId68" Type="http://schemas.openxmlformats.org/officeDocument/2006/relationships/hyperlink" Target="http://beldepfin.ru/?page_id=3733" TargetMode="External"/><Relationship Id="rId76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7" Type="http://schemas.openxmlformats.org/officeDocument/2006/relationships/hyperlink" Target="http://budget.cap.ru/Show/File/858" TargetMode="External"/><Relationship Id="rId71" Type="http://schemas.openxmlformats.org/officeDocument/2006/relationships/hyperlink" Target="http://ufo.ulntc.ru/index.php?mgf=budget/open_budget&amp;slep=net" TargetMode="External"/><Relationship Id="rId2" Type="http://schemas.openxmlformats.org/officeDocument/2006/relationships/hyperlink" Target="http://beldepfin.ru/inf/uploads/2015/07/&#1048;&#1089;&#1087;&#1086;&#1083;&#1085;&#1077;&#1085;&#1080;&#1077;-&#1073;&#1102;&#1076;&#1078;&#1077;&#1090;&#1085;&#1099;&#1093;-&#1072;&#1089;&#1089;&#1080;&#1075;&#1085;&#1086;&#1074;&#1072;&#1085;&#1080;&#1081;-&#1075;&#1086;&#1089;&#1091;&#1076;&#1072;&#1088;&#1089;&#1090;&#1074;&#1077;&#1085;&#1085;&#1099;&#1084;-&#1087;&#1088;&#1086;&#1075;&#1088;&#1072;&#1084;&#1084;&#1072;&#1084;-&#1041;&#1077;&#1083;&#1075;&#1086;&#1088;&#1086;&#1076;&#1089;&#1082;&#1086;&#1081;-&#1086;&#1073;&#1083;&#1072;&#1089;&#1090;&#1080;.xls" TargetMode="External"/><Relationship Id="rId16" Type="http://schemas.openxmlformats.org/officeDocument/2006/relationships/hyperlink" Target="http://fin.tmbreg.ru/6347/6366/7736.html" TargetMode="External"/><Relationship Id="rId29" Type="http://schemas.openxmlformats.org/officeDocument/2006/relationships/hyperlink" Target="http://openbudsk.ru/content/rebot/project_zak.php" TargetMode="External"/><Relationship Id="rId11" Type="http://schemas.openxmlformats.org/officeDocument/2006/relationships/hyperlink" Target="http://www.mfur.ru/budjet/ispolnenie/materialy/2014/index.php" TargetMode="External"/><Relationship Id="rId24" Type="http://schemas.openxmlformats.org/officeDocument/2006/relationships/hyperlink" Target="http://minfin.gov-murman.ru/open-budget/regional_budget/law_of_budget_projects/" TargetMode="External"/><Relationship Id="rId32" Type="http://schemas.openxmlformats.org/officeDocument/2006/relationships/hyperlink" Target="http://www.finupr.kurganobl.ru/index.php?test=ispol" TargetMode="External"/><Relationship Id="rId37" Type="http://schemas.openxmlformats.org/officeDocument/2006/relationships/hyperlink" Target="http://www.mfrno-a.ru/info/proekty_normativno_pravovykh_aktov.php" TargetMode="External"/><Relationship Id="rId40" Type="http://schemas.openxmlformats.org/officeDocument/2006/relationships/hyperlink" Target="http://budget.lenobl.ru/new/documents/budget.php" TargetMode="External"/><Relationship Id="rId45" Type="http://schemas.openxmlformats.org/officeDocument/2006/relationships/hyperlink" Target="http://&#1084;&#1080;&#1085;&#1092;&#1080;&#1085;&#1088;&#1073;.&#1088;&#1092;/normbase/18/" TargetMode="External"/><Relationship Id="rId53" Type="http://schemas.openxmlformats.org/officeDocument/2006/relationships/hyperlink" Target="http://budget.mos.ru/rating" TargetMode="External"/><Relationship Id="rId58" Type="http://schemas.openxmlformats.org/officeDocument/2006/relationships/hyperlink" Target="http://www.zsamur.ru/section/list/6691/33" TargetMode="External"/><Relationship Id="rId66" Type="http://schemas.openxmlformats.org/officeDocument/2006/relationships/hyperlink" Target="http://minfin.ryazangov.ru/documents/draft_documents/" TargetMode="External"/><Relationship Id="rId74" Type="http://schemas.openxmlformats.org/officeDocument/2006/relationships/hyperlink" Target="http://mf-ao.ru/index.php/norms/proects" TargetMode="External"/><Relationship Id="rId79" Type="http://schemas.openxmlformats.org/officeDocument/2006/relationships/hyperlink" Target="http://minfinchr.ru/otkrytyj-byudzhet" TargetMode="External"/><Relationship Id="rId5" Type="http://schemas.openxmlformats.org/officeDocument/2006/relationships/hyperlink" Target="http://mf-ao.ru/documents/proekt/proektzao_2014_1.zip" TargetMode="External"/><Relationship Id="rId61" Type="http://schemas.openxmlformats.org/officeDocument/2006/relationships/hyperlink" Target="http://minfin.midural.ru/document/category/21%20-%20document_list" TargetMode="External"/><Relationship Id="rId10" Type="http://schemas.openxmlformats.org/officeDocument/2006/relationships/hyperlink" Target="http://mf.omskportal.ru/ru/RegionalPublicAuthorities/executivelist/MF/otkrbudg/ispolnenie/2014/god/PageContent/0/body_files/file7/rashodg_GP.rar" TargetMode="External"/><Relationship Id="rId19" Type="http://schemas.openxmlformats.org/officeDocument/2006/relationships/hyperlink" Target="http://www.gfu.vrn.ru/bud001/zakonobispolnenii/" TargetMode="External"/><Relationship Id="rId31" Type="http://schemas.openxmlformats.org/officeDocument/2006/relationships/hyperlink" Target="http://budget.cap.ru/Show/Category/146?ItemId=310" TargetMode="External"/><Relationship Id="rId44" Type="http://schemas.openxmlformats.org/officeDocument/2006/relationships/hyperlink" Target="http://asozd.samgd.ru/bills/2164/" TargetMode="External"/><Relationship Id="rId52" Type="http://schemas.openxmlformats.org/officeDocument/2006/relationships/hyperlink" Target="http://www.zaksobr.kamchatka.ru/zaktvordeyat/proektzak1/?p=1" TargetMode="External"/><Relationship Id="rId60" Type="http://schemas.openxmlformats.org/officeDocument/2006/relationships/hyperlink" Target="http://saratov.gov.ru/gov/auth/minfin/bud_sar_obl/2014/Pub_Sluh/Ps_is_bud.php" TargetMode="External"/><Relationship Id="rId65" Type="http://schemas.openxmlformats.org/officeDocument/2006/relationships/hyperlink" Target="http://minfin09.ucoz.ru/index/proekt_zakona_ob_ispolnenii_bjudzheta_kchr/0-108" TargetMode="External"/><Relationship Id="rId73" Type="http://schemas.openxmlformats.org/officeDocument/2006/relationships/hyperlink" Target="http://www.minfintuva.ru/10/page1004.html" TargetMode="External"/><Relationship Id="rId78" Type="http://schemas.openxmlformats.org/officeDocument/2006/relationships/hyperlink" Target="http://minfinchr.ru/otkrytyj-byudzhet" TargetMode="External"/><Relationship Id="rId4" Type="http://schemas.openxmlformats.org/officeDocument/2006/relationships/hyperlink" Target="http://www.finsmol.ru/minfin/nJM5lLS7" TargetMode="External"/><Relationship Id="rId9" Type="http://schemas.openxmlformats.org/officeDocument/2006/relationships/hyperlink" Target="http://www.yamalfin.ru/images/stories/depfin/2015/proekty_prav_aktov/material_k_proektu_zakona_01_04_2015.zip" TargetMode="External"/><Relationship Id="rId14" Type="http://schemas.openxmlformats.org/officeDocument/2006/relationships/hyperlink" Target="http://adm.rkursk.ru/index.php?id=693&amp;mat_id=44471" TargetMode="External"/><Relationship Id="rId22" Type="http://schemas.openxmlformats.org/officeDocument/2006/relationships/hyperlink" Target="http://mf.omskportal.ru/ru/RegionalPublicAuthorities/executivelist/MF/otkrbudg/ispolnenie/2014/god.html" TargetMode="External"/><Relationship Id="rId27" Type="http://schemas.openxmlformats.org/officeDocument/2006/relationships/hyperlink" Target="http://www.donland.ru/Donland/Pages/View.aspx?pageid=123679&amp;mid=128183&amp;itemId=138" TargetMode="External"/><Relationship Id="rId30" Type="http://schemas.openxmlformats.org/officeDocument/2006/relationships/hyperlink" Target="http://www.gsrb.ru/ru/materials/materialy-k-zasedaniyu-gs-k-rb/?SECTION_ID=153" TargetMode="External"/><Relationship Id="rId35" Type="http://schemas.openxmlformats.org/officeDocument/2006/relationships/hyperlink" Target="http://www.gfu.ru/budget/obl/section.php?IBLOCK_ID=125&amp;SECTION_ID=1180" TargetMode="External"/><Relationship Id="rId43" Type="http://schemas.openxmlformats.org/officeDocument/2006/relationships/hyperlink" Target="http://minfin.pnzreg.ru/budget/Otkrytyy_Byudet_Penzenskoy_oblasti/ispbudza2014" TargetMode="External"/><Relationship Id="rId48" Type="http://schemas.openxmlformats.org/officeDocument/2006/relationships/hyperlink" Target="http://sevzakon.ru/view/laws/bank_zakonoproektov/i_sozyv_2015/ob_ispolnenii_gorodskogo_byudzheta_goroda_sevastopolya_za_2014_god/" TargetMode="External"/><Relationship Id="rId56" Type="http://schemas.openxmlformats.org/officeDocument/2006/relationships/hyperlink" Target="http://dvinaland.ru/citizenry/-w47ch8ry" TargetMode="External"/><Relationship Id="rId64" Type="http://schemas.openxmlformats.org/officeDocument/2006/relationships/hyperlink" Target="http://www.admlip.ru/economy/finances/otchety/" TargetMode="External"/><Relationship Id="rId69" Type="http://schemas.openxmlformats.org/officeDocument/2006/relationships/hyperlink" Target="http://www.ivoblduma.ru/zakony/proekty-zakonov/11405/" TargetMode="External"/><Relationship Id="rId77" Type="http://schemas.openxmlformats.org/officeDocument/2006/relationships/hyperlink" Target="http://volgafin.volganet.ru/norms/projects-laws/" TargetMode="External"/><Relationship Id="rId8" Type="http://schemas.openxmlformats.org/officeDocument/2006/relationships/hyperlink" Target="http://minfin.pnzreg.ru/files/finance_pnzreg_ru/files/otkrbud/ispbud14/090715_1102.zip" TargetMode="External"/><Relationship Id="rId51" Type="http://schemas.openxmlformats.org/officeDocument/2006/relationships/hyperlink" Target="http://ob.mosreg.ru/index.php/o-byudzhete/ispolnenie-byudzheta/2014-god" TargetMode="External"/><Relationship Id="rId72" Type="http://schemas.openxmlformats.org/officeDocument/2006/relationships/hyperlink" Target="http://mf.nnov.ru/index.php?option=com_k2&amp;view=item&amp;layout=item&amp;id=103&amp;Itemid=357" TargetMode="External"/><Relationship Id="rId80" Type="http://schemas.openxmlformats.org/officeDocument/2006/relationships/printerSettings" Target="../printerSettings/printerSettings10.bin"/><Relationship Id="rId3" Type="http://schemas.openxmlformats.org/officeDocument/2006/relationships/hyperlink" Target="http://adm.rkursk.ru/inc/download.php?file_id=28197" TargetMode="External"/><Relationship Id="rId12" Type="http://schemas.openxmlformats.org/officeDocument/2006/relationships/hyperlink" Target="http://www.admlip.ru/doc/app/bus/fin/otchet2014.zip" TargetMode="External"/><Relationship Id="rId17" Type="http://schemas.openxmlformats.org/officeDocument/2006/relationships/hyperlink" Target="http://gsrk.ru/static/data/agenda/0000/81/exp/26044/" TargetMode="External"/><Relationship Id="rId25" Type="http://schemas.openxmlformats.org/officeDocument/2006/relationships/hyperlink" Target="http://sobranie.pskov.ru/lawmaking/bills?title=&#1080;&#1089;&#1087;&#1086;&#1083;&#1085;&#1077;&#1085;&#1080;&#1080;" TargetMode="External"/><Relationship Id="rId33" Type="http://schemas.openxmlformats.org/officeDocument/2006/relationships/hyperlink" Target="http://www.duma72.ru/ru/activities/lawmaking/lawbill/31695/" TargetMode="External"/><Relationship Id="rId38" Type="http://schemas.openxmlformats.org/officeDocument/2006/relationships/hyperlink" Target="http://duma.yar.ru/service/projects/zp151797.html" TargetMode="External"/><Relationship Id="rId46" Type="http://schemas.openxmlformats.org/officeDocument/2006/relationships/hyperlink" Target="http://minfin.krskstate.ru/openbudget/othcet/otchet2014" TargetMode="External"/><Relationship Id="rId59" Type="http://schemas.openxmlformats.org/officeDocument/2006/relationships/hyperlink" Target="http://mfin.permkrai.ru/execution/pr_z%7C_i/pr_zak_i/2015/" TargetMode="External"/><Relationship Id="rId67" Type="http://schemas.openxmlformats.org/officeDocument/2006/relationships/hyperlink" Target="http://dfei.adm-nao.ru/byudzhetnaya-otchetnost/" TargetMode="External"/><Relationship Id="rId20" Type="http://schemas.openxmlformats.org/officeDocument/2006/relationships/hyperlink" Target="http://minfin.karelia.ru/2014-2016-gody/" TargetMode="External"/><Relationship Id="rId41" Type="http://schemas.openxmlformats.org/officeDocument/2006/relationships/hyperlink" Target="http://www.gsrm.ru/publicgod2014/index.php" TargetMode="External"/><Relationship Id="rId54" Type="http://schemas.openxmlformats.org/officeDocument/2006/relationships/hyperlink" Target="http://budget.bryanskoblfin.ru/Show/Category/11?ItemId=5" TargetMode="External"/><Relationship Id="rId62" Type="http://schemas.openxmlformats.org/officeDocument/2006/relationships/hyperlink" Target="http://acts.findep.org/acts.html" TargetMode="External"/><Relationship Id="rId70" Type="http://schemas.openxmlformats.org/officeDocument/2006/relationships/hyperlink" Target="http://portal.tverfin.ru/portal/Menu/Page/308" TargetMode="External"/><Relationship Id="rId75" Type="http://schemas.openxmlformats.org/officeDocument/2006/relationships/hyperlink" Target="http://iis.minfin.49gov.ru/ebudget/Menu/Page/64" TargetMode="External"/><Relationship Id="rId1" Type="http://schemas.openxmlformats.org/officeDocument/2006/relationships/hyperlink" Target="http://openbudsk.ru/content/bdg/gospr.php" TargetMode="External"/><Relationship Id="rId6" Type="http://schemas.openxmlformats.org/officeDocument/2006/relationships/hyperlink" Target="http://www.minfinkubani.ru/budget_isp/detail.php?ID=5611&amp;IBLOCK_ID=69&amp;str_date=05.06.2015" TargetMode="External"/><Relationship Id="rId15" Type="http://schemas.openxmlformats.org/officeDocument/2006/relationships/hyperlink" Target="http://www.finsmol.ru/minfin/nJM5lLS7" TargetMode="External"/><Relationship Id="rId23" Type="http://schemas.openxmlformats.org/officeDocument/2006/relationships/hyperlink" Target="http://primorsky.ru/authorities/executive-agencies/departments/finance/laws.php" TargetMode="External"/><Relationship Id="rId28" Type="http://schemas.openxmlformats.org/officeDocument/2006/relationships/hyperlink" Target="http://www.nsrd.ru/dokumenty/proekti_normativno_pravovih_aktov" TargetMode="External"/><Relationship Id="rId36" Type="http://schemas.openxmlformats.org/officeDocument/2006/relationships/hyperlink" Target="http://www.ofukem.ru/content/blogcategory/131/141/" TargetMode="External"/><Relationship Id="rId49" Type="http://schemas.openxmlformats.org/officeDocument/2006/relationships/hyperlink" Target="http://www.sakha.gov.ru/node/243891" TargetMode="External"/><Relationship Id="rId57" Type="http://schemas.openxmlformats.org/officeDocument/2006/relationships/hyperlink" Target="http://www.minfin01-maykop.ru/Show/Category/8?ItemId=89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nfinkubani.ru/budget_isp/detail.php?ID=5619&amp;IBLOCK_ID=69&amp;str_date=29.05.2015,%20&#1055;&#1086;&#1103;&#1089;&#1085;&#1080;&#1090;&#1077;&#1083;&#1100;&#1085;&#1072;&#1103;%20&#1079;&#1072;&#1087;&#1080;&#1089;&#1082;&#1072;,%20&#1089;&#1090;&#1088;.%2096" TargetMode="External"/><Relationship Id="rId18" Type="http://schemas.openxmlformats.org/officeDocument/2006/relationships/hyperlink" Target="http://fin.tmbreg.ru/6347/6366/7736.html" TargetMode="External"/><Relationship Id="rId26" Type="http://schemas.openxmlformats.org/officeDocument/2006/relationships/hyperlink" Target="http://minfin.gov-murman.ru/open-budget/regional_budget/law_of_budget_projects/" TargetMode="External"/><Relationship Id="rId39" Type="http://schemas.openxmlformats.org/officeDocument/2006/relationships/hyperlink" Target="http://www.mfrno-a.ru/info/proekty_normativno_pravovykh_aktov.php" TargetMode="External"/><Relationship Id="rId21" Type="http://schemas.openxmlformats.org/officeDocument/2006/relationships/hyperlink" Target="http://www.gfu.vrn.ru/bud001/zakonobispolnenii/" TargetMode="External"/><Relationship Id="rId34" Type="http://schemas.openxmlformats.org/officeDocument/2006/relationships/hyperlink" Target="http://budget.cap.ru/Show/Category/146?ItemId=310" TargetMode="External"/><Relationship Id="rId42" Type="http://schemas.openxmlformats.org/officeDocument/2006/relationships/hyperlink" Target="http://budget.lenobl.ru/new/documents/budget.php" TargetMode="External"/><Relationship Id="rId47" Type="http://schemas.openxmlformats.org/officeDocument/2006/relationships/hyperlink" Target="http://&#1084;&#1080;&#1085;&#1092;&#1080;&#1085;&#1088;&#1073;.&#1088;&#1092;/normbase/18/" TargetMode="External"/><Relationship Id="rId50" Type="http://schemas.openxmlformats.org/officeDocument/2006/relationships/hyperlink" Target="http://sevzakon.ru/view/laws/bank_zakonoproektov/i_sozyv_2015/ob_ispolnenii_gorodskogo_byudzheta_goroda_sevastopolya_za_2014_god/" TargetMode="External"/><Relationship Id="rId55" Type="http://schemas.openxmlformats.org/officeDocument/2006/relationships/hyperlink" Target="http://www.zaksobr.kamchatka.ru/zaktvordeyat/proektzak1/?p=1" TargetMode="External"/><Relationship Id="rId63" Type="http://schemas.openxmlformats.org/officeDocument/2006/relationships/hyperlink" Target="http://saratov.gov.ru/gov/auth/minfin/bud_sar_obl/2014/Pub_Sluh/Ps_is_bud.php" TargetMode="External"/><Relationship Id="rId68" Type="http://schemas.openxmlformats.org/officeDocument/2006/relationships/hyperlink" Target="http://minfin09.ucoz.ru/index/proekt_zakona_ob_ispolnenii_bjudzheta_kchr/0-108" TargetMode="External"/><Relationship Id="rId76" Type="http://schemas.openxmlformats.org/officeDocument/2006/relationships/hyperlink" Target="http://www.minfintuva.ru/10/page1004.html" TargetMode="External"/><Relationship Id="rId84" Type="http://schemas.openxmlformats.org/officeDocument/2006/relationships/hyperlink" Target="http://www.minfin74.ru/mBudget/execution/annual/annual.php" TargetMode="External"/><Relationship Id="rId7" Type="http://schemas.openxmlformats.org/officeDocument/2006/relationships/hyperlink" Target="http://minfin.pnzreg.ru/files/finance_pnzreg_ru/files/otkrbud/ispbud14/090715_1105.zip" TargetMode="External"/><Relationship Id="rId71" Type="http://schemas.openxmlformats.org/officeDocument/2006/relationships/hyperlink" Target="http://www.df35.ru/index.php?option=com_content&amp;view=category&amp;id=95&amp;Itemid=122" TargetMode="External"/><Relationship Id="rId2" Type="http://schemas.openxmlformats.org/officeDocument/2006/relationships/hyperlink" Target="http://budget.mos.ru/rating" TargetMode="External"/><Relationship Id="rId16" Type="http://schemas.openxmlformats.org/officeDocument/2006/relationships/hyperlink" Target="http://adm.rkursk.ru/index.php?id=693&amp;mat_id=44471" TargetMode="External"/><Relationship Id="rId29" Type="http://schemas.openxmlformats.org/officeDocument/2006/relationships/hyperlink" Target="http://volgafin.volganet.ru/norms/projects-laws/" TargetMode="External"/><Relationship Id="rId11" Type="http://schemas.openxmlformats.org/officeDocument/2006/relationships/hyperlink" Target="http://www.gfu.vrn.ru/download/zakon-ispolnenie/svedeniya_o_sostoyanii_gos_dolga.pdf" TargetMode="External"/><Relationship Id="rId24" Type="http://schemas.openxmlformats.org/officeDocument/2006/relationships/hyperlink" Target="http://mf.omskportal.ru/ru/RegionalPublicAuthorities/executivelist/MF/otkrbudg/ispolnenie/2014/god.html" TargetMode="External"/><Relationship Id="rId32" Type="http://schemas.openxmlformats.org/officeDocument/2006/relationships/hyperlink" Target="http://openbudsk.ru/content/rebot/project_zak.php" TargetMode="External"/><Relationship Id="rId37" Type="http://schemas.openxmlformats.org/officeDocument/2006/relationships/hyperlink" Target="http://www.gfu.ru/budget/obl/section.php?IBLOCK_ID=125&amp;SECTION_ID=1180" TargetMode="External"/><Relationship Id="rId40" Type="http://schemas.openxmlformats.org/officeDocument/2006/relationships/hyperlink" Target="http://duma.yar.ru/service/projects/zp151797.html" TargetMode="External"/><Relationship Id="rId45" Type="http://schemas.openxmlformats.org/officeDocument/2006/relationships/hyperlink" Target="http://minfin.pnzreg.ru/budget/Otkrytyy_Byudet_Penzenskoy_oblasti/ispbudza2014" TargetMode="External"/><Relationship Id="rId53" Type="http://schemas.openxmlformats.org/officeDocument/2006/relationships/hyperlink" Target="http://ob.mosreg.ru/index.php/o-byudzhete/ispolnenie-byudzheta/2014-god" TargetMode="External"/><Relationship Id="rId58" Type="http://schemas.openxmlformats.org/officeDocument/2006/relationships/hyperlink" Target="http://orel-region.ru/index.php?head=20&amp;part=25&amp;in=10" TargetMode="External"/><Relationship Id="rId66" Type="http://schemas.openxmlformats.org/officeDocument/2006/relationships/hyperlink" Target="http://www.depfin.kirov.ru/openbudget/ispbudget/ispb2014/otchispb/" TargetMode="External"/><Relationship Id="rId74" Type="http://schemas.openxmlformats.org/officeDocument/2006/relationships/hyperlink" Target="http://portal.tverfin.ru/portal/Menu/Page/308" TargetMode="External"/><Relationship Id="rId79" Type="http://schemas.openxmlformats.org/officeDocument/2006/relationships/hyperlink" Target="http://fin22.ru/projects/p2015/" TargetMode="External"/><Relationship Id="rId5" Type="http://schemas.openxmlformats.org/officeDocument/2006/relationships/hyperlink" Target="http://mf-ao.ru/documents/proekt/proektzao_2014_3.zip" TargetMode="External"/><Relationship Id="rId61" Type="http://schemas.openxmlformats.org/officeDocument/2006/relationships/hyperlink" Target="http://www.zsamur.ru/section/list/6691/33" TargetMode="External"/><Relationship Id="rId82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19" Type="http://schemas.openxmlformats.org/officeDocument/2006/relationships/hyperlink" Target="http://gsrk.ru/static/data/agenda/0000/81/exp/26044/" TargetMode="External"/><Relationship Id="rId4" Type="http://schemas.openxmlformats.org/officeDocument/2006/relationships/hyperlink" Target="http://www.df35.ru/images/file/Budjetnii%20process/Ispolnenie%20oblastnogo%20budjeta/Analiticheskii%20material/2015/07-2015/%D0%A1%D0%B2%D0%B5%D0%B4%D0%B5%D0%BD%D0%B8%D1%8F%20%D0%BE%D0%B1%20%D0%BE%D0%B1%D1%8A%D0%B5%D0%BC%D0%B5%20%D0%B3%D0%BE%D1%81%D1%83%D0%B4%D0%B0%D1%258" TargetMode="External"/><Relationship Id="rId9" Type="http://schemas.openxmlformats.org/officeDocument/2006/relationships/hyperlink" Target="http://www.admlip.ru/doc/app/bus/fin/otchet2014.zip" TargetMode="External"/><Relationship Id="rId14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2" Type="http://schemas.openxmlformats.org/officeDocument/2006/relationships/hyperlink" Target="http://minfin.karelia.ru/2014-2016-gody/" TargetMode="External"/><Relationship Id="rId27" Type="http://schemas.openxmlformats.org/officeDocument/2006/relationships/hyperlink" Target="http://sobranie.pskov.ru/lawmaking/bills?title=&#1080;&#1089;&#1087;&#1086;&#1083;&#1085;&#1077;&#1085;&#1080;&#1080;" TargetMode="External"/><Relationship Id="rId30" Type="http://schemas.openxmlformats.org/officeDocument/2006/relationships/hyperlink" Target="http://www.donland.ru/Donland/Pages/View.aspx?pageid=123679&amp;mid=128183&amp;itemId=138" TargetMode="External"/><Relationship Id="rId35" Type="http://schemas.openxmlformats.org/officeDocument/2006/relationships/hyperlink" Target="http://www.finupr.kurganobl.ru/index.php?test=ispol" TargetMode="External"/><Relationship Id="rId43" Type="http://schemas.openxmlformats.org/officeDocument/2006/relationships/hyperlink" Target="http://www.gsrm.ru/publicgod2014/index.php" TargetMode="External"/><Relationship Id="rId48" Type="http://schemas.openxmlformats.org/officeDocument/2006/relationships/hyperlink" Target="http://minfin.krskstate.ru/openbudget/othcet/otchet2014" TargetMode="External"/><Relationship Id="rId56" Type="http://schemas.openxmlformats.org/officeDocument/2006/relationships/hyperlink" Target="http://budget.mos.ru/rating" TargetMode="External"/><Relationship Id="rId64" Type="http://schemas.openxmlformats.org/officeDocument/2006/relationships/hyperlink" Target="http://minfin.midural.ru/document/category/21%20-%20document_list" TargetMode="External"/><Relationship Id="rId69" Type="http://schemas.openxmlformats.org/officeDocument/2006/relationships/hyperlink" Target="http://minfin.ryazangov.ru/documents/draft_documents/" TargetMode="External"/><Relationship Id="rId77" Type="http://schemas.openxmlformats.org/officeDocument/2006/relationships/hyperlink" Target="http://mf-ao.ru/index.php/norms/proects" TargetMode="External"/><Relationship Id="rId8" Type="http://schemas.openxmlformats.org/officeDocument/2006/relationships/hyperlink" Target="http://mf.omskportal.ru/ru/RegionalPublicAuthorities/executivelist/MF/otkrbudg/ispolnenie/2014/god/PageContent/0/body_files/file8/gosdolg.rar" TargetMode="External"/><Relationship Id="rId51" Type="http://schemas.openxmlformats.org/officeDocument/2006/relationships/hyperlink" Target="http://www.sakha.gov.ru/node/243891" TargetMode="External"/><Relationship Id="rId72" Type="http://schemas.openxmlformats.org/officeDocument/2006/relationships/hyperlink" Target="http://beldepfin.ru/?page_id=3733" TargetMode="External"/><Relationship Id="rId80" Type="http://schemas.openxmlformats.org/officeDocument/2006/relationships/hyperlink" Target="http://fin.tmbreg.ru/assets/files/RegionBudget/IspolRegion/2014/dolg_2014.xls" TargetMode="External"/><Relationship Id="rId85" Type="http://schemas.openxmlformats.org/officeDocument/2006/relationships/hyperlink" Target="http://minfinchr.ru/otkrytyj-byudzhet" TargetMode="External"/><Relationship Id="rId3" Type="http://schemas.openxmlformats.org/officeDocument/2006/relationships/hyperlink" Target="http://adm.rkursk.ru/inc/download.php?file_id=28200" TargetMode="External"/><Relationship Id="rId12" Type="http://schemas.openxmlformats.org/officeDocument/2006/relationships/hyperlink" Target="http://openbudsk.ru/content/gos_dolg.php" TargetMode="External"/><Relationship Id="rId17" Type="http://schemas.openxmlformats.org/officeDocument/2006/relationships/hyperlink" Target="http://www.finsmol.ru/minfin/nJM5lLS7" TargetMode="External"/><Relationship Id="rId25" Type="http://schemas.openxmlformats.org/officeDocument/2006/relationships/hyperlink" Target="http://primorsky.ru/authorities/executive-agencies/departments/finance/laws.php" TargetMode="External"/><Relationship Id="rId33" Type="http://schemas.openxmlformats.org/officeDocument/2006/relationships/hyperlink" Target="http://www.gsrb.ru/ru/materials/materialy-k-zasedaniyu-gs-k-rb/?SECTION_ID=153" TargetMode="External"/><Relationship Id="rId38" Type="http://schemas.openxmlformats.org/officeDocument/2006/relationships/hyperlink" Target="http://www.ofukem.ru/content/blogcategory/131/141/" TargetMode="External"/><Relationship Id="rId46" Type="http://schemas.openxmlformats.org/officeDocument/2006/relationships/hyperlink" Target="http://asozd.samgd.ru/bills/2164/" TargetMode="External"/><Relationship Id="rId59" Type="http://schemas.openxmlformats.org/officeDocument/2006/relationships/hyperlink" Target="http://dvinaland.ru/citizenry/-w47ch8ry" TargetMode="External"/><Relationship Id="rId67" Type="http://schemas.openxmlformats.org/officeDocument/2006/relationships/hyperlink" Target="http://www.admlip.ru/economy/finances/otchety/" TargetMode="External"/><Relationship Id="rId20" Type="http://schemas.openxmlformats.org/officeDocument/2006/relationships/hyperlink" Target="http://depfin.adm44.ru/Budget/IspZakon/index.aspx" TargetMode="External"/><Relationship Id="rId41" Type="http://schemas.openxmlformats.org/officeDocument/2006/relationships/hyperlink" Target="http://mari-el.gov.ru/minfin/Pages/projects.aspx" TargetMode="External"/><Relationship Id="rId54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2" Type="http://schemas.openxmlformats.org/officeDocument/2006/relationships/hyperlink" Target="http://mfin.permkrai.ru/execution/pr_z%7C_i/pr_zak_i/2015/" TargetMode="External"/><Relationship Id="rId70" Type="http://schemas.openxmlformats.org/officeDocument/2006/relationships/hyperlink" Target="http://dfei.adm-nao.ru/byudzhetnaya-otchetnost/" TargetMode="External"/><Relationship Id="rId75" Type="http://schemas.openxmlformats.org/officeDocument/2006/relationships/hyperlink" Target="http://ufo.ulntc.ru/index.php?mgf=budget/open_budget&amp;slep=net" TargetMode="External"/><Relationship Id="rId83" Type="http://schemas.openxmlformats.org/officeDocument/2006/relationships/hyperlink" Target="http://www.mfur.ru/budjet/ispolnenie/" TargetMode="External"/><Relationship Id="rId1" Type="http://schemas.openxmlformats.org/officeDocument/2006/relationships/hyperlink" Target="http://www.zaksob.ru/pages.aspx?id=208&amp;m=68%20&#1044;&#1086;&#1082;&#1091;&#1084;&#1077;&#1085;&#1090;&#1099;%20/6%20&#1054;&#1090;&#1095;&#1077;&#1090;%20&#1086;%20&#1089;&#1086;&#1089;&#1090;&#1086;&#1103;&#1085;&#1080;&#1080;%20&#1075;&#1086;&#1089;.%20&#1074;&#1085;&#1091;&#1090;&#1088;&#1077;&#1085;&#1085;&#1077;&#1075;&#1086;%20&#1076;&#1086;&#1083;&#1075;&#1072;-2014%20&#1075;&#1086;&#1076;.doc" TargetMode="External"/><Relationship Id="rId6" Type="http://schemas.openxmlformats.org/officeDocument/2006/relationships/hyperlink" Target="http://fin22.ru/files/matotch-2014.zip" TargetMode="External"/><Relationship Id="rId15" Type="http://schemas.openxmlformats.org/officeDocument/2006/relationships/hyperlink" Target="http://www.admoblkaluga.ru/main/work/finances/budget/reports.php" TargetMode="External"/><Relationship Id="rId23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8" Type="http://schemas.openxmlformats.org/officeDocument/2006/relationships/hyperlink" Target="http://www.minfinkubani.ru/budget_isp/information_analytics/index.php" TargetMode="External"/><Relationship Id="rId36" Type="http://schemas.openxmlformats.org/officeDocument/2006/relationships/hyperlink" Target="http://www.duma72.ru/ru/activities/lawmaking/lawbill/31695/" TargetMode="External"/><Relationship Id="rId49" Type="http://schemas.openxmlformats.org/officeDocument/2006/relationships/hyperlink" Target="http://www.crimea.gov.ru/law-draft-card/4674" TargetMode="External"/><Relationship Id="rId57" Type="http://schemas.openxmlformats.org/officeDocument/2006/relationships/hyperlink" Target="http://budget.bryanskoblfin.ru/Show/Category/11?ItemId=5" TargetMode="External"/><Relationship Id="rId10" Type="http://schemas.openxmlformats.org/officeDocument/2006/relationships/hyperlink" Target="http://belduma.ru/pdf/1394480-1396860.pdf" TargetMode="External"/><Relationship Id="rId31" Type="http://schemas.openxmlformats.org/officeDocument/2006/relationships/hyperlink" Target="http://www.nsrd.ru/dokumenty/proekti_normativno_pravovih_aktov" TargetMode="External"/><Relationship Id="rId44" Type="http://schemas.openxmlformats.org/officeDocument/2006/relationships/hyperlink" Target="http://www.zaksob.ru/pages.aspx?id=208&amp;m=68" TargetMode="External"/><Relationship Id="rId52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60" Type="http://schemas.openxmlformats.org/officeDocument/2006/relationships/hyperlink" Target="http://www.minfin01-maykop.ru/Show/Category/8?ItemId=89" TargetMode="External"/><Relationship Id="rId65" Type="http://schemas.openxmlformats.org/officeDocument/2006/relationships/hyperlink" Target="http://acts.findep.org/acts.html" TargetMode="External"/><Relationship Id="rId73" Type="http://schemas.openxmlformats.org/officeDocument/2006/relationships/hyperlink" Target="http://www.ivoblduma.ru/zakony/proekty-zakonov/11405/" TargetMode="External"/><Relationship Id="rId78" Type="http://schemas.openxmlformats.org/officeDocument/2006/relationships/hyperlink" Target="http://mf.nnov.ru/index.php?option=com_k2&amp;view=item&amp;layout=item&amp;id=103&amp;Itemid=357" TargetMode="External"/><Relationship Id="rId81" Type="http://schemas.openxmlformats.org/officeDocument/2006/relationships/hyperlink" Target="http://iis.minfin.49gov.ru/ebudget/Menu/Page/64" TargetMode="External"/><Relationship Id="rId86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smol.ru/minfin/nJM5lLS7" TargetMode="External"/><Relationship Id="rId18" Type="http://schemas.openxmlformats.org/officeDocument/2006/relationships/hyperlink" Target="http://minfin.karelia.ru/2014-2016-gody/" TargetMode="External"/><Relationship Id="rId26" Type="http://schemas.openxmlformats.org/officeDocument/2006/relationships/hyperlink" Target="http://www.nsrd.ru/dokumenty/proekti_normativno_pravovih_aktov" TargetMode="External"/><Relationship Id="rId39" Type="http://schemas.openxmlformats.org/officeDocument/2006/relationships/hyperlink" Target="http://budget.lenobl.ru/new/documents/budget.php" TargetMode="External"/><Relationship Id="rId21" Type="http://schemas.openxmlformats.org/officeDocument/2006/relationships/hyperlink" Target="http://primorsky.ru/authorities/executive-agencies/departments/finance/laws.php" TargetMode="External"/><Relationship Id="rId34" Type="http://schemas.openxmlformats.org/officeDocument/2006/relationships/hyperlink" Target="http://www.ofukem.ru/content/blogcategory/131/141/" TargetMode="External"/><Relationship Id="rId42" Type="http://schemas.openxmlformats.org/officeDocument/2006/relationships/hyperlink" Target="http://minfin.pnzreg.ru/budget/Otkrytyy_Byudet_Penzenskoy_oblasti/ispbudza2014" TargetMode="External"/><Relationship Id="rId47" Type="http://schemas.openxmlformats.org/officeDocument/2006/relationships/hyperlink" Target="http://sevzakon.ru/view/laws/bank_zakonoproektov/i_sozyv_2015/ob_ispolnenii_gorodskogo_byudzheta_goroda_sevastopolya_za_2014_god/" TargetMode="External"/><Relationship Id="rId50" Type="http://schemas.openxmlformats.org/officeDocument/2006/relationships/hyperlink" Target="http://ob.mosreg.ru/index.php/o-byudzhete/ispolnenie-byudzheta/2014-god" TargetMode="External"/><Relationship Id="rId55" Type="http://schemas.openxmlformats.org/officeDocument/2006/relationships/hyperlink" Target="http://orel-region.ru/index.php?head=20&amp;part=25&amp;in=10" TargetMode="External"/><Relationship Id="rId63" Type="http://schemas.openxmlformats.org/officeDocument/2006/relationships/hyperlink" Target="http://www.depfin.kirov.ru/openbudget/ispbudget/ispb2014/otchispb/" TargetMode="External"/><Relationship Id="rId68" Type="http://schemas.openxmlformats.org/officeDocument/2006/relationships/hyperlink" Target="http://www.ivoblduma.ru/zakony/proekty-zakonov/11405/" TargetMode="External"/><Relationship Id="rId76" Type="http://schemas.openxmlformats.org/officeDocument/2006/relationships/hyperlink" Target="http://www.minfin-altai.ru/byudzhet/budget-for-citizens/annual-report-on-budget-execution.php" TargetMode="External"/><Relationship Id="rId7" Type="http://schemas.openxmlformats.org/officeDocument/2006/relationships/hyperlink" Target="http://mf-ao.ru/documents/proekt/proektzao_2014_11.zip" TargetMode="External"/><Relationship Id="rId71" Type="http://schemas.openxmlformats.org/officeDocument/2006/relationships/hyperlink" Target="http://mf.nnov.ru/index.php?option=com_k2&amp;view=item&amp;layout=item&amp;id=103&amp;Itemid=357" TargetMode="External"/><Relationship Id="rId2" Type="http://schemas.openxmlformats.org/officeDocument/2006/relationships/hyperlink" Target="http://www.zaksob.ru/pages.aspx?id=208&amp;m=68%20&#1055;&#1088;&#1080;&#1083;&#1086;&#1078;&#1077;&#1085;&#1080;&#1103;_&#1052;&#1080;&#1085;&#1092;&#1080;&#1085;" TargetMode="External"/><Relationship Id="rId16" Type="http://schemas.openxmlformats.org/officeDocument/2006/relationships/hyperlink" Target="http://depfin.adm44.ru/Budget/IspZakon/index.aspx" TargetMode="External"/><Relationship Id="rId29" Type="http://schemas.openxmlformats.org/officeDocument/2006/relationships/hyperlink" Target="http://budget.cap.ru/Show/Category/146?ItemId=310" TargetMode="External"/><Relationship Id="rId11" Type="http://schemas.openxmlformats.org/officeDocument/2006/relationships/hyperlink" Target="http://www.admoblkaluga.ru/main/work/finances/budget/reports.php" TargetMode="External"/><Relationship Id="rId24" Type="http://schemas.openxmlformats.org/officeDocument/2006/relationships/hyperlink" Target="http://www.minfinkubani.ru/budget_isp/information_analytics/index.php" TargetMode="External"/><Relationship Id="rId32" Type="http://schemas.openxmlformats.org/officeDocument/2006/relationships/hyperlink" Target="http://www.minfin74.ru/mBudget/execution/annual/annual.php" TargetMode="External"/><Relationship Id="rId37" Type="http://schemas.openxmlformats.org/officeDocument/2006/relationships/hyperlink" Target="http://duma.yar.ru/service/projects/zp151797.html" TargetMode="External"/><Relationship Id="rId40" Type="http://schemas.openxmlformats.org/officeDocument/2006/relationships/hyperlink" Target="http://www.gsrm.ru/publicgod2014/index.php" TargetMode="External"/><Relationship Id="rId45" Type="http://schemas.openxmlformats.org/officeDocument/2006/relationships/hyperlink" Target="http://minfin.krskstate.ru/openbudget/othcet/otchet2014" TargetMode="External"/><Relationship Id="rId53" Type="http://schemas.openxmlformats.org/officeDocument/2006/relationships/hyperlink" Target="http://budget.mos.ru/rating" TargetMode="External"/><Relationship Id="rId58" Type="http://schemas.openxmlformats.org/officeDocument/2006/relationships/hyperlink" Target="http://www.minfin01-maykop.ru/Show/Category/8?ItemId=89" TargetMode="External"/><Relationship Id="rId66" Type="http://schemas.openxmlformats.org/officeDocument/2006/relationships/hyperlink" Target="http://dfei.adm-nao.ru/byudzhetnaya-otchetnost/" TargetMode="External"/><Relationship Id="rId74" Type="http://schemas.openxmlformats.org/officeDocument/2006/relationships/hyperlink" Target="http://www.pravitelstvokbr.ru/oigv/minfin/new/dokumenty/proekty/27.02.2015_zakon_ob_ispolnenii.rar" TargetMode="External"/><Relationship Id="rId5" Type="http://schemas.openxmlformats.org/officeDocument/2006/relationships/hyperlink" Target="http://adm.rkursk.ru/inc/download.php?file_id=28203" TargetMode="External"/><Relationship Id="rId15" Type="http://schemas.openxmlformats.org/officeDocument/2006/relationships/hyperlink" Target="http://gsrk.ru/static/data/agenda/0000/81/exp/26044/" TargetMode="External"/><Relationship Id="rId23" Type="http://schemas.openxmlformats.org/officeDocument/2006/relationships/hyperlink" Target="http://sobranie.pskov.ru/lawmaking/bills?title=&#1080;&#1089;&#1087;&#1086;&#1083;&#1085;&#1077;&#1085;&#1080;&#1080;" TargetMode="External"/><Relationship Id="rId28" Type="http://schemas.openxmlformats.org/officeDocument/2006/relationships/hyperlink" Target="http://www.gsrb.ru/ru/materials/materialy-k-zasedaniyu-gs-k-rb/?SECTION_ID=153" TargetMode="External"/><Relationship Id="rId36" Type="http://schemas.openxmlformats.org/officeDocument/2006/relationships/hyperlink" Target="http://www.mfrno-a.ru/info/proekty_normativno_pravovykh_aktov.php" TargetMode="External"/><Relationship Id="rId49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7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61" Type="http://schemas.openxmlformats.org/officeDocument/2006/relationships/hyperlink" Target="http://minfin.midural.ru/document/category/21%20-%20document_list" TargetMode="External"/><Relationship Id="rId10" Type="http://schemas.openxmlformats.org/officeDocument/2006/relationships/hyperlink" Target="http://www.admlip.ru/doc/app/bus/fin/otchet2014.zip" TargetMode="External"/><Relationship Id="rId19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31" Type="http://schemas.openxmlformats.org/officeDocument/2006/relationships/hyperlink" Target="http://www.duma72.ru/ru/activities/lawmaking/lawbill/31695/" TargetMode="External"/><Relationship Id="rId44" Type="http://schemas.openxmlformats.org/officeDocument/2006/relationships/hyperlink" Target="http://&#1084;&#1080;&#1085;&#1092;&#1080;&#1085;&#1088;&#1073;.&#1088;&#1092;/normbase/18/" TargetMode="External"/><Relationship Id="rId52" Type="http://schemas.openxmlformats.org/officeDocument/2006/relationships/hyperlink" Target="http://www.zaksobr.kamchatka.ru/zaktvordeyat/proektzak1/?p=1" TargetMode="External"/><Relationship Id="rId60" Type="http://schemas.openxmlformats.org/officeDocument/2006/relationships/hyperlink" Target="http://saratov.gov.ru/gov/auth/minfin/bud_sar_obl/2014/Pub_Sluh/Ps_is_bud.php" TargetMode="External"/><Relationship Id="rId65" Type="http://schemas.openxmlformats.org/officeDocument/2006/relationships/hyperlink" Target="http://minfin.ryazangov.ru/documents/draft_documents/" TargetMode="External"/><Relationship Id="rId73" Type="http://schemas.openxmlformats.org/officeDocument/2006/relationships/hyperlink" Target="http://mf-ao.ru/index.php/norms/proects" TargetMode="External"/><Relationship Id="rId78" Type="http://schemas.openxmlformats.org/officeDocument/2006/relationships/printerSettings" Target="../printerSettings/printerSettings12.bin"/><Relationship Id="rId4" Type="http://schemas.openxmlformats.org/officeDocument/2006/relationships/hyperlink" Target="http://www.gfu.vrn.ru/download/zakon-ispolnenie/svedeniya_o_vnesennih_v_techenie_2014goda_izmeneniyah(rashodi).pdf," TargetMode="External"/><Relationship Id="rId9" Type="http://schemas.openxmlformats.org/officeDocument/2006/relationships/hyperlink" Target="http://mf.omskportal.ru/ru/RegionalPublicAuthorities/executivelist/MF/otkrbudg/ispolnenie/2014/god/PageContent/0/body_files/file9/izm_v_zakon.rar" TargetMode="External"/><Relationship Id="rId14" Type="http://schemas.openxmlformats.org/officeDocument/2006/relationships/hyperlink" Target="http://fin.tmbreg.ru/6347/6366/7736.html" TargetMode="External"/><Relationship Id="rId22" Type="http://schemas.openxmlformats.org/officeDocument/2006/relationships/hyperlink" Target="http://minfin.gov-murman.ru/open-budget/regional_budget/law_of_budget_projects/" TargetMode="External"/><Relationship Id="rId27" Type="http://schemas.openxmlformats.org/officeDocument/2006/relationships/hyperlink" Target="http://openbudsk.ru/content/rebot/project_zak.php" TargetMode="External"/><Relationship Id="rId30" Type="http://schemas.openxmlformats.org/officeDocument/2006/relationships/hyperlink" Target="http://www.finupr.kurganobl.ru/index.php?test=ispol" TargetMode="External"/><Relationship Id="rId35" Type="http://schemas.openxmlformats.org/officeDocument/2006/relationships/hyperlink" Target="http://zsnso.ru/1262/" TargetMode="External"/><Relationship Id="rId43" Type="http://schemas.openxmlformats.org/officeDocument/2006/relationships/hyperlink" Target="http://asozd.samgd.ru/bills/2164/" TargetMode="External"/><Relationship Id="rId48" Type="http://schemas.openxmlformats.org/officeDocument/2006/relationships/hyperlink" Target="http://www.sakha.gov.ru/node/243891" TargetMode="External"/><Relationship Id="rId56" Type="http://schemas.openxmlformats.org/officeDocument/2006/relationships/hyperlink" Target="http://dvinaland.ru/citizenry/-w47ch8ry" TargetMode="External"/><Relationship Id="rId64" Type="http://schemas.openxmlformats.org/officeDocument/2006/relationships/hyperlink" Target="http://minfin09.ucoz.ru/index/proekt_zakona_ob_ispolnenii_bjudzheta_kchr/0-108" TargetMode="External"/><Relationship Id="rId69" Type="http://schemas.openxmlformats.org/officeDocument/2006/relationships/hyperlink" Target="http://portal.tverfin.ru/portal/Menu/Page/308" TargetMode="External"/><Relationship Id="rId77" Type="http://schemas.openxmlformats.org/officeDocument/2006/relationships/hyperlink" Target="http://www.admlip.ru/economy/finances/otchety/" TargetMode="External"/><Relationship Id="rId8" Type="http://schemas.openxmlformats.org/officeDocument/2006/relationships/hyperlink" Target="http://minfin.pnzreg.ru/files/finance_pnzreg_ru/files/otkrbud/ispbud14/090715_1101.zip" TargetMode="External"/><Relationship Id="rId51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72" Type="http://schemas.openxmlformats.org/officeDocument/2006/relationships/hyperlink" Target="http://www.minfintuva.ru/10/page1004.html" TargetMode="External"/><Relationship Id="rId3" Type="http://schemas.openxmlformats.org/officeDocument/2006/relationships/hyperlink" Target="http://dtf.avo.ru/images/Proektpostan/proekt_zak-oblbud-2014.zip" TargetMode="External"/><Relationship Id="rId12" Type="http://schemas.openxmlformats.org/officeDocument/2006/relationships/hyperlink" Target="http://adm.rkursk.ru/index.php?id=693&amp;mat_id=44471" TargetMode="External"/><Relationship Id="rId17" Type="http://schemas.openxmlformats.org/officeDocument/2006/relationships/hyperlink" Target="http://www.gfu.vrn.ru/bud001/zakonobispolnenii/" TargetMode="External"/><Relationship Id="rId25" Type="http://schemas.openxmlformats.org/officeDocument/2006/relationships/hyperlink" Target="http://www.donland.ru/Donland/Pages/View.aspx?pageid=123679&amp;mid=128183&amp;itemId=138" TargetMode="External"/><Relationship Id="rId33" Type="http://schemas.openxmlformats.org/officeDocument/2006/relationships/hyperlink" Target="http://www.gfu.ru/budget/obl/section.php?IBLOCK_ID=125&amp;SECTION_ID=1180" TargetMode="External"/><Relationship Id="rId38" Type="http://schemas.openxmlformats.org/officeDocument/2006/relationships/hyperlink" Target="http://mari-el.gov.ru/minfin/Pages/projects.aspx" TargetMode="External"/><Relationship Id="rId46" Type="http://schemas.openxmlformats.org/officeDocument/2006/relationships/hyperlink" Target="http://www.crimea.gov.ru/law-draft-card/4674" TargetMode="External"/><Relationship Id="rId59" Type="http://schemas.openxmlformats.org/officeDocument/2006/relationships/hyperlink" Target="http://www.zsamur.ru/section/list/6691/33" TargetMode="External"/><Relationship Id="rId67" Type="http://schemas.openxmlformats.org/officeDocument/2006/relationships/hyperlink" Target="http://beldepfin.ru/?page_id=3733" TargetMode="External"/><Relationship Id="rId20" Type="http://schemas.openxmlformats.org/officeDocument/2006/relationships/hyperlink" Target="http://mf.omskportal.ru/ru/RegionalPublicAuthorities/executivelist/MF/otkrbudg/ispolnenie/2014/god.html" TargetMode="External"/><Relationship Id="rId41" Type="http://schemas.openxmlformats.org/officeDocument/2006/relationships/hyperlink" Target="http://www.zaksob.ru/pages.aspx?id=208&amp;m=68" TargetMode="External"/><Relationship Id="rId54" Type="http://schemas.openxmlformats.org/officeDocument/2006/relationships/hyperlink" Target="http://budget.bryanskoblfin.ru/Show/Category/11?ItemId=5" TargetMode="External"/><Relationship Id="rId62" Type="http://schemas.openxmlformats.org/officeDocument/2006/relationships/hyperlink" Target="http://acts.findep.org/acts.html" TargetMode="External"/><Relationship Id="rId70" Type="http://schemas.openxmlformats.org/officeDocument/2006/relationships/hyperlink" Target="http://ufo.ulntc.ru/index.php?mgf=budget/open_budget&amp;slep=net" TargetMode="External"/><Relationship Id="rId75" Type="http://schemas.openxmlformats.org/officeDocument/2006/relationships/hyperlink" Target="http://fin.tmbreg.ru/assets/files/RegionBudget/IspolRegion/2015/tablica_2014-.xls" TargetMode="External"/><Relationship Id="rId1" Type="http://schemas.openxmlformats.org/officeDocument/2006/relationships/hyperlink" Target="http://www.minfinkubani.ru/budget_isp/detail.php?ID=5616&amp;IBLOCK_ID=69&amp;str_date=05.06.2015,%20&#1055;&#1086;&#1103;&#1089;&#1085;.&#1079;&#1072;&#1087;&#1080;&#1089;&#1082;&#1072;,%20&#1089;&#1090;&#1088;.%202" TargetMode="External"/><Relationship Id="rId6" Type="http://schemas.openxmlformats.org/officeDocument/2006/relationships/hyperlink" Target="http://openbudsk.ru/content/rebot/project_zak.php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mlip.ru/doc/app/bus/fin/otchet2014.zip" TargetMode="External"/><Relationship Id="rId18" Type="http://schemas.openxmlformats.org/officeDocument/2006/relationships/hyperlink" Target="http://www.finsmol.ru/minfin/nJM5lLS7" TargetMode="External"/><Relationship Id="rId26" Type="http://schemas.openxmlformats.org/officeDocument/2006/relationships/hyperlink" Target="http://primorsky.ru/authorities/executive-agencies/departments/finance/laws.php" TargetMode="External"/><Relationship Id="rId39" Type="http://schemas.openxmlformats.org/officeDocument/2006/relationships/hyperlink" Target="http://www.ofukem.ru/content/blogcategory/131/141/" TargetMode="External"/><Relationship Id="rId21" Type="http://schemas.openxmlformats.org/officeDocument/2006/relationships/hyperlink" Target="http://depfin.adm44.ru/Budget/IspZakon/index.aspx" TargetMode="External"/><Relationship Id="rId34" Type="http://schemas.openxmlformats.org/officeDocument/2006/relationships/hyperlink" Target="http://www.gsrb.ru/ru/materials/materialy-k-zasedaniyu-gs-k-rb/?SECTION_ID=153" TargetMode="External"/><Relationship Id="rId42" Type="http://schemas.openxmlformats.org/officeDocument/2006/relationships/hyperlink" Target="http://duma.yar.ru/service/projects/zp151797.html" TargetMode="External"/><Relationship Id="rId47" Type="http://schemas.openxmlformats.org/officeDocument/2006/relationships/hyperlink" Target="http://minfin.pnzreg.ru/budget/Otkrytyy_Byudet_Penzenskoy_oblasti/ispbudza2014" TargetMode="External"/><Relationship Id="rId50" Type="http://schemas.openxmlformats.org/officeDocument/2006/relationships/hyperlink" Target="http://minfin.krskstate.ru/openbudget/othcet/otchet2014" TargetMode="External"/><Relationship Id="rId55" Type="http://schemas.openxmlformats.org/officeDocument/2006/relationships/hyperlink" Target="http://ob.mosreg.ru/index.php/o-byudzhete/ispolnenie-byudzheta/2014-god" TargetMode="External"/><Relationship Id="rId63" Type="http://schemas.openxmlformats.org/officeDocument/2006/relationships/hyperlink" Target="http://www.zsamur.ru/section/list/6691/33" TargetMode="External"/><Relationship Id="rId68" Type="http://schemas.openxmlformats.org/officeDocument/2006/relationships/hyperlink" Target="http://www.admlip.ru/economy/finances/otchety/" TargetMode="External"/><Relationship Id="rId76" Type="http://schemas.openxmlformats.org/officeDocument/2006/relationships/hyperlink" Target="http://mf.nnov.ru/index.php?option=com_k2&amp;view=item&amp;layout=item&amp;id=103&amp;Itemid=357" TargetMode="External"/><Relationship Id="rId84" Type="http://schemas.openxmlformats.org/officeDocument/2006/relationships/hyperlink" Target="http://www.gfu.ru/budget/obl/section.php?IBLOCK_ID=125&amp;SECTION_ID=1180" TargetMode="External"/><Relationship Id="rId89" Type="http://schemas.openxmlformats.org/officeDocument/2006/relationships/printerSettings" Target="../printerSettings/printerSettings13.bin"/><Relationship Id="rId7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71" Type="http://schemas.openxmlformats.org/officeDocument/2006/relationships/hyperlink" Target="http://www.df35.ru/index.php?option=com_content&amp;view=category&amp;id=95&amp;Itemid=122" TargetMode="External"/><Relationship Id="rId2" Type="http://schemas.openxmlformats.org/officeDocument/2006/relationships/hyperlink" Target="http://openbudsk.ru/content/bdg/&#1057;&#1074;&#1077;&#1076;&#1077;&#1085;&#1080;&#1103;%20&#1086;%20&#1088;&#1077;&#1079;&#1091;&#1083;&#1100;&#1090;&#1072;&#1090;&#1072;&#1093;%20&#1088;&#1077;&#1072;&#1083;&#1080;&#1079;&#1072;&#1094;&#1080;&#1080;%20&#1080;%20&#1086;&#1094;&#1077;&#1085;&#1082;&#1077;%20&#1101;&#1092;&#1092;&#1077;&#1082;%20&#1043;&#1055;%20&#1079;&#1072;%202014%20&#1075;&#1086;&#1076;.doc" TargetMode="External"/><Relationship Id="rId16" Type="http://schemas.openxmlformats.org/officeDocument/2006/relationships/hyperlink" Target="http://www.admoblkaluga.ru/main/work/finances/budget/reports.php" TargetMode="External"/><Relationship Id="rId29" Type="http://schemas.openxmlformats.org/officeDocument/2006/relationships/hyperlink" Target="http://www.minfinkubani.ru/budget_isp/information_analytics/index.php" TargetMode="External"/><Relationship Id="rId11" Type="http://schemas.openxmlformats.org/officeDocument/2006/relationships/hyperlink" Target="http://mineconomic.pnzreg.ru/main_objectives/regional_programs/regional_programs_gosprogram/regional_programs_gosprogram_otchet" TargetMode="External"/><Relationship Id="rId24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32" Type="http://schemas.openxmlformats.org/officeDocument/2006/relationships/hyperlink" Target="http://www.nsrd.ru/dokumenty/proekti_normativno_pravovih_aktov" TargetMode="External"/><Relationship Id="rId37" Type="http://schemas.openxmlformats.org/officeDocument/2006/relationships/hyperlink" Target="http://www.duma72.ru/ru/activities/lawmaking/lawbill/31695/" TargetMode="External"/><Relationship Id="rId40" Type="http://schemas.openxmlformats.org/officeDocument/2006/relationships/hyperlink" Target="http://zsnso.ru/1262/" TargetMode="External"/><Relationship Id="rId45" Type="http://schemas.openxmlformats.org/officeDocument/2006/relationships/hyperlink" Target="http://www.gsrm.ru/publicgod2014/index.php" TargetMode="External"/><Relationship Id="rId53" Type="http://schemas.openxmlformats.org/officeDocument/2006/relationships/hyperlink" Target="http://www.sakha.gov.ru/node/243891" TargetMode="External"/><Relationship Id="rId58" Type="http://schemas.openxmlformats.org/officeDocument/2006/relationships/hyperlink" Target="http://budget.mos.ru/rating" TargetMode="External"/><Relationship Id="rId66" Type="http://schemas.openxmlformats.org/officeDocument/2006/relationships/hyperlink" Target="http://acts.findep.org/acts.html" TargetMode="External"/><Relationship Id="rId74" Type="http://schemas.openxmlformats.org/officeDocument/2006/relationships/hyperlink" Target="http://portal.tverfin.ru/portal/Menu/Page/308" TargetMode="External"/><Relationship Id="rId79" Type="http://schemas.openxmlformats.org/officeDocument/2006/relationships/hyperlink" Target="http://fin.tmbreg.ru/assets/files/RegionBudget/IspolRegion/2015/prilozhenie-2-kratko.xls" TargetMode="External"/><Relationship Id="rId87" Type="http://schemas.openxmlformats.org/officeDocument/2006/relationships/hyperlink" Target="http://minfin.midural.ru/uploads/document/2117/svedeniya-o-dostizhenii-tselevyh-pokazatelej-gp-so-v-2014-godu.doc" TargetMode="External"/><Relationship Id="rId5" Type="http://schemas.openxmlformats.org/officeDocument/2006/relationships/hyperlink" Target="http://adm.rkursk.ru/inc/download.php?file_id=28198" TargetMode="External"/><Relationship Id="rId61" Type="http://schemas.openxmlformats.org/officeDocument/2006/relationships/hyperlink" Target="http://dvinaland.ru/citizenry/-w47ch8ry" TargetMode="External"/><Relationship Id="rId82" Type="http://schemas.openxmlformats.org/officeDocument/2006/relationships/hyperlink" Target="http://minfin.gov-murman.ru/open-budget/regional_budget/law_of_budget_projects/" TargetMode="External"/><Relationship Id="rId19" Type="http://schemas.openxmlformats.org/officeDocument/2006/relationships/hyperlink" Target="http://fin.tmbreg.ru/6347/6366/7736.html" TargetMode="External"/><Relationship Id="rId4" Type="http://schemas.openxmlformats.org/officeDocument/2006/relationships/hyperlink" Target="http://www.gfu.vrn.ru/download/zakon-ispolnenie/ocenka_effektivnosti_po_gp_2014.pdf" TargetMode="External"/><Relationship Id="rId9" Type="http://schemas.openxmlformats.org/officeDocument/2006/relationships/hyperlink" Target="http://minfin.karelia.ru/assets/UprBud/budrk/Svodnaya-informaciya-po-GP_2.xls" TargetMode="External"/><Relationship Id="rId14" Type="http://schemas.openxmlformats.org/officeDocument/2006/relationships/hyperlink" Target="http://portal.tverfin.ru/portal/Show/Category/34?ItemId=305" TargetMode="External"/><Relationship Id="rId22" Type="http://schemas.openxmlformats.org/officeDocument/2006/relationships/hyperlink" Target="http://www.gfu.vrn.ru/bud001/zakonobispolnenii/" TargetMode="External"/><Relationship Id="rId27" Type="http://schemas.openxmlformats.org/officeDocument/2006/relationships/hyperlink" Target="http://minfin.gov-murman.ru/open-budget/regional_budget/law_of_budget_projects/" TargetMode="External"/><Relationship Id="rId30" Type="http://schemas.openxmlformats.org/officeDocument/2006/relationships/hyperlink" Target="http://volgafin.volganet.ru/norms/projects-laws/" TargetMode="External"/><Relationship Id="rId35" Type="http://schemas.openxmlformats.org/officeDocument/2006/relationships/hyperlink" Target="http://budget.cap.ru/Show/Category/146?ItemId=310" TargetMode="External"/><Relationship Id="rId43" Type="http://schemas.openxmlformats.org/officeDocument/2006/relationships/hyperlink" Target="http://mari-el.gov.ru/minfin/Pages/projects.aspx" TargetMode="External"/><Relationship Id="rId48" Type="http://schemas.openxmlformats.org/officeDocument/2006/relationships/hyperlink" Target="http://asozd.samgd.ru/bills/2164/" TargetMode="External"/><Relationship Id="rId56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4" Type="http://schemas.openxmlformats.org/officeDocument/2006/relationships/hyperlink" Target="http://mfin.permkrai.ru/execution/pr_z%7C_i/pr_zak_i/2015/" TargetMode="External"/><Relationship Id="rId69" Type="http://schemas.openxmlformats.org/officeDocument/2006/relationships/hyperlink" Target="http://minfin09.ucoz.ru/index/proekt_zakona_ob_ispolnenii_bjudzheta_kchr/0-108" TargetMode="External"/><Relationship Id="rId77" Type="http://schemas.openxmlformats.org/officeDocument/2006/relationships/hyperlink" Target="http://www.minfintuva.ru/10/page1004.html" TargetMode="External"/><Relationship Id="rId8" Type="http://schemas.openxmlformats.org/officeDocument/2006/relationships/hyperlink" Target="http://mf-ao.ru/documents/proekt/proektzao_2014_6.zip" TargetMode="External"/><Relationship Id="rId51" Type="http://schemas.openxmlformats.org/officeDocument/2006/relationships/hyperlink" Target="http://www.crimea.gov.ru/law-draft-card/4674" TargetMode="External"/><Relationship Id="rId72" Type="http://schemas.openxmlformats.org/officeDocument/2006/relationships/hyperlink" Target="http://beldepfin.ru/?page_id=3733" TargetMode="External"/><Relationship Id="rId80" Type="http://schemas.openxmlformats.org/officeDocument/2006/relationships/hyperlink" Target="http://www.econom22.ru/prognoz/program/reg_programms/reality/index.php" TargetMode="External"/><Relationship Id="rId85" Type="http://schemas.openxmlformats.org/officeDocument/2006/relationships/hyperlink" Target="http://www.mfur.ru/budjet/ispolnenie/" TargetMode="External"/><Relationship Id="rId3" Type="http://schemas.openxmlformats.org/officeDocument/2006/relationships/hyperlink" Target="http://beldepfin.ru/inf/uploads/2015/07/&#1048;&#1090;&#1086;&#1075;&#1080;-&#1084;&#1086;&#1085;&#1080;&#1090;&#1086;&#1088;&#1080;&#1085;&#1075;&#1072;-&#1075;&#1086;&#1089;&#1091;&#1076;&#1072;&#1088;&#1089;&#1090;&#1074;&#1077;&#1085;&#1085;&#1099;&#1093;-&#1087;&#1088;&#1086;&#1075;&#1088;&#1072;&#1084;&#1084;-&#1041;&#1077;&#1083;&#1075;&#1086;&#1088;&#1086;&#1076;&#1089;&#1082;&#1086;&#1081;-&#1086;&#1073;&#1083;&#1072;&#1089;&#1090;&#1080;-&#1079;&#1072;-2014-&#1075;&#1086;&#1076;.rar" TargetMode="External"/><Relationship Id="rId12" Type="http://schemas.openxmlformats.org/officeDocument/2006/relationships/hyperlink" Target="http://mf.omskportal.ru/ru/RegionalPublicAuthorities/executivelist/MF/otkrbudg/ispolnenie/2014/god/PageContent/0/body_files/file10/ocen_effect_GP.rar" TargetMode="External"/><Relationship Id="rId17" Type="http://schemas.openxmlformats.org/officeDocument/2006/relationships/hyperlink" Target="http://adm.rkursk.ru/index.php?id=693&amp;mat_id=44471" TargetMode="External"/><Relationship Id="rId25" Type="http://schemas.openxmlformats.org/officeDocument/2006/relationships/hyperlink" Target="http://mf.omskportal.ru/ru/RegionalPublicAuthorities/executivelist/MF/otkrbudg/ispolnenie/2014/god.html" TargetMode="External"/><Relationship Id="rId33" Type="http://schemas.openxmlformats.org/officeDocument/2006/relationships/hyperlink" Target="http://openbudsk.ru/content/rebot/project_zak.php" TargetMode="External"/><Relationship Id="rId38" Type="http://schemas.openxmlformats.org/officeDocument/2006/relationships/hyperlink" Target="http://www.minfin74.ru/mBudget/execution/annual/annual.php" TargetMode="External"/><Relationship Id="rId46" Type="http://schemas.openxmlformats.org/officeDocument/2006/relationships/hyperlink" Target="http://www.zaksob.ru/pages.aspx?id=208&amp;m=68" TargetMode="External"/><Relationship Id="rId59" Type="http://schemas.openxmlformats.org/officeDocument/2006/relationships/hyperlink" Target="http://budget.bryanskoblfin.ru/Show/Category/11?ItemId=5" TargetMode="External"/><Relationship Id="rId67" Type="http://schemas.openxmlformats.org/officeDocument/2006/relationships/hyperlink" Target="http://www.depfin.kirov.ru/openbudget/ispbudget/ispb2014/otchispb/" TargetMode="External"/><Relationship Id="rId20" Type="http://schemas.openxmlformats.org/officeDocument/2006/relationships/hyperlink" Target="http://gsrk.ru/static/data/agenda/0000/81/exp/26044/" TargetMode="External"/><Relationship Id="rId41" Type="http://schemas.openxmlformats.org/officeDocument/2006/relationships/hyperlink" Target="http://www.mfrno-a.ru/info/proekty_normativno_pravovykh_aktov.php" TargetMode="External"/><Relationship Id="rId54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62" Type="http://schemas.openxmlformats.org/officeDocument/2006/relationships/hyperlink" Target="http://www.minfin01-maykop.ru/Show/Category/8?ItemId=89" TargetMode="External"/><Relationship Id="rId70" Type="http://schemas.openxmlformats.org/officeDocument/2006/relationships/hyperlink" Target="http://dfei.adm-nao.ru/byudzhetnaya-otchetnost/" TargetMode="External"/><Relationship Id="rId75" Type="http://schemas.openxmlformats.org/officeDocument/2006/relationships/hyperlink" Target="http://ufo.ulntc.ru/index.php?mgf=budget/open_budget&amp;slep=net" TargetMode="External"/><Relationship Id="rId83" Type="http://schemas.openxmlformats.org/officeDocument/2006/relationships/hyperlink" Target="http://minfin.ryazangov.ru/documents/documents_RO/" TargetMode="External"/><Relationship Id="rId88" Type="http://schemas.openxmlformats.org/officeDocument/2006/relationships/hyperlink" Target="http://www.pravitelstvokbr.ru/oigv/minfin/npi/proekty_normativnyh_i_pravovyh_aktov.php" TargetMode="External"/><Relationship Id="rId1" Type="http://schemas.openxmlformats.org/officeDocument/2006/relationships/hyperlink" Target="http://www.zaksob.ru/pages.aspx?id=208&amp;m=68" TargetMode="External"/><Relationship Id="rId6" Type="http://schemas.openxmlformats.org/officeDocument/2006/relationships/hyperlink" Target="http://www.finsmol.ru/minfin/nJM5lLS7" TargetMode="External"/><Relationship Id="rId15" Type="http://schemas.openxmlformats.org/officeDocument/2006/relationships/hyperlink" Target="http://www.amurobl.ru/wps/wcm/connect/da573880488b80969434d5393f128dad/%D0%A1%D0%B2%D0%BE%D0%B4%D0%BD%D1%8B%D0%B9+%D0%B3%D0%BE%D0%B4%D0%BE%D0%B2%D0%BE%D0%B9+%D0%B4%D0%BE%D0%BA%D0%BB%D0%B0%D0%B4+2014.rar?MOD=AJPERES&amp;CACHEID=da573880488b80969434d5393f128dad" TargetMode="External"/><Relationship Id="rId23" Type="http://schemas.openxmlformats.org/officeDocument/2006/relationships/hyperlink" Target="http://minfin.karelia.ru/2014-2016-gody/" TargetMode="External"/><Relationship Id="rId28" Type="http://schemas.openxmlformats.org/officeDocument/2006/relationships/hyperlink" Target="http://sobranie.pskov.ru/lawmaking/bills?title=&#1080;&#1089;&#1087;&#1086;&#1083;&#1085;&#1077;&#1085;&#1080;&#1080;" TargetMode="External"/><Relationship Id="rId36" Type="http://schemas.openxmlformats.org/officeDocument/2006/relationships/hyperlink" Target="http://www.finupr.kurganobl.ru/index.php?test=ispol" TargetMode="External"/><Relationship Id="rId49" Type="http://schemas.openxmlformats.org/officeDocument/2006/relationships/hyperlink" Target="http://&#1084;&#1080;&#1085;&#1092;&#1080;&#1085;&#1088;&#1073;.&#1088;&#1092;/normbase/18/" TargetMode="External"/><Relationship Id="rId57" Type="http://schemas.openxmlformats.org/officeDocument/2006/relationships/hyperlink" Target="http://www.zaksobr.kamchatka.ru/zaktvordeyat/proektzak1/?p=1" TargetMode="External"/><Relationship Id="rId10" Type="http://schemas.openxmlformats.org/officeDocument/2006/relationships/hyperlink" Target="http://budget.cap.ru/Show/File/858" TargetMode="External"/><Relationship Id="rId31" Type="http://schemas.openxmlformats.org/officeDocument/2006/relationships/hyperlink" Target="http://www.donland.ru/Donland/Pages/View.aspx?pageid=123679&amp;mid=128183&amp;itemId=138" TargetMode="External"/><Relationship Id="rId44" Type="http://schemas.openxmlformats.org/officeDocument/2006/relationships/hyperlink" Target="http://budget.lenobl.ru/new/documents/budget.php" TargetMode="External"/><Relationship Id="rId52" Type="http://schemas.openxmlformats.org/officeDocument/2006/relationships/hyperlink" Target="http://sevzakon.ru/view/laws/bank_zakonoproektov/i_sozyv_2015/ob_ispolnenii_gorodskogo_byudzheta_goroda_sevastopolya_za_2014_god/" TargetMode="External"/><Relationship Id="rId60" Type="http://schemas.openxmlformats.org/officeDocument/2006/relationships/hyperlink" Target="http://orel-region.ru/index.php?head=20&amp;part=25&amp;in=10" TargetMode="External"/><Relationship Id="rId65" Type="http://schemas.openxmlformats.org/officeDocument/2006/relationships/hyperlink" Target="http://saratov.gov.ru/gov/auth/minfin/bud_sar_obl/2014/Pub_Sluh/Ps_is_bud.php" TargetMode="External"/><Relationship Id="rId73" Type="http://schemas.openxmlformats.org/officeDocument/2006/relationships/hyperlink" Target="http://www.ivoblduma.ru/zakony/proekty-zakonov/11405/" TargetMode="External"/><Relationship Id="rId78" Type="http://schemas.openxmlformats.org/officeDocument/2006/relationships/hyperlink" Target="http://mf-ao.ru/index.php/norms/proects" TargetMode="External"/><Relationship Id="rId81" Type="http://schemas.openxmlformats.org/officeDocument/2006/relationships/hyperlink" Target="http://www.minfin-altai.ru/byudzhet/budget-for-citizens/annual-report-on-budget-execution.php" TargetMode="External"/><Relationship Id="rId86" Type="http://schemas.openxmlformats.org/officeDocument/2006/relationships/hyperlink" Target="http://dtf.avo.ru/index.php?option=com_content&amp;view=article&amp;id=238&amp;Itemid=180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depfin.adm44.ru/Budget/IspZakon/index.aspx" TargetMode="External"/><Relationship Id="rId18" Type="http://schemas.openxmlformats.org/officeDocument/2006/relationships/hyperlink" Target="http://primorsky.ru/authorities/executive-agencies/departments/finance/laws.php" TargetMode="External"/><Relationship Id="rId26" Type="http://schemas.openxmlformats.org/officeDocument/2006/relationships/hyperlink" Target="http://www.gsrb.ru/ru/materials/materialy-k-zasedaniyu-gs-k-rb/?SECTION_ID=153" TargetMode="External"/><Relationship Id="rId39" Type="http://schemas.openxmlformats.org/officeDocument/2006/relationships/hyperlink" Target="http://www.gsrm.ru/publicgod2014/index.php" TargetMode="External"/><Relationship Id="rId21" Type="http://schemas.openxmlformats.org/officeDocument/2006/relationships/hyperlink" Target="http://www.minfinkubani.ru/budget_isp/information_analytics/index.php" TargetMode="External"/><Relationship Id="rId34" Type="http://schemas.openxmlformats.org/officeDocument/2006/relationships/hyperlink" Target="http://www.mfrno-a.ru/info/proekty_normativno_pravovykh_aktov.php" TargetMode="External"/><Relationship Id="rId42" Type="http://schemas.openxmlformats.org/officeDocument/2006/relationships/hyperlink" Target="http://asozd.samgd.ru/bills/2164/" TargetMode="External"/><Relationship Id="rId47" Type="http://schemas.openxmlformats.org/officeDocument/2006/relationships/hyperlink" Target="http://www.sakha.gov.ru/node/243891" TargetMode="External"/><Relationship Id="rId50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55" Type="http://schemas.openxmlformats.org/officeDocument/2006/relationships/hyperlink" Target="http://dvinaland.ru/citizenry/-w47ch8ry" TargetMode="External"/><Relationship Id="rId63" Type="http://schemas.openxmlformats.org/officeDocument/2006/relationships/hyperlink" Target="http://www.admlip.ru/economy/finances/otchety/" TargetMode="External"/><Relationship Id="rId68" Type="http://schemas.openxmlformats.org/officeDocument/2006/relationships/hyperlink" Target="http://beldepfin.ru/?page_id=3733" TargetMode="External"/><Relationship Id="rId76" Type="http://schemas.openxmlformats.org/officeDocument/2006/relationships/hyperlink" Target="http://finsmol.ru/aQpn~-dSjSZSdFofpOR7MwR7tWDF0XBgBRmd4HrDB04Nxcrg_-E3O8Zf_WEM7SSFukefBbPGF4bH" TargetMode="External"/><Relationship Id="rId7" Type="http://schemas.openxmlformats.org/officeDocument/2006/relationships/hyperlink" Target="http://mf.omskportal.ru/ru/RegionalPublicAuthorities/executivelist/MF/otkrbudg/ispolnenie/2014/god/PageContent/0/body_files/file11/goszadan.rar" TargetMode="External"/><Relationship Id="rId71" Type="http://schemas.openxmlformats.org/officeDocument/2006/relationships/hyperlink" Target="http://ufo.ulntc.ru/index.php?mgf=budget/open_budget&amp;slep=net" TargetMode="External"/><Relationship Id="rId2" Type="http://schemas.openxmlformats.org/officeDocument/2006/relationships/hyperlink" Target="http://openbudsk.ru/content/index.php?id=827" TargetMode="External"/><Relationship Id="rId16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9" Type="http://schemas.openxmlformats.org/officeDocument/2006/relationships/hyperlink" Target="http://www.duma72.ru/ru/activities/lawmaking/lawbill/31695/" TargetMode="External"/><Relationship Id="rId11" Type="http://schemas.openxmlformats.org/officeDocument/2006/relationships/hyperlink" Target="http://fin.tmbreg.ru/6347/6366/7736.html" TargetMode="External"/><Relationship Id="rId24" Type="http://schemas.openxmlformats.org/officeDocument/2006/relationships/hyperlink" Target="http://www.nsrd.ru/dokumenty/proekti_normativno_pravovih_aktov" TargetMode="External"/><Relationship Id="rId32" Type="http://schemas.openxmlformats.org/officeDocument/2006/relationships/hyperlink" Target="http://www.ofukem.ru/content/blogcategory/131/141/" TargetMode="External"/><Relationship Id="rId37" Type="http://schemas.openxmlformats.org/officeDocument/2006/relationships/hyperlink" Target="http://budget.lenobl.ru/new/documents/budget.php" TargetMode="External"/><Relationship Id="rId40" Type="http://schemas.openxmlformats.org/officeDocument/2006/relationships/hyperlink" Target="http://www.zaksob.ru/pages.aspx?id=208&amp;m=68" TargetMode="External"/><Relationship Id="rId45" Type="http://schemas.openxmlformats.org/officeDocument/2006/relationships/hyperlink" Target="http://www.crimea.gov.ru/law-draft-card/4674" TargetMode="External"/><Relationship Id="rId53" Type="http://schemas.openxmlformats.org/officeDocument/2006/relationships/hyperlink" Target="http://budget.bryanskoblfin.ru/Show/Category/11?ItemId=5" TargetMode="External"/><Relationship Id="rId58" Type="http://schemas.openxmlformats.org/officeDocument/2006/relationships/hyperlink" Target="http://mfin.permkrai.ru/execution/pr_z%7C_i/pr_zak_i/2015/" TargetMode="External"/><Relationship Id="rId66" Type="http://schemas.openxmlformats.org/officeDocument/2006/relationships/hyperlink" Target="http://dfei.adm-nao.ru/byudzhetnaya-otchetnost/" TargetMode="External"/><Relationship Id="rId74" Type="http://schemas.openxmlformats.org/officeDocument/2006/relationships/hyperlink" Target="http://mf-ao.ru/index.php/norms/proects" TargetMode="External"/><Relationship Id="rId5" Type="http://schemas.openxmlformats.org/officeDocument/2006/relationships/hyperlink" Target="http://mf-ao.ru/documents/proekt/proektzao_2014_7.zip" TargetMode="External"/><Relationship Id="rId15" Type="http://schemas.openxmlformats.org/officeDocument/2006/relationships/hyperlink" Target="http://minfin.karelia.ru/2014-2016-gody/" TargetMode="External"/><Relationship Id="rId23" Type="http://schemas.openxmlformats.org/officeDocument/2006/relationships/hyperlink" Target="http://www.donland.ru/Donland/Pages/View.aspx?pageid=123679&amp;mid=128183&amp;itemId=138" TargetMode="External"/><Relationship Id="rId28" Type="http://schemas.openxmlformats.org/officeDocument/2006/relationships/hyperlink" Target="http://www.finupr.kurganobl.ru/index.php?test=ispol" TargetMode="External"/><Relationship Id="rId36" Type="http://schemas.openxmlformats.org/officeDocument/2006/relationships/hyperlink" Target="http://mari-el.gov.ru/minfin/Pages/projects.aspx" TargetMode="External"/><Relationship Id="rId49" Type="http://schemas.openxmlformats.org/officeDocument/2006/relationships/hyperlink" Target="http://ob.mosreg.ru/index.php/o-byudzhete/ispolnenie-byudzheta/2014-god" TargetMode="External"/><Relationship Id="rId57" Type="http://schemas.openxmlformats.org/officeDocument/2006/relationships/hyperlink" Target="http://www.zsamur.ru/section/list/6691/33" TargetMode="External"/><Relationship Id="rId61" Type="http://schemas.openxmlformats.org/officeDocument/2006/relationships/hyperlink" Target="http://acts.findep.org/acts.html" TargetMode="External"/><Relationship Id="rId10" Type="http://schemas.openxmlformats.org/officeDocument/2006/relationships/hyperlink" Target="http://www.finsmol.ru/minfin/nJM5lLS7" TargetMode="External"/><Relationship Id="rId19" Type="http://schemas.openxmlformats.org/officeDocument/2006/relationships/hyperlink" Target="http://minfin.gov-murman.ru/open-budget/regional_budget/law_of_budget_projects/" TargetMode="External"/><Relationship Id="rId31" Type="http://schemas.openxmlformats.org/officeDocument/2006/relationships/hyperlink" Target="http://www.gfu.ru/budget/obl/section.php?IBLOCK_ID=125&amp;SECTION_ID=1180" TargetMode="External"/><Relationship Id="rId44" Type="http://schemas.openxmlformats.org/officeDocument/2006/relationships/hyperlink" Target="http://minfin.krskstate.ru/openbudget/othcet/otchet2014" TargetMode="External"/><Relationship Id="rId52" Type="http://schemas.openxmlformats.org/officeDocument/2006/relationships/hyperlink" Target="http://budget.mos.ru/rating" TargetMode="External"/><Relationship Id="rId60" Type="http://schemas.openxmlformats.org/officeDocument/2006/relationships/hyperlink" Target="http://minfin.midural.ru/document/category/21%20-%20document_list" TargetMode="External"/><Relationship Id="rId65" Type="http://schemas.openxmlformats.org/officeDocument/2006/relationships/hyperlink" Target="http://minfin.ryazangov.ru/documents/draft_documents/" TargetMode="External"/><Relationship Id="rId73" Type="http://schemas.openxmlformats.org/officeDocument/2006/relationships/hyperlink" Target="http://www.minfintuva.ru/10/page1004.html" TargetMode="External"/><Relationship Id="rId4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9" Type="http://schemas.openxmlformats.org/officeDocument/2006/relationships/hyperlink" Target="http://adm.rkursk.ru/index.php?id=693&amp;mat_id=44471" TargetMode="External"/><Relationship Id="rId14" Type="http://schemas.openxmlformats.org/officeDocument/2006/relationships/hyperlink" Target="http://www.gfu.vrn.ru/bud001/zakonobispolnenii/" TargetMode="External"/><Relationship Id="rId22" Type="http://schemas.openxmlformats.org/officeDocument/2006/relationships/hyperlink" Target="http://volgafin.volganet.ru/norms/projects-laws/" TargetMode="External"/><Relationship Id="rId27" Type="http://schemas.openxmlformats.org/officeDocument/2006/relationships/hyperlink" Target="http://budget.cap.ru/Show/Category/146?ItemId=310" TargetMode="External"/><Relationship Id="rId30" Type="http://schemas.openxmlformats.org/officeDocument/2006/relationships/hyperlink" Target="http://www.minfin74.ru/mBudget/execution/annual/annual.php" TargetMode="External"/><Relationship Id="rId35" Type="http://schemas.openxmlformats.org/officeDocument/2006/relationships/hyperlink" Target="http://duma.yar.ru/service/projects/zp151797.html" TargetMode="External"/><Relationship Id="rId43" Type="http://schemas.openxmlformats.org/officeDocument/2006/relationships/hyperlink" Target="http://&#1084;&#1080;&#1085;&#1092;&#1080;&#1085;&#1088;&#1073;.&#1088;&#1092;/normbase/18/" TargetMode="External"/><Relationship Id="rId48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6" Type="http://schemas.openxmlformats.org/officeDocument/2006/relationships/hyperlink" Target="http://www.minfin01-maykop.ru/Show/Category/8?ItemId=89" TargetMode="External"/><Relationship Id="rId64" Type="http://schemas.openxmlformats.org/officeDocument/2006/relationships/hyperlink" Target="http://minfin09.ucoz.ru/index/proekt_zakona_ob_ispolnenii_bjudzheta_kchr/0-108" TargetMode="External"/><Relationship Id="rId69" Type="http://schemas.openxmlformats.org/officeDocument/2006/relationships/hyperlink" Target="http://www.ivoblduma.ru/zakony/proekty-zakonov/11405/" TargetMode="External"/><Relationship Id="rId77" Type="http://schemas.openxmlformats.org/officeDocument/2006/relationships/printerSettings" Target="../printerSettings/printerSettings14.bin"/><Relationship Id="rId8" Type="http://schemas.openxmlformats.org/officeDocument/2006/relationships/hyperlink" Target="http://www.admoblkaluga.ru/main/work/finances/budget/reports.php" TargetMode="External"/><Relationship Id="rId51" Type="http://schemas.openxmlformats.org/officeDocument/2006/relationships/hyperlink" Target="http://www.zaksobr.kamchatka.ru/zaktvordeyat/proektzak1/?p=1" TargetMode="External"/><Relationship Id="rId72" Type="http://schemas.openxmlformats.org/officeDocument/2006/relationships/hyperlink" Target="http://mf.nnov.ru/index.php?option=com_k2&amp;view=item&amp;layout=item&amp;id=103&amp;Itemid=357" TargetMode="External"/><Relationship Id="rId3" Type="http://schemas.openxmlformats.org/officeDocument/2006/relationships/hyperlink" Target="http://adm.rkursk.ru/inc/download.php?file_id=28199" TargetMode="External"/><Relationship Id="rId12" Type="http://schemas.openxmlformats.org/officeDocument/2006/relationships/hyperlink" Target="http://gsrk.ru/static/data/agenda/0000/81/exp/26044/" TargetMode="External"/><Relationship Id="rId17" Type="http://schemas.openxmlformats.org/officeDocument/2006/relationships/hyperlink" Target="http://mf.omskportal.ru/ru/RegionalPublicAuthorities/executivelist/MF/otkrbudg/ispolnenie/2014/god.html" TargetMode="External"/><Relationship Id="rId25" Type="http://schemas.openxmlformats.org/officeDocument/2006/relationships/hyperlink" Target="http://openbudsk.ru/content/rebot/project_zak.php" TargetMode="External"/><Relationship Id="rId33" Type="http://schemas.openxmlformats.org/officeDocument/2006/relationships/hyperlink" Target="http://zsnso.ru/1262/" TargetMode="External"/><Relationship Id="rId38" Type="http://schemas.openxmlformats.org/officeDocument/2006/relationships/hyperlink" Target="http://www.fincom.spb.ru/cf/docs/npd/common/text.htm?id=781@cf_npa_bud" TargetMode="External"/><Relationship Id="rId46" Type="http://schemas.openxmlformats.org/officeDocument/2006/relationships/hyperlink" Target="http://sevzakon.ru/view/laws/bank_zakonoproektov/i_sozyv_2015/ob_ispolnenii_gorodskogo_byudzheta_goroda_sevastopolya_za_2014_god/" TargetMode="External"/><Relationship Id="rId59" Type="http://schemas.openxmlformats.org/officeDocument/2006/relationships/hyperlink" Target="http://saratov.gov.ru/gov/auth/minfin/bud_sar_obl/2014/Pub_Sluh/Ps_is_bud.php" TargetMode="External"/><Relationship Id="rId67" Type="http://schemas.openxmlformats.org/officeDocument/2006/relationships/hyperlink" Target="http://www.df35.ru/index.php?option=com_content&amp;view=category&amp;id=95&amp;Itemid=122" TargetMode="External"/><Relationship Id="rId20" Type="http://schemas.openxmlformats.org/officeDocument/2006/relationships/hyperlink" Target="http://sobranie.pskov.ru/lawmaking/bills?title=&#1080;&#1089;&#1087;&#1086;&#1083;&#1085;&#1077;&#1085;&#1080;&#1080;" TargetMode="External"/><Relationship Id="rId41" Type="http://schemas.openxmlformats.org/officeDocument/2006/relationships/hyperlink" Target="http://minfin.pnzreg.ru/budget/Otkrytyy_Byudet_Penzenskoy_oblasti/ispbudza2014" TargetMode="External"/><Relationship Id="rId54" Type="http://schemas.openxmlformats.org/officeDocument/2006/relationships/hyperlink" Target="http://orel-region.ru/index.php?head=20&amp;part=25&amp;in=10" TargetMode="External"/><Relationship Id="rId62" Type="http://schemas.openxmlformats.org/officeDocument/2006/relationships/hyperlink" Target="http://www.depfin.kirov.ru/openbudget/ispbudget/ispb2014/otchispb/" TargetMode="External"/><Relationship Id="rId70" Type="http://schemas.openxmlformats.org/officeDocument/2006/relationships/hyperlink" Target="http://portal.tverfin.ru/portal/Menu/Page/308" TargetMode="External"/><Relationship Id="rId75" Type="http://schemas.openxmlformats.org/officeDocument/2006/relationships/hyperlink" Target="http://fin.tmbreg.ru/assets/files/RegionBudget/IspolRegion/2014/rep_gos_zd_2014.zip" TargetMode="External"/><Relationship Id="rId1" Type="http://schemas.openxmlformats.org/officeDocument/2006/relationships/hyperlink" Target="http://www.zaksob.ru/pages.aspx?id=208&amp;m=68%20&#1055;&#1088;&#1080;&#1083;&#1086;&#1078;&#1077;&#1085;&#1080;&#1103;%20&#1052;&#1080;&#1085;&#1092;&#1080;&#1085;" TargetMode="External"/><Relationship Id="rId6" Type="http://schemas.openxmlformats.org/officeDocument/2006/relationships/hyperlink" Target="http://minfin.pnzreg.ru/files/finance_pnzreg_ru/files/otkrbud/ispbud14/200715_1704.zi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sobranie.pskov.ru/lawmaking/bills?title=&#1080;&#1089;&#1087;&#1086;&#1083;&#1085;&#1077;&#1085;&#1080;&#1080;" TargetMode="External"/><Relationship Id="rId18" Type="http://schemas.openxmlformats.org/officeDocument/2006/relationships/hyperlink" Target="http://www.mfsk.ru/budget/otchet/ips" TargetMode="External"/><Relationship Id="rId26" Type="http://schemas.openxmlformats.org/officeDocument/2006/relationships/hyperlink" Target="http://duma.yar.ru/service/projects/zp151797.html" TargetMode="External"/><Relationship Id="rId39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21" Type="http://schemas.openxmlformats.org/officeDocument/2006/relationships/hyperlink" Target="http://www.duma72.ru/ru/activities/lawmaking/lawbill/31695/" TargetMode="External"/><Relationship Id="rId34" Type="http://schemas.openxmlformats.org/officeDocument/2006/relationships/hyperlink" Target="http://&#1084;&#1080;&#1085;&#1092;&#1080;&#1085;&#1088;&#1073;.&#1088;&#1092;/normbase/18/" TargetMode="External"/><Relationship Id="rId42" Type="http://schemas.openxmlformats.org/officeDocument/2006/relationships/hyperlink" Target="http://www.zaksobr.kamchatka.ru/zaktvordeyat/proektzak1/?p=1" TargetMode="External"/><Relationship Id="rId47" Type="http://schemas.openxmlformats.org/officeDocument/2006/relationships/hyperlink" Target="http://www.minfin01-maykop.ru/Show/Category/8?ItemId=89" TargetMode="External"/><Relationship Id="rId50" Type="http://schemas.openxmlformats.org/officeDocument/2006/relationships/hyperlink" Target="http://saratov.gov.ru/gov/auth/minfin/bud_sar_obl/2014/Pub_Sluh/Ps_is_bud.php" TargetMode="External"/><Relationship Id="rId55" Type="http://schemas.openxmlformats.org/officeDocument/2006/relationships/hyperlink" Target="http://dfei.adm-nao.ru/byudzhetnaya-otchetnost/" TargetMode="External"/><Relationship Id="rId63" Type="http://schemas.openxmlformats.org/officeDocument/2006/relationships/hyperlink" Target="http://minfinchr.ru/otkrytyj-byudzhet" TargetMode="External"/><Relationship Id="rId7" Type="http://schemas.openxmlformats.org/officeDocument/2006/relationships/hyperlink" Target="http://depfin.adm44.ru/Budget/IspZakon/index.aspx" TargetMode="External"/><Relationship Id="rId2" Type="http://schemas.openxmlformats.org/officeDocument/2006/relationships/hyperlink" Target="http://adm.rkursk.ru/index.php?id=693&amp;mat_id=44471" TargetMode="External"/><Relationship Id="rId16" Type="http://schemas.openxmlformats.org/officeDocument/2006/relationships/hyperlink" Target="http://www.donland.ru/Donland/Pages/View.aspx?pageid=123679&amp;mid=128183&amp;itemId=138" TargetMode="External"/><Relationship Id="rId29" Type="http://schemas.openxmlformats.org/officeDocument/2006/relationships/hyperlink" Target="http://www.mfri.ru/index.php/2013-12-01-16-49-08/obinfo" TargetMode="External"/><Relationship Id="rId1" Type="http://schemas.openxmlformats.org/officeDocument/2006/relationships/hyperlink" Target="http://www.admoblkaluga.ru/main/work/finances/budget/reports.php" TargetMode="External"/><Relationship Id="rId6" Type="http://schemas.openxmlformats.org/officeDocument/2006/relationships/hyperlink" Target="http://minfin.rkomi.ru/page/5652/" TargetMode="External"/><Relationship Id="rId11" Type="http://schemas.openxmlformats.org/officeDocument/2006/relationships/hyperlink" Target="http://primorsky.ru/authorities/executive-agencies/departments/finance/laws.php" TargetMode="External"/><Relationship Id="rId24" Type="http://schemas.openxmlformats.org/officeDocument/2006/relationships/hyperlink" Target="http://zsnso.ru/1262/" TargetMode="External"/><Relationship Id="rId32" Type="http://schemas.openxmlformats.org/officeDocument/2006/relationships/hyperlink" Target="http://minfin.pnzreg.ru/budget/Otkrytyy_Byudet_Penzenskoy_oblasti/ispbudza2014" TargetMode="External"/><Relationship Id="rId37" Type="http://schemas.openxmlformats.org/officeDocument/2006/relationships/hyperlink" Target="http://sevzakon.ru/view/laws/bank_zakonoproektov/i_sozyv_2015/ob_ispolnenii_gorodskogo_byudzheta_goroda_sevastopolya_za_2014_god/" TargetMode="External"/><Relationship Id="rId40" Type="http://schemas.openxmlformats.org/officeDocument/2006/relationships/hyperlink" Target="http://ob.mosreg.ru/index.php/o-byudzhete/ispolnenie-byudzheta/2014-god" TargetMode="External"/><Relationship Id="rId45" Type="http://schemas.openxmlformats.org/officeDocument/2006/relationships/hyperlink" Target="http://orel-region.ru/index.php?head=20&amp;part=25&amp;in=10" TargetMode="External"/><Relationship Id="rId53" Type="http://schemas.openxmlformats.org/officeDocument/2006/relationships/hyperlink" Target="http://www.depfin.kirov.ru/openbudget/ispbudget/ispb2014/otchispb/" TargetMode="External"/><Relationship Id="rId58" Type="http://schemas.openxmlformats.org/officeDocument/2006/relationships/hyperlink" Target="http://www.depfin.admhmao.ru/wps/portal/fin/home/openbudget" TargetMode="External"/><Relationship Id="rId66" Type="http://schemas.openxmlformats.org/officeDocument/2006/relationships/hyperlink" Target="http://minfin.tatarstan.ru/rus/proekti-normativnih-pravovih-aktov-respubliki.htm" TargetMode="External"/><Relationship Id="rId5" Type="http://schemas.openxmlformats.org/officeDocument/2006/relationships/hyperlink" Target="http://www.tulaoblduma.ru/inf_materialy_tod/budjet/2014.php" TargetMode="External"/><Relationship Id="rId15" Type="http://schemas.openxmlformats.org/officeDocument/2006/relationships/hyperlink" Target="http://volgafin.volganet.ru/norms/projects-laws/%20;" TargetMode="External"/><Relationship Id="rId23" Type="http://schemas.openxmlformats.org/officeDocument/2006/relationships/hyperlink" Target="http://www.sndko.ru/proekty_zakonov_ko/" TargetMode="External"/><Relationship Id="rId28" Type="http://schemas.openxmlformats.org/officeDocument/2006/relationships/hyperlink" Target="http://budget.lenobl.ru/new/documents/budget.php" TargetMode="External"/><Relationship Id="rId36" Type="http://schemas.openxmlformats.org/officeDocument/2006/relationships/hyperlink" Target="http://www.crimea.gov.ru/law-draft-card/4674" TargetMode="External"/><Relationship Id="rId49" Type="http://schemas.openxmlformats.org/officeDocument/2006/relationships/hyperlink" Target="http://mfin.permkrai.ru/execution/pr_z%7C_i/pr_zak_i/2015/" TargetMode="External"/><Relationship Id="rId57" Type="http://schemas.openxmlformats.org/officeDocument/2006/relationships/hyperlink" Target="http://www.admlip.ru/economy/finances/otchety/" TargetMode="External"/><Relationship Id="rId61" Type="http://schemas.openxmlformats.org/officeDocument/2006/relationships/hyperlink" Target="http://www.yamalfin.ru/index.php?option=com_content&amp;view=article&amp;id=1234:-l-2014-r&amp;catid=37:2010-06-21-04-12-00&amp;Itemid=45" TargetMode="External"/><Relationship Id="rId10" Type="http://schemas.openxmlformats.org/officeDocument/2006/relationships/hyperlink" Target="http://mf.omskportal.ru/ru/RegionalPublicAuthorities/executivelist/MF/otkrbudg/ispolnenie/2014/god.html" TargetMode="External"/><Relationship Id="rId19" Type="http://schemas.openxmlformats.org/officeDocument/2006/relationships/hyperlink" Target="http://budget.cap.ru/Show/Category/146?ItemId=310" TargetMode="External"/><Relationship Id="rId31" Type="http://schemas.openxmlformats.org/officeDocument/2006/relationships/hyperlink" Target="http://www.zaksob.ru/pages.aspx?id=208&amp;m=68" TargetMode="External"/><Relationship Id="rId44" Type="http://schemas.openxmlformats.org/officeDocument/2006/relationships/hyperlink" Target="http://budget.bryanskoblfin.ru/Show/Category/11?ItemId=5" TargetMode="External"/><Relationship Id="rId52" Type="http://schemas.openxmlformats.org/officeDocument/2006/relationships/hyperlink" Target="http://acts.findep.org/acts.html" TargetMode="External"/><Relationship Id="rId60" Type="http://schemas.openxmlformats.org/officeDocument/2006/relationships/hyperlink" Target="https://minfin.bashkortostan.ru/activity/14655/" TargetMode="External"/><Relationship Id="rId65" Type="http://schemas.openxmlformats.org/officeDocument/2006/relationships/hyperlink" Target="http://iis.minfin.49gov.ru/ebudget/Show/Content/51?ItemId=59" TargetMode="External"/><Relationship Id="rId4" Type="http://schemas.openxmlformats.org/officeDocument/2006/relationships/hyperlink" Target="http://fin.tmbreg.ru/6347/6366/7736.html" TargetMode="External"/><Relationship Id="rId9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14" Type="http://schemas.openxmlformats.org/officeDocument/2006/relationships/hyperlink" Target="http://www.minfinkubani.ru/budget_isp/detail.php?ID=5468&amp;IBLOCK_ID=46&amp;str_date=21.05.2015" TargetMode="External"/><Relationship Id="rId22" Type="http://schemas.openxmlformats.org/officeDocument/2006/relationships/hyperlink" Target="http://www.gfu.ru/budget/obl/section.php?IBLOCK_ID=125&amp;SECTION_ID=1180" TargetMode="External"/><Relationship Id="rId27" Type="http://schemas.openxmlformats.org/officeDocument/2006/relationships/hyperlink" Target="http://mari-el.gov.ru/minfin/Pages/projects.aspx" TargetMode="External"/><Relationship Id="rId30" Type="http://schemas.openxmlformats.org/officeDocument/2006/relationships/hyperlink" Target="http://www.gsrm.ru/publicgod2014/index.php" TargetMode="External"/><Relationship Id="rId35" Type="http://schemas.openxmlformats.org/officeDocument/2006/relationships/hyperlink" Target="http://minfin.krskstate.ru/openbudget/othcet/otchet2014" TargetMode="External"/><Relationship Id="rId43" Type="http://schemas.openxmlformats.org/officeDocument/2006/relationships/hyperlink" Target="http://budget.mos.ru/rating" TargetMode="External"/><Relationship Id="rId48" Type="http://schemas.openxmlformats.org/officeDocument/2006/relationships/hyperlink" Target="http://www.zsamur.ru/section/list/6691/33" TargetMode="External"/><Relationship Id="rId56" Type="http://schemas.openxmlformats.org/officeDocument/2006/relationships/hyperlink" Target="http://www.pravitelstvokbr.ru/oigv/minfin/npi/proekty_normativnyh_i_pravovyh_aktov.php" TargetMode="External"/><Relationship Id="rId64" Type="http://schemas.openxmlformats.org/officeDocument/2006/relationships/hyperlink" Target="http://www.vskhakasia.ru/lawmaking/bill/814" TargetMode="External"/><Relationship Id="rId8" Type="http://schemas.openxmlformats.org/officeDocument/2006/relationships/hyperlink" Target="http://www.gfu.vrn.ru/bud001/zakonobispolnenii/" TargetMode="External"/><Relationship Id="rId51" Type="http://schemas.openxmlformats.org/officeDocument/2006/relationships/hyperlink" Target="http://minfin.midural.ru/document/category/21%20-%20document_list" TargetMode="External"/><Relationship Id="rId3" Type="http://schemas.openxmlformats.org/officeDocument/2006/relationships/hyperlink" Target="http://www.finsmol.ru/minfin/nJM5lLS7" TargetMode="External"/><Relationship Id="rId12" Type="http://schemas.openxmlformats.org/officeDocument/2006/relationships/hyperlink" Target="http://minfin.gov-murman.ru/open-budget/regional_budget/law_of_budget_projects/" TargetMode="External"/><Relationship Id="rId17" Type="http://schemas.openxmlformats.org/officeDocument/2006/relationships/hyperlink" Target="http://www.nsrd.ru/dokumenty/proekti_normativno_pravovih_aktov" TargetMode="External"/><Relationship Id="rId25" Type="http://schemas.openxmlformats.org/officeDocument/2006/relationships/hyperlink" Target="http://www.mfrno-a.ru/info/proekty_normativno_pravovykh_aktov.php" TargetMode="External"/><Relationship Id="rId33" Type="http://schemas.openxmlformats.org/officeDocument/2006/relationships/hyperlink" Target="http://asozd.samgd.ru/bills/2164/" TargetMode="External"/><Relationship Id="rId38" Type="http://schemas.openxmlformats.org/officeDocument/2006/relationships/hyperlink" Target="http://www.sakha.gov.ru/node/243891" TargetMode="External"/><Relationship Id="rId46" Type="http://schemas.openxmlformats.org/officeDocument/2006/relationships/hyperlink" Target="http://dvinaland.ru/citizenry/-w47ch8ry" TargetMode="External"/><Relationship Id="rId59" Type="http://schemas.openxmlformats.org/officeDocument/2006/relationships/hyperlink" Target="http://minfin.ryazangov.ru/documents/draft_documents/," TargetMode="External"/><Relationship Id="rId67" Type="http://schemas.openxmlformats.org/officeDocument/2006/relationships/printerSettings" Target="../printerSettings/printerSettings4.bin"/><Relationship Id="rId20" Type="http://schemas.openxmlformats.org/officeDocument/2006/relationships/hyperlink" Target="http://www.finupr.kurganobl.ru/index.php?test=ispol" TargetMode="External"/><Relationship Id="rId41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54" Type="http://schemas.openxmlformats.org/officeDocument/2006/relationships/hyperlink" Target="http://minfin09.ucoz.ru/index/proekt_zakona_ob_ispolnenii_bjudzheta_kchr/0-108" TargetMode="External"/><Relationship Id="rId62" Type="http://schemas.openxmlformats.org/officeDocument/2006/relationships/hyperlink" Target="http://www.fincom.spb.ru/cf/docs/npd/common/text.htm?id=755@cfNPD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sp34.ru/activity/experts/" TargetMode="External"/><Relationship Id="rId18" Type="http://schemas.openxmlformats.org/officeDocument/2006/relationships/hyperlink" Target="http://gkk.udmurt.ru/about/info/news/352/" TargetMode="External"/><Relationship Id="rId26" Type="http://schemas.openxmlformats.org/officeDocument/2006/relationships/hyperlink" Target="http://sevastopol.gov.ru/index.php" TargetMode="External"/><Relationship Id="rId39" Type="http://schemas.openxmlformats.org/officeDocument/2006/relationships/hyperlink" Target="http://beldepfin.ru/inf/uploads/2015/07/&#1047;&#1072;&#1082;&#1083;&#1102;&#1095;&#1077;&#1085;&#1080;&#1077;-&#1050;&#1086;&#1085;&#1090;&#1088;&#1086;&#1083;&#1100;&#1085;&#1086;-&#1089;&#1095;&#1105;&#1090;&#1085;&#1086;&#1081;-&#1087;&#1072;&#1083;&#1072;&#1090;&#1099;-&#1041;&#1077;&#1083;&#1075;&#1086;&#1088;&#1086;&#1076;&#1089;&#1082;&#1086;&#1081;-&#1086;&#1073;&#1083;&#1072;&#1089;&#1090;&#1080;-&#1079;&#1072;-2014.pdf" TargetMode="External"/><Relationship Id="rId21" Type="http://schemas.openxmlformats.org/officeDocument/2006/relationships/hyperlink" Target="http://sp03.ru/work/ead" TargetMode="External"/><Relationship Id="rId34" Type="http://schemas.openxmlformats.org/officeDocument/2006/relationships/hyperlink" Target="http://spuo.ru/activity/conclusion/zakl-2015.html" TargetMode="External"/><Relationship Id="rId42" Type="http://schemas.openxmlformats.org/officeDocument/2006/relationships/hyperlink" Target="http://spso.ucoz.ru/index/ehkspertno_analiticheskie_meroprijatija/0-41" TargetMode="External"/><Relationship Id="rId47" Type="http://schemas.openxmlformats.org/officeDocument/2006/relationships/hyperlink" Target="http://rfspto.ru/?p=5789" TargetMode="External"/><Relationship Id="rId50" Type="http://schemas.openxmlformats.org/officeDocument/2006/relationships/hyperlink" Target="http://minfinchr.ru/otkrytyj-byudzhet" TargetMode="External"/><Relationship Id="rId55" Type="http://schemas.openxmlformats.org/officeDocument/2006/relationships/hyperlink" Target="http://kspzab.ru/examination/" TargetMode="External"/><Relationship Id="rId63" Type="http://schemas.openxmlformats.org/officeDocument/2006/relationships/hyperlink" Target="http://www.kspkbr.ru/index.php/2012-06-22-11-50-48/materialy-ekspertno-analiticheskoj-deyatelnosti/53-o-palate/914-po-itogam-deyatelnosti-za-2015-god" TargetMode="External"/><Relationship Id="rId7" Type="http://schemas.openxmlformats.org/officeDocument/2006/relationships/hyperlink" Target="http://ksp.karelia.ru/index.php?option=com_content&amp;view=article&amp;id=96&amp;Itemid=19" TargetMode="External"/><Relationship Id="rId2" Type="http://schemas.openxmlformats.org/officeDocument/2006/relationships/hyperlink" Target="http://www.admoblkaluga.ru/main/work/finances/budget/obl_2015_2017.php" TargetMode="External"/><Relationship Id="rId16" Type="http://schemas.openxmlformats.org/officeDocument/2006/relationships/hyperlink" Target="http://sp.e-mordovia.ru/informatsiya-o-kontrolnykh-meropriyatiyakh.html" TargetMode="External"/><Relationship Id="rId20" Type="http://schemas.openxmlformats.org/officeDocument/2006/relationships/hyperlink" Target="http://www.ksp74.ru/keae_info.php" TargetMode="External"/><Relationship Id="rId29" Type="http://schemas.openxmlformats.org/officeDocument/2006/relationships/hyperlink" Target="http://dtf.avo.ru/index.php?option=com_content&amp;view=article&amp;id=236&amp;Itemid=25" TargetMode="External"/><Relationship Id="rId41" Type="http://schemas.openxmlformats.org/officeDocument/2006/relationships/hyperlink" Target="http://ksp.r52.ru/ru/251/?nid=120&amp;a=entry.show" TargetMode="External"/><Relationship Id="rId54" Type="http://schemas.openxmlformats.org/officeDocument/2006/relationships/hyperlink" Target="http://fin22.ru/projects/p2015/" TargetMode="External"/><Relationship Id="rId62" Type="http://schemas.openxmlformats.org/officeDocument/2006/relationships/hyperlink" Target="http://spso66.ru/ekspertno-analiticheskaya-deyatelnost-schetnoj-palaty-sverdlovskoj-oblasti-v-2014-godu-2/" TargetMode="External"/><Relationship Id="rId1" Type="http://schemas.openxmlformats.org/officeDocument/2006/relationships/hyperlink" Target="http://budget.bryanskoblfin.ru/Show/Category/11?page=2&amp;ItemId=5" TargetMode="External"/><Relationship Id="rId6" Type="http://schemas.openxmlformats.org/officeDocument/2006/relationships/hyperlink" Target="http://ksp39.ru/index.php?option=com_content&amp;view=category&amp;id=56&amp;Itemid=92" TargetMode="External"/><Relationship Id="rId11" Type="http://schemas.openxmlformats.org/officeDocument/2006/relationships/hyperlink" Target="http://ksp.kalmregion.ru/control.htm" TargetMode="External"/><Relationship Id="rId24" Type="http://schemas.openxmlformats.org/officeDocument/2006/relationships/hyperlink" Target="http://www.ksp.nso.ru/news/254" TargetMode="External"/><Relationship Id="rId32" Type="http://schemas.openxmlformats.org/officeDocument/2006/relationships/hyperlink" Target="http://kspkchr.ru/page/page44.html" TargetMode="External"/><Relationship Id="rId37" Type="http://schemas.openxmlformats.org/officeDocument/2006/relationships/hyperlink" Target="http://palata.chukotka.ru/" TargetMode="External"/><Relationship Id="rId40" Type="http://schemas.openxmlformats.org/officeDocument/2006/relationships/hyperlink" Target="http://sobranie.pskov.ru/lawmaking/bills?title=%D0%B8%D1%81%D0%BF%D0%BE%D0%BB%D0%BD%D0%B5%D0%BD%D0%B8%D0%B8" TargetMode="External"/><Relationship Id="rId45" Type="http://schemas.openxmlformats.org/officeDocument/2006/relationships/hyperlink" Target="http://asozd.samgd.ru/bills/2164/" TargetMode="External"/><Relationship Id="rId53" Type="http://schemas.openxmlformats.org/officeDocument/2006/relationships/hyperlink" Target="http://primorsky.ru/authorities/executive-agencies/departments/finance/laws.php" TargetMode="External"/><Relationship Id="rId58" Type="http://schemas.openxmlformats.org/officeDocument/2006/relationships/hyperlink" Target="http://mf.omskportal.ru/ru/RegionalPublicAuthorities/executivelist/MF/otkrbudg/ispolnenie/2014/god.html" TargetMode="External"/><Relationship Id="rId66" Type="http://schemas.openxmlformats.org/officeDocument/2006/relationships/printerSettings" Target="../printerSettings/printerSettings5.bin"/><Relationship Id="rId5" Type="http://schemas.openxmlformats.org/officeDocument/2006/relationships/hyperlink" Target="http://fin.tmbreg.ru/6347/2010.html" TargetMode="External"/><Relationship Id="rId15" Type="http://schemas.openxmlformats.org/officeDocument/2006/relationships/hyperlink" Target="http://kspri.ru/index.php/deyatelnost-palaty/ekspertno-analiticheskaya-deyatelnost" TargetMode="External"/><Relationship Id="rId23" Type="http://schemas.openxmlformats.org/officeDocument/2006/relationships/hyperlink" Target="http://www.ksp19.ru/worck_z.html" TargetMode="External"/><Relationship Id="rId28" Type="http://schemas.openxmlformats.org/officeDocument/2006/relationships/hyperlink" Target="http://ob.mosreg.ru/index.php/o-byudzhete/zakon-o-byudzhete/2015-god/338-byudzhet-moskovskoj-oblasti-na-2015-god-i-na-planovyj-period-2016-i-2017-godov" TargetMode="External"/><Relationship Id="rId36" Type="http://schemas.openxmlformats.org/officeDocument/2006/relationships/hyperlink" Target="http://www.sakha.gov.ru/node/252041" TargetMode="External"/><Relationship Id="rId49" Type="http://schemas.openxmlformats.org/officeDocument/2006/relationships/hyperlink" Target="http://ksp46.ru/work/conclusion-budget/" TargetMode="External"/><Relationship Id="rId57" Type="http://schemas.openxmlformats.org/officeDocument/2006/relationships/hyperlink" Target="http://www.gfu.ru/budget/obl/section.php?IBLOCK_ID=125&amp;SECTION_ID=1180" TargetMode="External"/><Relationship Id="rId61" Type="http://schemas.openxmlformats.org/officeDocument/2006/relationships/hyperlink" Target="http://df.ivanovoobl.ru/regionalnye-finansy/publichnye-slushaniya/informatsiya-o-provedenii-publichnyh-slushanij" TargetMode="External"/><Relationship Id="rId10" Type="http://schemas.openxmlformats.org/officeDocument/2006/relationships/hyperlink" Target="http://kspra.ru/page.php?id=184" TargetMode="External"/><Relationship Id="rId19" Type="http://schemas.openxmlformats.org/officeDocument/2006/relationships/hyperlink" Target="http://www.depfin.kirov.ru/openbudget/oblbud/bud2015/" TargetMode="External"/><Relationship Id="rId31" Type="http://schemas.openxmlformats.org/officeDocument/2006/relationships/hyperlink" Target="http://ksp.org.ru/rubric/633200024/POSLEDUYuSchIY-KONTROL" TargetMode="External"/><Relationship Id="rId44" Type="http://schemas.openxmlformats.org/officeDocument/2006/relationships/hyperlink" Target="http://minfin.pnzreg.ru/budget/Otkrytyy_Byudet_Penzenskoy_oblasti/ispbudza2014" TargetMode="External"/><Relationship Id="rId52" Type="http://schemas.openxmlformats.org/officeDocument/2006/relationships/hyperlink" Target="http://budget.lenobl.ru/new/documents/budget.php" TargetMode="External"/><Relationship Id="rId60" Type="http://schemas.openxmlformats.org/officeDocument/2006/relationships/hyperlink" Target="http://www.mfsk.ru/budget/otchet/ips" TargetMode="External"/><Relationship Id="rId65" Type="http://schemas.openxmlformats.org/officeDocument/2006/relationships/hyperlink" Target="http://minfin.ryazangov.ru/documents/documents_RO/" TargetMode="External"/><Relationship Id="rId4" Type="http://schemas.openxmlformats.org/officeDocument/2006/relationships/hyperlink" Target="http://www.finsmol.ru/minfin/nJvVo3p7" TargetMode="External"/><Relationship Id="rId9" Type="http://schemas.openxmlformats.org/officeDocument/2006/relationships/hyperlink" Target="http://www.ksp48.ru/detksp/ekspmerp/curent-160.html" TargetMode="External"/><Relationship Id="rId14" Type="http://schemas.openxmlformats.org/officeDocument/2006/relationships/hyperlink" Target="http://www.spdag.ru/expert.html" TargetMode="External"/><Relationship Id="rId22" Type="http://schemas.openxmlformats.org/officeDocument/2006/relationships/hyperlink" Target="http://sprt17.ru/?cat=7" TargetMode="External"/><Relationship Id="rId27" Type="http://schemas.openxmlformats.org/officeDocument/2006/relationships/hyperlink" Target="http://www.kspalata76.yarregion.ru/Info_eao.html" TargetMode="External"/><Relationship Id="rId30" Type="http://schemas.openxmlformats.org/officeDocument/2006/relationships/hyperlink" Target="http://kspao.ru/eksanalmer/2015/budget_2014/index.php" TargetMode="External"/><Relationship Id="rId35" Type="http://schemas.openxmlformats.org/officeDocument/2006/relationships/hyperlink" Target="http://www.kspko.ru/" TargetMode="External"/><Relationship Id="rId43" Type="http://schemas.openxmlformats.org/officeDocument/2006/relationships/hyperlink" Target="http://mfin.permkrai.ru/execution/pr_z%7C_i/zakl_pr_i/2015/" TargetMode="External"/><Relationship Id="rId48" Type="http://schemas.openxmlformats.org/officeDocument/2006/relationships/hyperlink" Target="http://gsrk.ru/static/data/agenda/0000/81/exp/26044/" TargetMode="External"/><Relationship Id="rId56" Type="http://schemas.openxmlformats.org/officeDocument/2006/relationships/hyperlink" Target="http://elkurultay.ru/docs/sessii/6_sosyv/9_sessia/3.PDF" TargetMode="External"/><Relationship Id="rId64" Type="http://schemas.openxmlformats.org/officeDocument/2006/relationships/hyperlink" Target="http://ksp-ao.ru/flats_sold/ekspertnuezaklyucheniya/" TargetMode="External"/><Relationship Id="rId8" Type="http://schemas.openxmlformats.org/officeDocument/2006/relationships/hyperlink" Target="http://www.novkfo.ru/%D0%BD%D0%BE%D1%80%D0%BC%D0%B0%D1%82%D0%B8%D0%B2%D0%BD%D1%8B%D0%B5_%D0%B4%D0%BE%D0%BA%D1%83%D0%BC%D0%B5%D0%BD%D1%82%D1%8B/" TargetMode="External"/><Relationship Id="rId51" Type="http://schemas.openxmlformats.org/officeDocument/2006/relationships/hyperlink" Target="http://budget.mos.ru/BinaryData/OBJ1219491" TargetMode="External"/><Relationship Id="rId3" Type="http://schemas.openxmlformats.org/officeDocument/2006/relationships/hyperlink" Target="http://www.ksp-orel.ru/files/experno-analitecheskaya-deyatelnost/ispolnenie-obl-byudget-2014.docx" TargetMode="External"/><Relationship Id="rId12" Type="http://schemas.openxmlformats.org/officeDocument/2006/relationships/hyperlink" Target="http://www.minfinkubani.ru/budget_isp/detail.php?ID=5598&amp;IBLOCK_ID=69&amp;str_date=08.06.2015" TargetMode="External"/><Relationship Id="rId17" Type="http://schemas.openxmlformats.org/officeDocument/2006/relationships/hyperlink" Target="http://www.sprt.tatar/index.php?page=/news/1/716" TargetMode="External"/><Relationship Id="rId25" Type="http://schemas.openxmlformats.org/officeDocument/2006/relationships/hyperlink" Target="http://audit.tomsk.ru/upload/&#1047;&#1072;&#1082;&#1083;&#1102;&#1095;&#1077;&#1085;&#1080;&#1077;%20&#1080;&#1089;&#1087;.&#1086;&#1073;&#1083;.&#1073;&#1102;&#1076;&#1078;.&#1079;&#1072;%202014%20(&#1042;&#1085;&#1077;&#1096;&#1085;&#1103;&#1103;%20&#1087;&#1088;&#1086;&#1074;&#1077;&#1088;&#1082;&#1072;).pdf" TargetMode="External"/><Relationship Id="rId33" Type="http://schemas.openxmlformats.org/officeDocument/2006/relationships/hyperlink" Target="http://mari-el.gov.ru/gsp/Pages/posled_kontrol.aspx" TargetMode="External"/><Relationship Id="rId38" Type="http://schemas.openxmlformats.org/officeDocument/2006/relationships/hyperlink" Target="http://minfin.krskstate.ru/openbudget/othcet/otchet2014" TargetMode="External"/><Relationship Id="rId46" Type="http://schemas.openxmlformats.org/officeDocument/2006/relationships/hyperlink" Target="http://www.finupr.kurganobl.ru/index.php?test=ispol" TargetMode="External"/><Relationship Id="rId59" Type="http://schemas.openxmlformats.org/officeDocument/2006/relationships/hyperlink" Target="http://depfin.adm44.ru/Budget/IspZakon/index.aspx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srm.ru/publicgod2014/index.php" TargetMode="External"/><Relationship Id="rId18" Type="http://schemas.openxmlformats.org/officeDocument/2006/relationships/hyperlink" Target="http://minfin.khabkrai.ru/portal/Show/Content/705" TargetMode="External"/><Relationship Id="rId26" Type="http://schemas.openxmlformats.org/officeDocument/2006/relationships/hyperlink" Target="http://adm.rkursk.ru/inc/download.php?file_id=28204" TargetMode="External"/><Relationship Id="rId39" Type="http://schemas.openxmlformats.org/officeDocument/2006/relationships/hyperlink" Target="http://www.magoblduma.ru/budget/publichearing/" TargetMode="External"/><Relationship Id="rId3" Type="http://schemas.openxmlformats.org/officeDocument/2006/relationships/hyperlink" Target="http://oreloblsovet.ru/blog/2015/06/23/oblastnoj-parlament-provyol-publichnye-slushaniya-po-ispolneniyu-oblastnogo-byudzheta-za-2014-god/" TargetMode="External"/><Relationship Id="rId21" Type="http://schemas.openxmlformats.org/officeDocument/2006/relationships/hyperlink" Target="http://elkurultay.ru/index.php?option=com_content&amp;view=category&amp;layout=blog&amp;id=296&amp;Itemid=146" TargetMode="External"/><Relationship Id="rId34" Type="http://schemas.openxmlformats.org/officeDocument/2006/relationships/hyperlink" Target="http://saratov.gov.ru/gov/auth/minfin/bud_sar_obl/2014/Pub_Sluh/Ps_is_bud.php" TargetMode="External"/><Relationship Id="rId42" Type="http://schemas.openxmlformats.org/officeDocument/2006/relationships/hyperlink" Target="http://mfin.permkrai.ru/execution/pr_z%7C_i/obs_ob_i/2015/" TargetMode="External"/><Relationship Id="rId47" Type="http://schemas.openxmlformats.org/officeDocument/2006/relationships/hyperlink" Target="http://www.ofukem.ru/download/sndko/PostSNDKO_N862ot150624.pdf" TargetMode="External"/><Relationship Id="rId50" Type="http://schemas.openxmlformats.org/officeDocument/2006/relationships/hyperlink" Target="http://ufo.ulntc.ru/index.php?mgf=rez&amp;name=news\20150513-2.txt" TargetMode="External"/><Relationship Id="rId7" Type="http://schemas.openxmlformats.org/officeDocument/2006/relationships/hyperlink" Target="http://www.df35.ru/index.php?option=com_content&amp;view=article&amp;id=4029:-2014-&amp;catid=97:2012-04-18-06-14-22&amp;Itemid=204" TargetMode="External"/><Relationship Id="rId12" Type="http://schemas.openxmlformats.org/officeDocument/2006/relationships/hyperlink" Target="https://minfin.bashkortostan.ru/documents/151841/" TargetMode="External"/><Relationship Id="rId17" Type="http://schemas.openxmlformats.org/officeDocument/2006/relationships/hyperlink" Target="http://www.kamchatka.gov.ru/?cont=oiv_din&amp;mcont=5626&amp;menu=4&amp;menu2=0&amp;id=168" TargetMode="External"/><Relationship Id="rId25" Type="http://schemas.openxmlformats.org/officeDocument/2006/relationships/hyperlink" Target="http://beldepfin.ru/?page_id=3733" TargetMode="External"/><Relationship Id="rId33" Type="http://schemas.openxmlformats.org/officeDocument/2006/relationships/hyperlink" Target="http://mf-ao.ru/documents/protokol10.06.15.zip" TargetMode="External"/><Relationship Id="rId38" Type="http://schemas.openxmlformats.org/officeDocument/2006/relationships/hyperlink" Target="http://www.admlip.ru/doc/app/bus/fin/otchet2014.zip" TargetMode="External"/><Relationship Id="rId46" Type="http://schemas.openxmlformats.org/officeDocument/2006/relationships/hyperlink" Target="http://acts.findep.org/acts.html" TargetMode="External"/><Relationship Id="rId2" Type="http://schemas.openxmlformats.org/officeDocument/2006/relationships/hyperlink" Target="http://www.admoblkaluga.ru/main/work/finances/budget/obl_2015_2017.php" TargetMode="External"/><Relationship Id="rId16" Type="http://schemas.openxmlformats.org/officeDocument/2006/relationships/hyperlink" Target="http://&#1087;&#1088;&#1072;&#1074;&#1080;&#1090;&#1077;&#1083;&#1100;&#1089;&#1090;&#1074;&#1086;.&#1103;&#1085;&#1072;&#1086;.&#1088;&#1092;/economics/budget_yanao/" TargetMode="External"/><Relationship Id="rId20" Type="http://schemas.openxmlformats.org/officeDocument/2006/relationships/hyperlink" Target="http://www.assembly.spb.ru/welcome/show/709/58769" TargetMode="External"/><Relationship Id="rId29" Type="http://schemas.openxmlformats.org/officeDocument/2006/relationships/hyperlink" Target="http://www.nsrd.ru/dokumenty/proekti_normativno_pravovih_aktov" TargetMode="External"/><Relationship Id="rId41" Type="http://schemas.openxmlformats.org/officeDocument/2006/relationships/hyperlink" Target="http://depfin.adm44.ru/Budget/IspZakon/index.aspx" TargetMode="External"/><Relationship Id="rId1" Type="http://schemas.openxmlformats.org/officeDocument/2006/relationships/hyperlink" Target="http://budget.bryanskoblfin.ru/Show/File/828" TargetMode="External"/><Relationship Id="rId6" Type="http://schemas.openxmlformats.org/officeDocument/2006/relationships/hyperlink" Target="http://dfto.ru/www/doc/index.php?option=com_zoo&amp;task=item&amp;item_id=354&amp;category_id=24&amp;Itemid=106" TargetMode="External"/><Relationship Id="rId11" Type="http://schemas.openxmlformats.org/officeDocument/2006/relationships/hyperlink" Target="http://minfin.kalmregion.ru/index.php?option=com_content&amp;view=article&amp;id=16%3A2011-03-14-12-50-11&amp;catid=4&amp;Itemid=6" TargetMode="External"/><Relationship Id="rId24" Type="http://schemas.openxmlformats.org/officeDocument/2006/relationships/hyperlink" Target="http://www.minfinkubani.ru/budget_citizens/detail.php?ID=5648&amp;IBLOCK_ID=47&amp;str_date=09.07.2015" TargetMode="External"/><Relationship Id="rId32" Type="http://schemas.openxmlformats.org/officeDocument/2006/relationships/hyperlink" Target="http://parlament09.ru/node/3295" TargetMode="External"/><Relationship Id="rId37" Type="http://schemas.openxmlformats.org/officeDocument/2006/relationships/hyperlink" Target="http://www.mfur.ru/budjet/ispolnenie/otchet_ispolnenie/proekt.php" TargetMode="External"/><Relationship Id="rId40" Type="http://schemas.openxmlformats.org/officeDocument/2006/relationships/hyperlink" Target="http://www.zsro.ru/press_center/news/105/8389/?sphrase_id=2421" TargetMode="External"/><Relationship Id="rId45" Type="http://schemas.openxmlformats.org/officeDocument/2006/relationships/hyperlink" Target="http://fin22.ru/opinion/public/" TargetMode="External"/><Relationship Id="rId5" Type="http://schemas.openxmlformats.org/officeDocument/2006/relationships/hyperlink" Target="http://www.finsmol.ru/minfin/nJvVo3p7" TargetMode="External"/><Relationship Id="rId15" Type="http://schemas.openxmlformats.org/officeDocument/2006/relationships/hyperlink" Target="http://minfin.pnzreg.ru/budget/basic_law" TargetMode="External"/><Relationship Id="rId23" Type="http://schemas.openxmlformats.org/officeDocument/2006/relationships/hyperlink" Target="http://www.zsamur.ru/files/d7/d701b1256174d22d8b6f26a8f16f255a.pdf" TargetMode="External"/><Relationship Id="rId28" Type="http://schemas.openxmlformats.org/officeDocument/2006/relationships/hyperlink" Target="http://dvinaland.ru/-jy0jwy2y" TargetMode="External"/><Relationship Id="rId36" Type="http://schemas.openxmlformats.org/officeDocument/2006/relationships/hyperlink" Target="http://zsnso.ru/1262/" TargetMode="External"/><Relationship Id="rId49" Type="http://schemas.openxmlformats.org/officeDocument/2006/relationships/hyperlink" Target="http://fin.tmbreg.ru/6347/7301.html," TargetMode="External"/><Relationship Id="rId10" Type="http://schemas.openxmlformats.org/officeDocument/2006/relationships/hyperlink" Target="http://sobranie.pskov.ru/lawmaking/bills?title=&#1080;&#1089;&#1087;&#1086;&#1083;&#1085;&#1077;&#1085;&#1080;&#1080;" TargetMode="External"/><Relationship Id="rId19" Type="http://schemas.openxmlformats.org/officeDocument/2006/relationships/hyperlink" Target="http://www.yarregion.ru/depts/depfin/tmpPages/docs.aspx" TargetMode="External"/><Relationship Id="rId31" Type="http://schemas.openxmlformats.org/officeDocument/2006/relationships/hyperlink" Target="http://www.parlamentri.ru/zakonodatelnaya-deyatelnost/2013-04-30-06-48-54/236-postanovleniya-ns-ri-za-2013-god.html" TargetMode="External"/><Relationship Id="rId44" Type="http://schemas.openxmlformats.org/officeDocument/2006/relationships/hyperlink" Target="http://budget.mos.ru/rating" TargetMode="External"/><Relationship Id="rId52" Type="http://schemas.openxmlformats.org/officeDocument/2006/relationships/printerSettings" Target="../printerSettings/printerSettings6.bin"/><Relationship Id="rId4" Type="http://schemas.openxmlformats.org/officeDocument/2006/relationships/hyperlink" Target="http://rznoblduma.ru/index.php?option=com_content&amp;view=article&amp;id=840:-l-2014-r-&amp;catid=57:2012-05-03-05-01-45&amp;Itemid=137" TargetMode="External"/><Relationship Id="rId9" Type="http://schemas.openxmlformats.org/officeDocument/2006/relationships/hyperlink" Target="http://zakon.krskstate.ru/0/doc/21751" TargetMode="External"/><Relationship Id="rId14" Type="http://schemas.openxmlformats.org/officeDocument/2006/relationships/hyperlink" Target="http://www.depfin.kirov.ru/openbudget/oblbud/bud2015/" TargetMode="External"/><Relationship Id="rId22" Type="http://schemas.openxmlformats.org/officeDocument/2006/relationships/hyperlink" Target="http://www.sakha.gov.ru/node/243891" TargetMode="External"/><Relationship Id="rId27" Type="http://schemas.openxmlformats.org/officeDocument/2006/relationships/hyperlink" Target="http://minfin.karelia.ru/assets/Byudzhet-RK/2015-2017/Protokol-publich-slushanij.pdf" TargetMode="External"/><Relationship Id="rId30" Type="http://schemas.openxmlformats.org/officeDocument/2006/relationships/hyperlink" Target="http://pravitelstvo.kbr.ru/oigv/minfin/budget/respublikanskij_bjudzhet.php" TargetMode="External"/><Relationship Id="rId35" Type="http://schemas.openxmlformats.org/officeDocument/2006/relationships/hyperlink" Target="http://www.khural.org/about/official.php?ID=4316&amp;sphrase_id=26134" TargetMode="External"/><Relationship Id="rId43" Type="http://schemas.openxmlformats.org/officeDocument/2006/relationships/hyperlink" Target="http://www.mfrno-a.ru/info/proekty_normativno_pravovykh_aktov.php" TargetMode="External"/><Relationship Id="rId48" Type="http://schemas.openxmlformats.org/officeDocument/2006/relationships/hyperlink" Target="http://budget.lenobl.ru/new/documents/budget.php" TargetMode="External"/><Relationship Id="rId8" Type="http://schemas.openxmlformats.org/officeDocument/2006/relationships/hyperlink" Target="http://www.novkfo.ru/%D0%BD%D0%BE%D1%80%D0%BC%D0%B0%D1%82%D0%B8%D0%B2%D0%BD%D1%8B%D0%B5_%D0%B4%D0%BE%D0%BA%D1%83%D0%BC%D0%B5%D0%BD%D1%82%D1%8B/" TargetMode="External"/><Relationship Id="rId51" Type="http://schemas.openxmlformats.org/officeDocument/2006/relationships/hyperlink" Target="http://zs74.ru/publichnye-slushaniya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minfinchr.ru/otkrytyj-byudzhet%20&#1055;&#1086;&#1082;&#1072;&#1079;&#1072;&#1090;&#1077;&#1083;&#1100;%20&#1089;&#1086;&#1094;-&#1101;&#1082;.&#1088;&#1072;&#1079;&#1074;&#1080;&#1090;&#1080;&#1103;.xls" TargetMode="External"/><Relationship Id="rId18" Type="http://schemas.openxmlformats.org/officeDocument/2006/relationships/hyperlink" Target="http://fin.tmbreg.ru/6347/6366/7736.html" TargetMode="External"/><Relationship Id="rId26" Type="http://schemas.openxmlformats.org/officeDocument/2006/relationships/hyperlink" Target="http://minfin.gov-murman.ru/open-budget/regional_budget/law_of_budget_projects/" TargetMode="External"/><Relationship Id="rId39" Type="http://schemas.openxmlformats.org/officeDocument/2006/relationships/hyperlink" Target="http://mari-el.gov.ru/minfin/Pages/projects.aspx" TargetMode="External"/><Relationship Id="rId21" Type="http://schemas.openxmlformats.org/officeDocument/2006/relationships/hyperlink" Target="http://www.gfu.vrn.ru/bud001/zakonobispolnenii/" TargetMode="External"/><Relationship Id="rId34" Type="http://schemas.openxmlformats.org/officeDocument/2006/relationships/hyperlink" Target="http://www.finupr.kurganobl.ru/index.php?test=ispol" TargetMode="External"/><Relationship Id="rId42" Type="http://schemas.openxmlformats.org/officeDocument/2006/relationships/hyperlink" Target="http://www.gsrm.ru/publicgod2014/index.php" TargetMode="External"/><Relationship Id="rId47" Type="http://schemas.openxmlformats.org/officeDocument/2006/relationships/hyperlink" Target="http://www.crimea.gov.ru/law-draft-card/4674" TargetMode="External"/><Relationship Id="rId50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5" Type="http://schemas.openxmlformats.org/officeDocument/2006/relationships/hyperlink" Target="http://budget.bryanskoblfin.ru/Show/Category/11?ItemId=5" TargetMode="External"/><Relationship Id="rId63" Type="http://schemas.openxmlformats.org/officeDocument/2006/relationships/hyperlink" Target="http://acts.findep.org/acts.html" TargetMode="External"/><Relationship Id="rId68" Type="http://schemas.openxmlformats.org/officeDocument/2006/relationships/hyperlink" Target="http://www.df35.ru/index.php?option=com_content&amp;view=category&amp;id=95&amp;Itemid=122" TargetMode="External"/><Relationship Id="rId76" Type="http://schemas.openxmlformats.org/officeDocument/2006/relationships/hyperlink" Target="http://minfin.gov-murman.ru/open-budget/regional_budget/law_of_budget_projects/" TargetMode="External"/><Relationship Id="rId84" Type="http://schemas.openxmlformats.org/officeDocument/2006/relationships/hyperlink" Target="http://finance.pnzreg.ru/files/finance_pnzreg_ru/files/otkrbud/ispbud14/071015_1435.pdf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://fin22.ru/files/matotch-2014.zip" TargetMode="External"/><Relationship Id="rId71" Type="http://schemas.openxmlformats.org/officeDocument/2006/relationships/hyperlink" Target="http://portal.tverfin.ru/portal/Menu/Page/308" TargetMode="External"/><Relationship Id="rId2" Type="http://schemas.openxmlformats.org/officeDocument/2006/relationships/hyperlink" Target="http://beldepfin.ru/inf/uploads/2015/07/&#1057;&#1074;&#1077;&#1076;&#1077;&#1085;&#1080;&#1103;-&#1086;-&#1087;&#1088;&#1086;&#1075;&#1085;&#1086;&#1079;&#1080;&#1088;&#1091;&#1077;&#1084;&#1099;&#1093;-&#1080;-&#1092;&#1072;&#1082;&#1090;&#1080;&#1095;&#1077;&#1089;&#1082;&#1080;&#1093;-&#1079;&#1085;&#1072;&#1095;&#1077;&#1085;&#1080;&#1103;&#1093;-&#1087;&#1086;&#1082;&#1072;&#1079;&#1072;&#1090;&#1077;&#1083;&#1077;&#1081;-&#1089;&#1086;&#1094;&#1080;&#1072;&#1083;&#1100;&#1085;&#1086;-&#1101;&#1082;&#1086;&#1085;&#1086;&#1084;&#1080;&#1095;&#1077;&#1089;&#1082;&#1086;&#1075;&#1086;-&#1088;&#1072;&#1079;&#1074;&#1080;&#1090;&#1080;&#1103;-&#1086;&#1073;&#1083;&#1072;&#1089;&#1090;&#1080;-&#1079;&#1072;-2014-&#1075;&#1086;&#1076;.doc" TargetMode="External"/><Relationship Id="rId16" Type="http://schemas.openxmlformats.org/officeDocument/2006/relationships/hyperlink" Target="http://adm.rkursk.ru/index.php?id=693&amp;mat_id=44471" TargetMode="External"/><Relationship Id="rId29" Type="http://schemas.openxmlformats.org/officeDocument/2006/relationships/hyperlink" Target="http://www.donland.ru/Donland/Pages/View.aspx?pageid=123679&amp;mid=128183&amp;itemId=138" TargetMode="External"/><Relationship Id="rId11" Type="http://schemas.openxmlformats.org/officeDocument/2006/relationships/hyperlink" Target="http://mf.omskportal.ru/ru/RegionalPublicAuthorities/executivelist/MF/otkrbudg/ispolnenie/2014/god/PageContent/0/body_files/file5/pokazat_SER.rar" TargetMode="External"/><Relationship Id="rId24" Type="http://schemas.openxmlformats.org/officeDocument/2006/relationships/hyperlink" Target="http://mf.omskportal.ru/ru/RegionalPublicAuthorities/executivelist/MF/otkrbudg/ispolnenie/2014/god.html" TargetMode="External"/><Relationship Id="rId32" Type="http://schemas.openxmlformats.org/officeDocument/2006/relationships/hyperlink" Target="http://www.gsrb.ru/ru/materials/materialy-k-zasedaniyu-gs-k-rb/?SECTION_ID=153" TargetMode="External"/><Relationship Id="rId37" Type="http://schemas.openxmlformats.org/officeDocument/2006/relationships/hyperlink" Target="http://www.mfrno-a.ru/info/proekty_normativno_pravovykh_aktov.php" TargetMode="External"/><Relationship Id="rId40" Type="http://schemas.openxmlformats.org/officeDocument/2006/relationships/hyperlink" Target="http://budget.lenobl.ru/new/documents/budget.php" TargetMode="External"/><Relationship Id="rId45" Type="http://schemas.openxmlformats.org/officeDocument/2006/relationships/hyperlink" Target="http://&#1084;&#1080;&#1085;&#1092;&#1080;&#1085;&#1088;&#1073;.&#1088;&#1092;/normbase/18/" TargetMode="External"/><Relationship Id="rId53" Type="http://schemas.openxmlformats.org/officeDocument/2006/relationships/hyperlink" Target="http://www.zaksobr.kamchatka.ru/zaktvordeyat/proektzak1/?p=1" TargetMode="External"/><Relationship Id="rId58" Type="http://schemas.openxmlformats.org/officeDocument/2006/relationships/hyperlink" Target="http://www.minfin01-maykop.ru/Show/Category/8?ItemId=89" TargetMode="External"/><Relationship Id="rId66" Type="http://schemas.openxmlformats.org/officeDocument/2006/relationships/hyperlink" Target="http://minfin09.ucoz.ru/index/proekt_zakona_ob_ispolnenii_bjudzheta_kchr/0-108" TargetMode="External"/><Relationship Id="rId74" Type="http://schemas.openxmlformats.org/officeDocument/2006/relationships/hyperlink" Target="http://mf-ao.ru/index.php/norms/proects" TargetMode="External"/><Relationship Id="rId79" Type="http://schemas.openxmlformats.org/officeDocument/2006/relationships/hyperlink" Target="http://minfin.ryazangov.ru/documents/draft_documents/" TargetMode="External"/><Relationship Id="rId87" Type="http://schemas.openxmlformats.org/officeDocument/2006/relationships/hyperlink" Target="http://www.minfin74.ru/upload/iblock/179/&#1054;&#1089;&#1085;&#1086;&#1074;&#1085;&#1099;&#1077;%20&#1087;&#1086;&#1082;&#1072;&#1079;&#1072;&#1090;&#1077;&#1083;&#1080;%20&#1057;&#1069;&#1056;%20&#1063;&#1054;%202014.pdf" TargetMode="External"/><Relationship Id="rId5" Type="http://schemas.openxmlformats.org/officeDocument/2006/relationships/hyperlink" Target="http://www.df35.ru/images/file/Budjetnii%20process/Ispolnenie%20oblastnogo%20budjeta/Analiticheskii%20material/2015/07-2015/%D0%9F%D1%80%D0%B5%D0%B4%D0%B2%D0%B0%D1%80%D0%B8%D1%82%D0%B5%D0%BB%D1%8C%D0%BD%D1%8B%D0%B5%20%D0%B8%D1%82%D0%BE%D0%B3%D0%B8%20%D1%81%D0%BE%D1%86" TargetMode="External"/><Relationship Id="rId61" Type="http://schemas.openxmlformats.org/officeDocument/2006/relationships/hyperlink" Target="http://saratov.gov.ru/gov/auth/minfin/bud_sar_obl/2014/Pub_Sluh/Ps_is_bud.php" TargetMode="External"/><Relationship Id="rId82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90" Type="http://schemas.openxmlformats.org/officeDocument/2006/relationships/comments" Target="../comments1.xml"/><Relationship Id="rId19" Type="http://schemas.openxmlformats.org/officeDocument/2006/relationships/hyperlink" Target="http://gsrk.ru/static/data/agenda/0000/81/exp/26044/" TargetMode="External"/><Relationship Id="rId4" Type="http://schemas.openxmlformats.org/officeDocument/2006/relationships/hyperlink" Target="http://www.finsmol.ru/minfin/nJM5lLS7" TargetMode="External"/><Relationship Id="rId9" Type="http://schemas.openxmlformats.org/officeDocument/2006/relationships/hyperlink" Target="http://mfin.permkrai.ru/execution/pr_z%7C_i/mat_pr_i/2015/%20&#1055;&#1072;&#1082;&#1077;&#1090;%20&#1076;&#1086;&#1082;&#1091;&#1084;&#1077;&#1085;&#1090;&#1086;&#1074;.xlsx%20&#1075;-1%20&#1057;&#1069;&#1056;" TargetMode="External"/><Relationship Id="rId14" Type="http://schemas.openxmlformats.org/officeDocument/2006/relationships/hyperlink" Target="http://budget.mos.ru/BinaryData/OBJ1219101" TargetMode="External"/><Relationship Id="rId22" Type="http://schemas.openxmlformats.org/officeDocument/2006/relationships/hyperlink" Target="http://minfin.karelia.ru/2014-2016-gody/" TargetMode="External"/><Relationship Id="rId27" Type="http://schemas.openxmlformats.org/officeDocument/2006/relationships/hyperlink" Target="http://sobranie.pskov.ru/lawmaking/bills?title=&#1080;&#1089;&#1087;&#1086;&#1083;&#1085;&#1077;&#1085;&#1080;&#1080;" TargetMode="External"/><Relationship Id="rId30" Type="http://schemas.openxmlformats.org/officeDocument/2006/relationships/hyperlink" Target="http://www.nsrd.ru/dokumenty/proekti_normativno_pravovih_aktov" TargetMode="External"/><Relationship Id="rId35" Type="http://schemas.openxmlformats.org/officeDocument/2006/relationships/hyperlink" Target="http://www.duma72.ru/ru/activities/lawmaking/lawbill/31695/" TargetMode="External"/><Relationship Id="rId43" Type="http://schemas.openxmlformats.org/officeDocument/2006/relationships/hyperlink" Target="http://www.zaksob.ru/pages.aspx?id=208&amp;m=68" TargetMode="External"/><Relationship Id="rId48" Type="http://schemas.openxmlformats.org/officeDocument/2006/relationships/hyperlink" Target="http://sevzakon.ru/view/laws/bank_zakonoproektov/i_sozyv_2015/ob_ispolnenii_gorodskogo_byudzheta_goroda_sevastopolya_za_2014_god/" TargetMode="External"/><Relationship Id="rId56" Type="http://schemas.openxmlformats.org/officeDocument/2006/relationships/hyperlink" Target="http://orel-region.ru/index.php?head=20&amp;part=25&amp;in=10" TargetMode="External"/><Relationship Id="rId64" Type="http://schemas.openxmlformats.org/officeDocument/2006/relationships/hyperlink" Target="http://www.depfin.kirov.ru/openbudget/ispbudget/ispb2014/otchispb/" TargetMode="External"/><Relationship Id="rId69" Type="http://schemas.openxmlformats.org/officeDocument/2006/relationships/hyperlink" Target="http://beldepfin.ru/?page_id=3733" TargetMode="External"/><Relationship Id="rId77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8" Type="http://schemas.openxmlformats.org/officeDocument/2006/relationships/hyperlink" Target="http://budget.cap.ru/Show/File/859" TargetMode="External"/><Relationship Id="rId51" Type="http://schemas.openxmlformats.org/officeDocument/2006/relationships/hyperlink" Target="http://ob.mosreg.ru/index.php/o-byudzhete/ispolnenie-byudzheta/2014-god" TargetMode="External"/><Relationship Id="rId72" Type="http://schemas.openxmlformats.org/officeDocument/2006/relationships/hyperlink" Target="http://ufo.ulntc.ru/index.php?mgf=budget/open_budget&amp;slep=net" TargetMode="External"/><Relationship Id="rId80" Type="http://schemas.openxmlformats.org/officeDocument/2006/relationships/hyperlink" Target="http://dtf.avo.ru/index.php?option=com_content&amp;view=article&amp;id=238&amp;Itemid=180" TargetMode="External"/><Relationship Id="rId85" Type="http://schemas.openxmlformats.org/officeDocument/2006/relationships/hyperlink" Target="http://www.cedipt.spb.ru/current_activities/priorities_for_action/macroeconomics/itogi/index.php?sphrase_id=11232" TargetMode="External"/><Relationship Id="rId3" Type="http://schemas.openxmlformats.org/officeDocument/2006/relationships/hyperlink" Target="http://minfin.ryazangov.ru/documents/draft_documents/" TargetMode="External"/><Relationship Id="rId12" Type="http://schemas.openxmlformats.org/officeDocument/2006/relationships/hyperlink" Target="http://www.admlip.ru/doc/app/bus/fin/otchet2014.zip" TargetMode="External"/><Relationship Id="rId17" Type="http://schemas.openxmlformats.org/officeDocument/2006/relationships/hyperlink" Target="http://www.finsmol.ru/minfin/nJM5lLS7" TargetMode="External"/><Relationship Id="rId25" Type="http://schemas.openxmlformats.org/officeDocument/2006/relationships/hyperlink" Target="http://primorsky.ru/authorities/executive-agencies/departments/finance/laws.php" TargetMode="External"/><Relationship Id="rId33" Type="http://schemas.openxmlformats.org/officeDocument/2006/relationships/hyperlink" Target="http://budget.cap.ru/Show/Category/146?ItemId=310" TargetMode="External"/><Relationship Id="rId38" Type="http://schemas.openxmlformats.org/officeDocument/2006/relationships/hyperlink" Target="http://duma.yar.ru/service/projects/zp151797.html" TargetMode="External"/><Relationship Id="rId46" Type="http://schemas.openxmlformats.org/officeDocument/2006/relationships/hyperlink" Target="http://minfin.krskstate.ru/openbudget/othcet/otchet2014" TargetMode="External"/><Relationship Id="rId59" Type="http://schemas.openxmlformats.org/officeDocument/2006/relationships/hyperlink" Target="http://www.zsamur.ru/section/list/6691/33" TargetMode="External"/><Relationship Id="rId67" Type="http://schemas.openxmlformats.org/officeDocument/2006/relationships/hyperlink" Target="http://dfei.adm-nao.ru/byudzhetnaya-otchetnost/" TargetMode="External"/><Relationship Id="rId20" Type="http://schemas.openxmlformats.org/officeDocument/2006/relationships/hyperlink" Target="http://depfin.adm44.ru/Budget/IspZakon/index.aspx" TargetMode="External"/><Relationship Id="rId41" Type="http://schemas.openxmlformats.org/officeDocument/2006/relationships/hyperlink" Target="http://www.parlamentri.ru/zakonodatelnaya-deyatelnost/2013-04-30-06-48-54/236-postanovleniya-ns-ri-za-2013-god.html" TargetMode="External"/><Relationship Id="rId54" Type="http://schemas.openxmlformats.org/officeDocument/2006/relationships/hyperlink" Target="http://budget.mos.ru/rating" TargetMode="External"/><Relationship Id="rId62" Type="http://schemas.openxmlformats.org/officeDocument/2006/relationships/hyperlink" Target="http://minfin.midural.ru/document/category/21%20-%20document_list" TargetMode="External"/><Relationship Id="rId70" Type="http://schemas.openxmlformats.org/officeDocument/2006/relationships/hyperlink" Target="http://www.ivoblduma.ru/zakony/proekty-zakonov/11405/" TargetMode="External"/><Relationship Id="rId75" Type="http://schemas.openxmlformats.org/officeDocument/2006/relationships/hyperlink" Target="http://www.ekon.tmbadm.ru/assets/files/soc_econom_razv/analiz-za2014.doc" TargetMode="External"/><Relationship Id="rId83" Type="http://schemas.openxmlformats.org/officeDocument/2006/relationships/hyperlink" Target="http://minfin.pnzreg.ru/budget/Otkrytyy_Byudet_Penzenskoy_oblasti/ispbudza2014" TargetMode="External"/><Relationship Id="rId88" Type="http://schemas.openxmlformats.org/officeDocument/2006/relationships/printerSettings" Target="../printerSettings/printerSettings7.bin"/><Relationship Id="rId1" Type="http://schemas.openxmlformats.org/officeDocument/2006/relationships/hyperlink" Target="http://openbudsk.ru/content/index.php?id=816" TargetMode="External"/><Relationship Id="rId6" Type="http://schemas.openxmlformats.org/officeDocument/2006/relationships/hyperlink" Target="http://mf-ao.ru/documents/proekt/proektzao_2014_4.zip" TargetMode="External"/><Relationship Id="rId15" Type="http://schemas.openxmlformats.org/officeDocument/2006/relationships/hyperlink" Target="http://www.admoblkaluga.ru/main/work/finances/budget/reports.php" TargetMode="External"/><Relationship Id="rId23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8" Type="http://schemas.openxmlformats.org/officeDocument/2006/relationships/hyperlink" Target="http://volgafin.volganet.ru/norms/projects-laws/" TargetMode="External"/><Relationship Id="rId36" Type="http://schemas.openxmlformats.org/officeDocument/2006/relationships/hyperlink" Target="http://www.ofukem.ru/content/blogcategory/131/141/" TargetMode="External"/><Relationship Id="rId49" Type="http://schemas.openxmlformats.org/officeDocument/2006/relationships/hyperlink" Target="http://www.sakha.gov.ru/node/243891" TargetMode="External"/><Relationship Id="rId57" Type="http://schemas.openxmlformats.org/officeDocument/2006/relationships/hyperlink" Target="http://dvinaland.ru/citizenry/-w47ch8ry" TargetMode="External"/><Relationship Id="rId10" Type="http://schemas.openxmlformats.org/officeDocument/2006/relationships/hyperlink" Target="http://www.mfur.ru/budjet/ispolnenie/materialy/2014/index.php" TargetMode="External"/><Relationship Id="rId31" Type="http://schemas.openxmlformats.org/officeDocument/2006/relationships/hyperlink" Target="http://openbudsk.ru/content/rebot/project_zak.php" TargetMode="External"/><Relationship Id="rId44" Type="http://schemas.openxmlformats.org/officeDocument/2006/relationships/hyperlink" Target="http://asozd.samgd.ru/bills/2164/" TargetMode="External"/><Relationship Id="rId52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0" Type="http://schemas.openxmlformats.org/officeDocument/2006/relationships/hyperlink" Target="http://mfin.permkrai.ru/execution/pr_z%7C_i/pr_zak_i/2015/" TargetMode="External"/><Relationship Id="rId65" Type="http://schemas.openxmlformats.org/officeDocument/2006/relationships/hyperlink" Target="http://www.admlip.ru/economy/finances/otchety/" TargetMode="External"/><Relationship Id="rId73" Type="http://schemas.openxmlformats.org/officeDocument/2006/relationships/hyperlink" Target="http://www.minfintuva.ru/10/page1004.html" TargetMode="External"/><Relationship Id="rId78" Type="http://schemas.openxmlformats.org/officeDocument/2006/relationships/hyperlink" Target="http://www.minfin-altai.ru/byudzhet/budget-for-citizens/annual-report-on-budget-execution.php" TargetMode="External"/><Relationship Id="rId81" Type="http://schemas.openxmlformats.org/officeDocument/2006/relationships/hyperlink" Target="http://www.gfu.ru/budget/obl/section.php?IBLOCK_ID=125&amp;SECTION_ID=1180" TargetMode="External"/><Relationship Id="rId86" Type="http://schemas.openxmlformats.org/officeDocument/2006/relationships/hyperlink" Target="http://www.minfin74.ru/mBudget/execution/annual/annual.php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adm.rkursk.ru/index.php?id=693&amp;mat_id=44471" TargetMode="External"/><Relationship Id="rId18" Type="http://schemas.openxmlformats.org/officeDocument/2006/relationships/hyperlink" Target="http://www.gfu.vrn.ru/bud001/zakonobispolnenii/" TargetMode="External"/><Relationship Id="rId26" Type="http://schemas.openxmlformats.org/officeDocument/2006/relationships/hyperlink" Target="http://www.donland.ru/Donland/Pages/View.aspx?pageid=123679&amp;mid=128183&amp;itemId=138" TargetMode="External"/><Relationship Id="rId39" Type="http://schemas.openxmlformats.org/officeDocument/2006/relationships/hyperlink" Target="http://www.gsrm.ru/publicgod2014/index.php" TargetMode="External"/><Relationship Id="rId21" Type="http://schemas.openxmlformats.org/officeDocument/2006/relationships/hyperlink" Target="http://mf.omskportal.ru/ru/RegionalPublicAuthorities/executivelist/MF/otkrbudg/ispolnenie/2014/god.html" TargetMode="External"/><Relationship Id="rId34" Type="http://schemas.openxmlformats.org/officeDocument/2006/relationships/hyperlink" Target="http://www.ofukem.ru/content/blogcategory/131/141/" TargetMode="External"/><Relationship Id="rId42" Type="http://schemas.openxmlformats.org/officeDocument/2006/relationships/hyperlink" Target="http://asozd.samgd.ru/bills/2164/" TargetMode="External"/><Relationship Id="rId47" Type="http://schemas.openxmlformats.org/officeDocument/2006/relationships/hyperlink" Target="http://www.sakha.gov.ru/node/243891" TargetMode="External"/><Relationship Id="rId50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55" Type="http://schemas.openxmlformats.org/officeDocument/2006/relationships/hyperlink" Target="http://dvinaland.ru/citizenry/-w47ch8ry" TargetMode="External"/><Relationship Id="rId63" Type="http://schemas.openxmlformats.org/officeDocument/2006/relationships/hyperlink" Target="http://www.admlip.ru/economy/finances/otchety/" TargetMode="External"/><Relationship Id="rId68" Type="http://schemas.openxmlformats.org/officeDocument/2006/relationships/hyperlink" Target="http://www.ivoblduma.ru/zakony/proekty-zakonov/11405/" TargetMode="External"/><Relationship Id="rId76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7" Type="http://schemas.openxmlformats.org/officeDocument/2006/relationships/hyperlink" Target="http://fin22.ru/files/matotch-2014.zip" TargetMode="External"/><Relationship Id="rId71" Type="http://schemas.openxmlformats.org/officeDocument/2006/relationships/hyperlink" Target="http://mf.nnov.ru/index.php?option=com_k2&amp;view=item&amp;layout=item&amp;id=103&amp;Itemid=357" TargetMode="External"/><Relationship Id="rId2" Type="http://schemas.openxmlformats.org/officeDocument/2006/relationships/hyperlink" Target="http://www.minfinkubani.ru/budget_isp/detail.php?ID=5615&amp;IBLOCK_ID=69&amp;str_date=05.06.2015,%20&#1055;&#1088;&#1080;&#1083;&#1086;&#1078;&#1077;&#1085;&#1080;&#1077;%202.5,%20&#1055;&#1088;&#1080;&#1083;&#1086;&#1078;&#1077;&#1085;&#1080;&#1077;%202.3,%20&#1055;&#1086;&#1103;&#1089;&#1085;&#1080;&#1090;&#1077;&#1083;&#1100;&#1085;&#1072;&#1103;%20&#1079;&#1072;&#1087;&#1080;&#1089;&#1082;&#1072;" TargetMode="External"/><Relationship Id="rId16" Type="http://schemas.openxmlformats.org/officeDocument/2006/relationships/hyperlink" Target="http://gsrk.ru/static/data/agenda/0000/81/exp/26044/" TargetMode="External"/><Relationship Id="rId29" Type="http://schemas.openxmlformats.org/officeDocument/2006/relationships/hyperlink" Target="http://www.gsrb.ru/ru/materials/materialy-k-zasedaniyu-gs-k-rb/?SECTION_ID=153" TargetMode="External"/><Relationship Id="rId11" Type="http://schemas.openxmlformats.org/officeDocument/2006/relationships/hyperlink" Target="http://www.admlip.ru/doc/app/bus/fin/otchet2014.zip" TargetMode="External"/><Relationship Id="rId24" Type="http://schemas.openxmlformats.org/officeDocument/2006/relationships/hyperlink" Target="http://sobranie.pskov.ru/lawmaking/bills?title=&#1080;&#1089;&#1087;&#1086;&#1083;&#1085;&#1077;&#1085;&#1080;&#1080;" TargetMode="External"/><Relationship Id="rId32" Type="http://schemas.openxmlformats.org/officeDocument/2006/relationships/hyperlink" Target="http://www.duma72.ru/ru/activities/lawmaking/lawbill/31695/" TargetMode="External"/><Relationship Id="rId37" Type="http://schemas.openxmlformats.org/officeDocument/2006/relationships/hyperlink" Target="http://mari-el.gov.ru/minfin/Pages/projects.aspx" TargetMode="External"/><Relationship Id="rId40" Type="http://schemas.openxmlformats.org/officeDocument/2006/relationships/hyperlink" Target="http://www.zaksob.ru/pages.aspx?id=208&amp;m=68" TargetMode="External"/><Relationship Id="rId45" Type="http://schemas.openxmlformats.org/officeDocument/2006/relationships/hyperlink" Target="http://www.crimea.gov.ru/law-draft-card/4674" TargetMode="External"/><Relationship Id="rId53" Type="http://schemas.openxmlformats.org/officeDocument/2006/relationships/hyperlink" Target="http://budget.bryanskoblfin.ru/Show/Category/11?ItemId=5" TargetMode="External"/><Relationship Id="rId58" Type="http://schemas.openxmlformats.org/officeDocument/2006/relationships/hyperlink" Target="http://mfin.permkrai.ru/execution/pr_z%7C_i/pr_zak_i/2015/" TargetMode="External"/><Relationship Id="rId66" Type="http://schemas.openxmlformats.org/officeDocument/2006/relationships/hyperlink" Target="http://dfei.adm-nao.ru/byudzhetnaya-otchetnost/" TargetMode="External"/><Relationship Id="rId74" Type="http://schemas.openxmlformats.org/officeDocument/2006/relationships/hyperlink" Target="http://fin.tmbreg.ru/assets/files/RegionBudget/IspolRegion/2015/analiz_dohod_2014.xls" TargetMode="External"/><Relationship Id="rId79" Type="http://schemas.openxmlformats.org/officeDocument/2006/relationships/printerSettings" Target="../printerSettings/printerSettings8.bin"/><Relationship Id="rId5" Type="http://schemas.openxmlformats.org/officeDocument/2006/relationships/hyperlink" Target="http://adm.rkursk.ru/inc/download.php?file_id=28194" TargetMode="External"/><Relationship Id="rId61" Type="http://schemas.openxmlformats.org/officeDocument/2006/relationships/hyperlink" Target="http://acts.findep.org/acts.html" TargetMode="External"/><Relationship Id="rId10" Type="http://schemas.openxmlformats.org/officeDocument/2006/relationships/hyperlink" Target="http://mf.omskportal.ru/ru/RegionalPublicAuthorities/executivelist/MF/otkrbudg/ispolnenie/2014/god/PageContent/0/body_files/file15/dohody.rar" TargetMode="External"/><Relationship Id="rId19" Type="http://schemas.openxmlformats.org/officeDocument/2006/relationships/hyperlink" Target="http://minfin.karelia.ru/2014-2016-gody/" TargetMode="External"/><Relationship Id="rId31" Type="http://schemas.openxmlformats.org/officeDocument/2006/relationships/hyperlink" Target="http://www.finupr.kurganobl.ru/index.php?test=ispol" TargetMode="External"/><Relationship Id="rId44" Type="http://schemas.openxmlformats.org/officeDocument/2006/relationships/hyperlink" Target="http://minfin.krskstate.ru/openbudget/othcet/otchet2014" TargetMode="External"/><Relationship Id="rId52" Type="http://schemas.openxmlformats.org/officeDocument/2006/relationships/hyperlink" Target="http://budget.mos.ru/rating" TargetMode="External"/><Relationship Id="rId60" Type="http://schemas.openxmlformats.org/officeDocument/2006/relationships/hyperlink" Target="http://minfin.midural.ru/document/category/21%20-%20document_list" TargetMode="External"/><Relationship Id="rId65" Type="http://schemas.openxmlformats.org/officeDocument/2006/relationships/hyperlink" Target="http://minfin.ryazangov.ru/documents/draft_documents/" TargetMode="External"/><Relationship Id="rId73" Type="http://schemas.openxmlformats.org/officeDocument/2006/relationships/hyperlink" Target="http://mf-ao.ru/index.php/norms/proects" TargetMode="External"/><Relationship Id="rId78" Type="http://schemas.openxmlformats.org/officeDocument/2006/relationships/hyperlink" Target="http://www.minfin74.ru/upload/iblock/6b8/&#1040;&#1085;&#1072;&#1083;&#1080;&#1079;_&#1076;&#1086;&#1093;&#1086;&#1076;&#1099;.pdf" TargetMode="External"/><Relationship Id="rId81" Type="http://schemas.openxmlformats.org/officeDocument/2006/relationships/comments" Target="../comments2.xml"/><Relationship Id="rId4" Type="http://schemas.openxmlformats.org/officeDocument/2006/relationships/hyperlink" Target="http://beldepfin.ru/inf/uploads/2015/07/&#1048;&#1089;&#1087;&#1086;&#1083;&#1085;&#1077;&#1085;&#1080;&#1077;-&#1091;&#1090;&#1074;&#1077;&#1088;&#1078;&#1076;&#1077;&#1085;&#1085;&#1086;&#1075;&#1086;-&#1086;&#1073;&#1083;&#1072;&#1089;&#1090;&#1085;&#1086;&#1075;&#1086;-&#1073;&#1102;&#1076;&#1078;&#1077;&#1090;&#1072;-&#1087;&#1086;-&#1089;&#1086;&#1073;&#1089;&#1090;&#1074;&#1077;&#1085;&#1085;&#1099;&#1084;-&#1076;&#1086;&#1093;&#1086;&#1076;&#1072;&#1084;-&#1079;&#1072;-2014.xls" TargetMode="External"/><Relationship Id="rId9" Type="http://schemas.openxmlformats.org/officeDocument/2006/relationships/hyperlink" Target="http://minfin.pnzreg.ru/files/finance_pnzreg_ru/files/otkrbud/ispbud14/090715_1104.zip" TargetMode="External"/><Relationship Id="rId14" Type="http://schemas.openxmlformats.org/officeDocument/2006/relationships/hyperlink" Target="http://www.finsmol.ru/minfin/nJM5lLS7" TargetMode="External"/><Relationship Id="rId22" Type="http://schemas.openxmlformats.org/officeDocument/2006/relationships/hyperlink" Target="http://primorsky.ru/authorities/executive-agencies/departments/finance/laws.php" TargetMode="External"/><Relationship Id="rId27" Type="http://schemas.openxmlformats.org/officeDocument/2006/relationships/hyperlink" Target="http://www.nsrd.ru/dokumenty/proekti_normativno_pravovih_aktov" TargetMode="External"/><Relationship Id="rId30" Type="http://schemas.openxmlformats.org/officeDocument/2006/relationships/hyperlink" Target="http://budget.cap.ru/Show/Category/146?ItemId=310" TargetMode="External"/><Relationship Id="rId35" Type="http://schemas.openxmlformats.org/officeDocument/2006/relationships/hyperlink" Target="http://www.mfrno-a.ru/info/proekty_normativno_pravovykh_aktov.php" TargetMode="External"/><Relationship Id="rId43" Type="http://schemas.openxmlformats.org/officeDocument/2006/relationships/hyperlink" Target="http://&#1084;&#1080;&#1085;&#1092;&#1080;&#1085;&#1088;&#1073;.&#1088;&#1092;/normbase/18/" TargetMode="External"/><Relationship Id="rId48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6" Type="http://schemas.openxmlformats.org/officeDocument/2006/relationships/hyperlink" Target="http://www.minfin01-maykop.ru/Show/Category/8?ItemId=89" TargetMode="External"/><Relationship Id="rId64" Type="http://schemas.openxmlformats.org/officeDocument/2006/relationships/hyperlink" Target="http://minfin09.ucoz.ru/index/proekt_zakona_ob_ispolnenii_bjudzheta_kchr/0-108" TargetMode="External"/><Relationship Id="rId69" Type="http://schemas.openxmlformats.org/officeDocument/2006/relationships/hyperlink" Target="http://portal.tverfin.ru/portal/Menu/Page/308" TargetMode="External"/><Relationship Id="rId77" Type="http://schemas.openxmlformats.org/officeDocument/2006/relationships/hyperlink" Target="http://www.minfin74.ru/mBudget/execution/annual/annual.php" TargetMode="External"/><Relationship Id="rId8" Type="http://schemas.openxmlformats.org/officeDocument/2006/relationships/hyperlink" Target="http://budget.cap.ru/Show/File/853" TargetMode="External"/><Relationship Id="rId51" Type="http://schemas.openxmlformats.org/officeDocument/2006/relationships/hyperlink" Target="http://www.zaksobr.kamchatka.ru/zaktvordeyat/proektzak1/?p=1" TargetMode="External"/><Relationship Id="rId72" Type="http://schemas.openxmlformats.org/officeDocument/2006/relationships/hyperlink" Target="http://www.minfintuva.ru/10/page1004.html" TargetMode="External"/><Relationship Id="rId80" Type="http://schemas.openxmlformats.org/officeDocument/2006/relationships/vmlDrawing" Target="../drawings/vmlDrawing2.vml"/><Relationship Id="rId3" Type="http://schemas.openxmlformats.org/officeDocument/2006/relationships/hyperlink" Target="http://openbudsk.ru/content/bdg/&#1086;&#1073;%20&#1080;&#1089;&#1087;&#1086;&#1083;&#1085;&#1077;&#1085;&#1080;&#1080;%20&#1076;&#1086;&#1093;&#1086;&#1076;&#1085;&#1086;&#1081;%20&#1095;&#1072;&#1089;&#1090;&#1080;%20&#1082;&#1088;&#1072;&#1077;&#1074;&#1086;&#1075;&#1086;%20&#1073;&#1102;&#1076;&#1078;&#1077;&#1090;&#1072;%20&#1079;&#1072;%202014%20&#1075;.xls" TargetMode="External"/><Relationship Id="rId12" Type="http://schemas.openxmlformats.org/officeDocument/2006/relationships/hyperlink" Target="http://www.admoblkaluga.ru/main/work/finances/budget/reports.php" TargetMode="External"/><Relationship Id="rId17" Type="http://schemas.openxmlformats.org/officeDocument/2006/relationships/hyperlink" Target="http://depfin.adm44.ru/Budget/IspZakon/index.aspx" TargetMode="External"/><Relationship Id="rId25" Type="http://schemas.openxmlformats.org/officeDocument/2006/relationships/hyperlink" Target="http://www.minfinkubani.ru/budget_isp/information_analytics/index.php" TargetMode="External"/><Relationship Id="rId33" Type="http://schemas.openxmlformats.org/officeDocument/2006/relationships/hyperlink" Target="http://www.gfu.ru/budget/obl/section.php?IBLOCK_ID=125&amp;SECTION_ID=1180" TargetMode="External"/><Relationship Id="rId38" Type="http://schemas.openxmlformats.org/officeDocument/2006/relationships/hyperlink" Target="http://budget.lenobl.ru/new/documents/budget.php" TargetMode="External"/><Relationship Id="rId46" Type="http://schemas.openxmlformats.org/officeDocument/2006/relationships/hyperlink" Target="http://sevzakon.ru/view/laws/bank_zakonoproektov/i_sozyv_2015/ob_ispolnenii_gorodskogo_byudzheta_goroda_sevastopolya_za_2014_god/" TargetMode="External"/><Relationship Id="rId59" Type="http://schemas.openxmlformats.org/officeDocument/2006/relationships/hyperlink" Target="http://saratov.gov.ru/gov/auth/minfin/bud_sar_obl/2014/Pub_Sluh/Ps_is_bud.php" TargetMode="External"/><Relationship Id="rId67" Type="http://schemas.openxmlformats.org/officeDocument/2006/relationships/hyperlink" Target="http://beldepfin.ru/?page_id=3733" TargetMode="External"/><Relationship Id="rId20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41" Type="http://schemas.openxmlformats.org/officeDocument/2006/relationships/hyperlink" Target="http://minfin.pnzreg.ru/budget/Otkrytyy_Byudet_Penzenskoy_oblasti/ispbudza2014" TargetMode="External"/><Relationship Id="rId54" Type="http://schemas.openxmlformats.org/officeDocument/2006/relationships/hyperlink" Target="http://orel-region.ru/index.php?head=20&amp;part=25&amp;in=10" TargetMode="External"/><Relationship Id="rId62" Type="http://schemas.openxmlformats.org/officeDocument/2006/relationships/hyperlink" Target="http://www.depfin.kirov.ru/openbudget/ispbudget/ispb2014/otchispb/" TargetMode="External"/><Relationship Id="rId70" Type="http://schemas.openxmlformats.org/officeDocument/2006/relationships/hyperlink" Target="http://ufo.ulntc.ru/index.php?mgf=budget/open_budget&amp;slep=net" TargetMode="External"/><Relationship Id="rId75" Type="http://schemas.openxmlformats.org/officeDocument/2006/relationships/hyperlink" Target="http://www.minfin-altai.ru/byudzhet/budget-for-citizens/annual-report-on-budget-execution.php" TargetMode="External"/><Relationship Id="rId1" Type="http://schemas.openxmlformats.org/officeDocument/2006/relationships/hyperlink" Target="http://ob.mosreg.ru/index.php/o-byudzhete/ispolnenie-byudzheta/2014-god/396-o-proekte-zakona-moskovskoj-oblasti-o-vnesenii-izmenenij-v-zakon-moskovskoj-oblasti-o-byudzhete-moskovskoj-oblasti-na-2015-god-i-na-planovyj-period-2016-i-2017-godov" TargetMode="External"/><Relationship Id="rId6" Type="http://schemas.openxmlformats.org/officeDocument/2006/relationships/hyperlink" Target="http://mf-ao.ru/documents/proekt/proektzao_2014_10.zip" TargetMode="External"/><Relationship Id="rId15" Type="http://schemas.openxmlformats.org/officeDocument/2006/relationships/hyperlink" Target="http://fin.tmbreg.ru/6347/6366/7736.html" TargetMode="External"/><Relationship Id="rId23" Type="http://schemas.openxmlformats.org/officeDocument/2006/relationships/hyperlink" Target="http://minfin.gov-murman.ru/open-budget/regional_budget/law_of_budget_projects/" TargetMode="External"/><Relationship Id="rId28" Type="http://schemas.openxmlformats.org/officeDocument/2006/relationships/hyperlink" Target="http://openbudsk.ru/content/rebot/project_zak.php" TargetMode="External"/><Relationship Id="rId36" Type="http://schemas.openxmlformats.org/officeDocument/2006/relationships/hyperlink" Target="http://duma.yar.ru/service/projects/zp151797.html" TargetMode="External"/><Relationship Id="rId49" Type="http://schemas.openxmlformats.org/officeDocument/2006/relationships/hyperlink" Target="http://ob.mosreg.ru/index.php/o-byudzhete/ispolnenie-byudzheta/2014-god" TargetMode="External"/><Relationship Id="rId57" Type="http://schemas.openxmlformats.org/officeDocument/2006/relationships/hyperlink" Target="http://www.zsamur.ru/section/list/6691/33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f.omskportal.ru/ru/RegionalPublicAuthorities/executivelist/MF/otkrbudg/ispolnenie/2014/god/PageContent/0/body_files/file6/rashody_struktura.rar" TargetMode="External"/><Relationship Id="rId18" Type="http://schemas.openxmlformats.org/officeDocument/2006/relationships/hyperlink" Target="http://fin.tmbreg.ru/6347/6366/7736.html" TargetMode="External"/><Relationship Id="rId26" Type="http://schemas.openxmlformats.org/officeDocument/2006/relationships/hyperlink" Target="http://minfin.gov-murman.ru/open-budget/regional_budget/law_of_budget_projects/" TargetMode="External"/><Relationship Id="rId39" Type="http://schemas.openxmlformats.org/officeDocument/2006/relationships/hyperlink" Target="http://www.mfrno-a.ru/info/proekty_normativno_pravovykh_aktov.php" TargetMode="External"/><Relationship Id="rId21" Type="http://schemas.openxmlformats.org/officeDocument/2006/relationships/hyperlink" Target="http://www.gfu.vrn.ru/bud001/zakonobispolnenii/" TargetMode="External"/><Relationship Id="rId34" Type="http://schemas.openxmlformats.org/officeDocument/2006/relationships/hyperlink" Target="http://www.finupr.kurganobl.ru/index.php?test=ispol" TargetMode="External"/><Relationship Id="rId42" Type="http://schemas.openxmlformats.org/officeDocument/2006/relationships/hyperlink" Target="http://budget.lenobl.ru/new/documents/budget.php" TargetMode="External"/><Relationship Id="rId47" Type="http://schemas.openxmlformats.org/officeDocument/2006/relationships/hyperlink" Target="http://&#1084;&#1080;&#1085;&#1092;&#1080;&#1085;&#1088;&#1073;.&#1088;&#1092;/normbase/18/" TargetMode="External"/><Relationship Id="rId50" Type="http://schemas.openxmlformats.org/officeDocument/2006/relationships/hyperlink" Target="http://sevzakon.ru/view/laws/bank_zakonoproektov/i_sozyv_2015/ob_ispolnenii_gorodskogo_byudzheta_goroda_sevastopolya_za_2014_god/" TargetMode="External"/><Relationship Id="rId55" Type="http://schemas.openxmlformats.org/officeDocument/2006/relationships/hyperlink" Target="http://www.zaksobr.kamchatka.ru/zaktvordeyat/proektzak1/?p=1" TargetMode="External"/><Relationship Id="rId63" Type="http://schemas.openxmlformats.org/officeDocument/2006/relationships/hyperlink" Target="http://saratov.gov.ru/gov/auth/minfin/bud_sar_obl/2014/Pub_Sluh/Ps_is_bud.php" TargetMode="External"/><Relationship Id="rId68" Type="http://schemas.openxmlformats.org/officeDocument/2006/relationships/hyperlink" Target="http://minfin09.ucoz.ru/index/proekt_zakona_ob_ispolnenii_bjudzheta_kchr/0-108" TargetMode="External"/><Relationship Id="rId76" Type="http://schemas.openxmlformats.org/officeDocument/2006/relationships/hyperlink" Target="http://www.minfintuva.ru/10/page1004.html" TargetMode="External"/><Relationship Id="rId84" Type="http://schemas.openxmlformats.org/officeDocument/2006/relationships/hyperlink" Target="http://www.gfu.vrn.ru/download/zakon-ispolnenie/funkcionalnaya(pervonachalno_ytvergdennaya).pdf" TargetMode="External"/><Relationship Id="rId7" Type="http://schemas.openxmlformats.org/officeDocument/2006/relationships/hyperlink" Target="http://www.finsmol.ru/minfin/nJM5lLS7" TargetMode="External"/><Relationship Id="rId71" Type="http://schemas.openxmlformats.org/officeDocument/2006/relationships/hyperlink" Target="http://beldepfin.ru/?page_id=3733" TargetMode="External"/><Relationship Id="rId2" Type="http://schemas.openxmlformats.org/officeDocument/2006/relationships/hyperlink" Target="http://ob.mosreg.ru/index.php/o-byudzhete/ispolnenie-byudzheta/2014-god/396-o-proekte-zakona-moskovskoj-oblasti-o-vnesenii-izmenenij-v-zakon-moskovskoj-oblasti-o-byudzhete-moskovskoj-oblasti-na-2015-god-i-na-planovyj-period-2016-i-2017-godov" TargetMode="External"/><Relationship Id="rId16" Type="http://schemas.openxmlformats.org/officeDocument/2006/relationships/hyperlink" Target="http://adm.rkursk.ru/index.php?id=693&amp;mat_id=44471" TargetMode="External"/><Relationship Id="rId29" Type="http://schemas.openxmlformats.org/officeDocument/2006/relationships/hyperlink" Target="http://www.donland.ru/Donland/Pages/View.aspx?pageid=123679&amp;mid=128183&amp;itemId=138" TargetMode="External"/><Relationship Id="rId11" Type="http://schemas.openxmlformats.org/officeDocument/2006/relationships/hyperlink" Target="http://minfin.pnzreg.ru/files/finance_pnzreg_ru/files/otkrbud/ispbud14/090715_1104.zip" TargetMode="External"/><Relationship Id="rId24" Type="http://schemas.openxmlformats.org/officeDocument/2006/relationships/hyperlink" Target="http://mf.omskportal.ru/ru/RegionalPublicAuthorities/executivelist/MF/otkrbudg/ispolnenie/2014/god.html" TargetMode="External"/><Relationship Id="rId32" Type="http://schemas.openxmlformats.org/officeDocument/2006/relationships/hyperlink" Target="http://www.gsrb.ru/ru/materials/materialy-k-zasedaniyu-gs-k-rb/?SECTION_ID=153" TargetMode="External"/><Relationship Id="rId37" Type="http://schemas.openxmlformats.org/officeDocument/2006/relationships/hyperlink" Target="http://www.gfu.ru/budget/obl/section.php?IBLOCK_ID=125&amp;SECTION_ID=1180" TargetMode="External"/><Relationship Id="rId40" Type="http://schemas.openxmlformats.org/officeDocument/2006/relationships/hyperlink" Target="http://duma.yar.ru/service/projects/zp151797.html" TargetMode="External"/><Relationship Id="rId45" Type="http://schemas.openxmlformats.org/officeDocument/2006/relationships/hyperlink" Target="http://minfin.pnzreg.ru/budget/Otkrytyy_Byudet_Penzenskoy_oblasti/ispbudza2014" TargetMode="External"/><Relationship Id="rId53" Type="http://schemas.openxmlformats.org/officeDocument/2006/relationships/hyperlink" Target="http://ob.mosreg.ru/index.php/o-byudzhete/ispolnenie-byudzheta/2014-god" TargetMode="External"/><Relationship Id="rId58" Type="http://schemas.openxmlformats.org/officeDocument/2006/relationships/hyperlink" Target="http://orel-region.ru/index.php?head=20&amp;part=25&amp;in=10" TargetMode="External"/><Relationship Id="rId66" Type="http://schemas.openxmlformats.org/officeDocument/2006/relationships/hyperlink" Target="http://www.depfin.kirov.ru/openbudget/ispbudget/ispb2014/otchispb/" TargetMode="External"/><Relationship Id="rId74" Type="http://schemas.openxmlformats.org/officeDocument/2006/relationships/hyperlink" Target="http://ufo.ulntc.ru/index.php?mgf=budget/open_budget&amp;slep=net" TargetMode="External"/><Relationship Id="rId79" Type="http://schemas.openxmlformats.org/officeDocument/2006/relationships/hyperlink" Target="http://fin.tmbreg.ru/assets/files/RegionBudget/IspolRegion/2015/analiz_rashod_2014.xls" TargetMode="External"/><Relationship Id="rId87" Type="http://schemas.openxmlformats.org/officeDocument/2006/relationships/printerSettings" Target="../printerSettings/printerSettings9.bin"/><Relationship Id="rId5" Type="http://schemas.openxmlformats.org/officeDocument/2006/relationships/hyperlink" Target="http://beldepfin.ru/inf/uploads/2015/07/&#1057;&#1074;&#1077;&#1076;&#1077;&#1085;&#1080;&#1103;-&#1086;&#1073;-&#1080;&#1089;&#1087;&#1086;&#1083;&#1085;&#1077;&#1085;&#1080;&#1080;-&#1088;&#1072;&#1089;&#1093;&#1086;&#1076;&#1086;&#1074;-&#1086;&#1073;&#1083;&#1072;&#1089;&#1090;&#1085;&#1086;&#1075;&#1086;-&#1073;&#1102;&#1076;&#1078;&#1077;&#1090;&#1072;-&#1082;-&#1087;&#1077;&#1088;&#1074;&#1086;&#1085;&#1072;&#1095;&#1072;&#1083;&#1100;&#1085;&#1099;&#1084;-&#1087;&#1083;&#1072;&#1085;&#1086;&#1074;&#1099;&#1084;-&#1085;&#1072;&#1079;&#1085;&#1072;&#1095;&#1077;&#1085;&#1080;&#1103;&#1084;-&#1079;&#1072;-2014-&#1075;&#1086;&#1076;.xls" TargetMode="External"/><Relationship Id="rId61" Type="http://schemas.openxmlformats.org/officeDocument/2006/relationships/hyperlink" Target="http://www.zsamur.ru/section/list/6691/33" TargetMode="External"/><Relationship Id="rId82" Type="http://schemas.openxmlformats.org/officeDocument/2006/relationships/hyperlink" Target="http://www.mfur.ru/budjet/ispolnenie/materialy/2014/files/sved_rashod_podrazdel.docx" TargetMode="External"/><Relationship Id="rId19" Type="http://schemas.openxmlformats.org/officeDocument/2006/relationships/hyperlink" Target="http://gsrk.ru/static/data/agenda/0000/81/exp/26044/" TargetMode="External"/><Relationship Id="rId4" Type="http://schemas.openxmlformats.org/officeDocument/2006/relationships/hyperlink" Target="http://openbudsk.ru/content/bdg/&#1088;&#1072;&#1089;&#1093;&#1086;&#1076;&#1099;%20&#1087;&#1086;%20&#1088;&#1072;&#1079;&#1076;.%20&#1087;&#1086;&#1076;&#1088;&#1072;&#1079;..xls" TargetMode="External"/><Relationship Id="rId9" Type="http://schemas.openxmlformats.org/officeDocument/2006/relationships/hyperlink" Target="http://fin22.ru/files/matotch-2014.zip" TargetMode="External"/><Relationship Id="rId14" Type="http://schemas.openxmlformats.org/officeDocument/2006/relationships/hyperlink" Target="http://www.admlip.ru/doc/app/bus/fin/otchet2014.zip" TargetMode="External"/><Relationship Id="rId22" Type="http://schemas.openxmlformats.org/officeDocument/2006/relationships/hyperlink" Target="http://minfin.karelia.ru/2014-2016-gody/" TargetMode="External"/><Relationship Id="rId27" Type="http://schemas.openxmlformats.org/officeDocument/2006/relationships/hyperlink" Target="http://sobranie.pskov.ru/lawmaking/bills?title=&#1080;&#1089;&#1087;&#1086;&#1083;&#1085;&#1077;&#1085;&#1080;&#1080;" TargetMode="External"/><Relationship Id="rId30" Type="http://schemas.openxmlformats.org/officeDocument/2006/relationships/hyperlink" Target="http://www.nsrd.ru/dokumenty/proekti_normativno_pravovih_aktov" TargetMode="External"/><Relationship Id="rId35" Type="http://schemas.openxmlformats.org/officeDocument/2006/relationships/hyperlink" Target="http://www.duma72.ru/ru/activities/lawmaking/lawbill/31695/" TargetMode="External"/><Relationship Id="rId43" Type="http://schemas.openxmlformats.org/officeDocument/2006/relationships/hyperlink" Target="http://www.gsrm.ru/publicgod2014/index.php" TargetMode="External"/><Relationship Id="rId48" Type="http://schemas.openxmlformats.org/officeDocument/2006/relationships/hyperlink" Target="http://minfin.krskstate.ru/openbudget/othcet/otchet2014" TargetMode="External"/><Relationship Id="rId56" Type="http://schemas.openxmlformats.org/officeDocument/2006/relationships/hyperlink" Target="http://budget.mos.ru/rating" TargetMode="External"/><Relationship Id="rId64" Type="http://schemas.openxmlformats.org/officeDocument/2006/relationships/hyperlink" Target="http://minfin.midural.ru/document/category/21%20-%20document_list" TargetMode="External"/><Relationship Id="rId69" Type="http://schemas.openxmlformats.org/officeDocument/2006/relationships/hyperlink" Target="http://minfin.ryazangov.ru/documents/draft_documents/" TargetMode="External"/><Relationship Id="rId77" Type="http://schemas.openxmlformats.org/officeDocument/2006/relationships/hyperlink" Target="http://mf-ao.ru/index.php/norms/proects" TargetMode="External"/><Relationship Id="rId8" Type="http://schemas.openxmlformats.org/officeDocument/2006/relationships/hyperlink" Target="http://mf-ao.ru/documents/proekt/proektzao_2014_5.zip" TargetMode="External"/><Relationship Id="rId51" Type="http://schemas.openxmlformats.org/officeDocument/2006/relationships/hyperlink" Target="http://www.sakha.gov.ru/node/243891" TargetMode="External"/><Relationship Id="rId72" Type="http://schemas.openxmlformats.org/officeDocument/2006/relationships/hyperlink" Target="http://www.ivoblduma.ru/zakony/proekty-zakonov/11405/" TargetMode="External"/><Relationship Id="rId80" Type="http://schemas.openxmlformats.org/officeDocument/2006/relationships/hyperlink" Target="http://minfin.tatarstan.ru/rus/proekti-normativnih-pravovih-aktov-respubliki.htm" TargetMode="External"/><Relationship Id="rId85" Type="http://schemas.openxmlformats.org/officeDocument/2006/relationships/hyperlink" Target="http://iis.minfin.49gov.ru/ebudget/Menu/Page/64" TargetMode="External"/><Relationship Id="rId3" Type="http://schemas.openxmlformats.org/officeDocument/2006/relationships/hyperlink" Target="http://www.minfinkubani.ru/budget_isp/detail.php?ID=5614&amp;IBLOCK_ID=69&amp;str_date=05.06.2015,%20&#1055;&#1088;&#1080;&#1083;&#1086;&#1078;&#1077;&#1085;&#1080;&#1077;%202.5" TargetMode="External"/><Relationship Id="rId12" Type="http://schemas.openxmlformats.org/officeDocument/2006/relationships/hyperlink" Target="http://www.yamalfin.ru/images/stories/depfin/2015/proekty_prav_aktov/material_k_proektu_zakona_01_04_2015.zip" TargetMode="External"/><Relationship Id="rId17" Type="http://schemas.openxmlformats.org/officeDocument/2006/relationships/hyperlink" Target="http://www.finsmol.ru/minfin/nJM5lLS7" TargetMode="External"/><Relationship Id="rId25" Type="http://schemas.openxmlformats.org/officeDocument/2006/relationships/hyperlink" Target="http://primorsky.ru/authorities/executive-agencies/departments/finance/laws.php" TargetMode="External"/><Relationship Id="rId33" Type="http://schemas.openxmlformats.org/officeDocument/2006/relationships/hyperlink" Target="http://budget.cap.ru/Show/Category/146?ItemId=310" TargetMode="External"/><Relationship Id="rId38" Type="http://schemas.openxmlformats.org/officeDocument/2006/relationships/hyperlink" Target="http://www.ofukem.ru/content/blogcategory/131/141/" TargetMode="External"/><Relationship Id="rId46" Type="http://schemas.openxmlformats.org/officeDocument/2006/relationships/hyperlink" Target="http://asozd.samgd.ru/bills/2164/" TargetMode="External"/><Relationship Id="rId59" Type="http://schemas.openxmlformats.org/officeDocument/2006/relationships/hyperlink" Target="http://dvinaland.ru/citizenry/-w47ch8ry" TargetMode="External"/><Relationship Id="rId67" Type="http://schemas.openxmlformats.org/officeDocument/2006/relationships/hyperlink" Target="http://www.admlip.ru/economy/finances/otchety/" TargetMode="External"/><Relationship Id="rId20" Type="http://schemas.openxmlformats.org/officeDocument/2006/relationships/hyperlink" Target="http://depfin.adm44.ru/Budget/IspZakon/index.aspx" TargetMode="External"/><Relationship Id="rId41" Type="http://schemas.openxmlformats.org/officeDocument/2006/relationships/hyperlink" Target="http://mari-el.gov.ru/minfin/Pages/projects.aspx" TargetMode="External"/><Relationship Id="rId54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2" Type="http://schemas.openxmlformats.org/officeDocument/2006/relationships/hyperlink" Target="http://mfin.permkrai.ru/execution/pr_z%7C_i/pr_zak_i/2015/" TargetMode="External"/><Relationship Id="rId70" Type="http://schemas.openxmlformats.org/officeDocument/2006/relationships/hyperlink" Target="http://dfei.adm-nao.ru/byudzhetnaya-otchetnost/" TargetMode="External"/><Relationship Id="rId75" Type="http://schemas.openxmlformats.org/officeDocument/2006/relationships/hyperlink" Target="http://mf.nnov.ru/index.php?option=com_k2&amp;view=item&amp;layout=item&amp;id=103&amp;Itemid=357" TargetMode="External"/><Relationship Id="rId83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1" Type="http://schemas.openxmlformats.org/officeDocument/2006/relationships/hyperlink" Target="http://duma.chukotka.ru/attachments/article/550/&#1055;&#1088;&#1086;&#1077;&#1082;&#1090;%20&#1079;&#1072;&#1082;&#1086;&#1085;&#1072;%20&#1086;&#1073;%20&#1080;&#1089;&#1087;&#1086;&#1083;&#1085;&#1077;&#1085;&#1080;&#1080;%20&#1073;&#1102;&#1076;&#1078;&#1077;&#1090;&#1072;%20&#1079;&#1072;%202014%20&#1075;&#1086;&#1076;.pdf" TargetMode="External"/><Relationship Id="rId6" Type="http://schemas.openxmlformats.org/officeDocument/2006/relationships/hyperlink" Target="http://adm.rkursk.ru/inc/download.php?file_id=28196" TargetMode="External"/><Relationship Id="rId15" Type="http://schemas.openxmlformats.org/officeDocument/2006/relationships/hyperlink" Target="http://www.admoblkaluga.ru/main/work/finances/budget/reports.php" TargetMode="External"/><Relationship Id="rId23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8" Type="http://schemas.openxmlformats.org/officeDocument/2006/relationships/hyperlink" Target="http://www.minfinkubani.ru/budget_isp/information_analytics/index.php" TargetMode="External"/><Relationship Id="rId36" Type="http://schemas.openxmlformats.org/officeDocument/2006/relationships/hyperlink" Target="http://www.minfin74.ru/mBudget/execution/annual/annual.php" TargetMode="External"/><Relationship Id="rId49" Type="http://schemas.openxmlformats.org/officeDocument/2006/relationships/hyperlink" Target="http://www.crimea.gov.ru/law-draft-card/4674" TargetMode="External"/><Relationship Id="rId57" Type="http://schemas.openxmlformats.org/officeDocument/2006/relationships/hyperlink" Target="http://budget.bryanskoblfin.ru/Show/Category/11?ItemId=5" TargetMode="External"/><Relationship Id="rId10" Type="http://schemas.openxmlformats.org/officeDocument/2006/relationships/hyperlink" Target="http://budget.cap.ru/Show/File/855" TargetMode="External"/><Relationship Id="rId31" Type="http://schemas.openxmlformats.org/officeDocument/2006/relationships/hyperlink" Target="http://openbudsk.ru/content/rebot/project_zak.php" TargetMode="External"/><Relationship Id="rId44" Type="http://schemas.openxmlformats.org/officeDocument/2006/relationships/hyperlink" Target="http://www.zaksob.ru/pages.aspx?id=208&amp;m=68" TargetMode="External"/><Relationship Id="rId52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60" Type="http://schemas.openxmlformats.org/officeDocument/2006/relationships/hyperlink" Target="http://www.minfin01-maykop.ru/Show/Category/8?ItemId=89" TargetMode="External"/><Relationship Id="rId65" Type="http://schemas.openxmlformats.org/officeDocument/2006/relationships/hyperlink" Target="http://acts.findep.org/acts.html" TargetMode="External"/><Relationship Id="rId73" Type="http://schemas.openxmlformats.org/officeDocument/2006/relationships/hyperlink" Target="http://portal.tverfin.ru/portal/Menu/Page/308" TargetMode="External"/><Relationship Id="rId78" Type="http://schemas.openxmlformats.org/officeDocument/2006/relationships/hyperlink" Target="http://www.yamalfin.ru/index.php?option=com_content&amp;view=article&amp;id=1234:-l-2014-r&amp;catid=37:2010-06-21-04-12-00&amp;Itemid=45" TargetMode="External"/><Relationship Id="rId81" Type="http://schemas.openxmlformats.org/officeDocument/2006/relationships/hyperlink" Target="http://www.df35.ru/images/file/Budjetnii%20process/Ispolnenie%20oblastnogo%20budjeta/Analiticheskii%20material/2015/09-2015/Rashody2014.xls" TargetMode="External"/><Relationship Id="rId86" Type="http://schemas.openxmlformats.org/officeDocument/2006/relationships/hyperlink" Target="http://dtf.avo.ru/index.php?option=com_content&amp;view=article&amp;id=238&amp;Itemid=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opLeftCell="B1" zoomScaleNormal="100" zoomScaleSheetLayoutView="100" zoomScalePageLayoutView="70" workbookViewId="0">
      <selection activeCell="C12" sqref="C12"/>
    </sheetView>
  </sheetViews>
  <sheetFormatPr defaultColWidth="9.109375" defaultRowHeight="13.8" x14ac:dyDescent="0.3"/>
  <cols>
    <col min="1" max="1" width="4.5546875" style="43" hidden="1" customWidth="1"/>
    <col min="2" max="2" width="33.109375" style="43" customWidth="1"/>
    <col min="3" max="3" width="9.44140625" style="43" customWidth="1"/>
    <col min="4" max="4" width="10.6640625" style="43" customWidth="1"/>
    <col min="5" max="8" width="28.5546875" style="43" customWidth="1"/>
    <col min="9" max="9" width="31.109375" style="43" customWidth="1"/>
    <col min="10" max="10" width="25.109375" style="43" customWidth="1"/>
    <col min="11" max="11" width="24.6640625" style="43" customWidth="1"/>
    <col min="12" max="12" width="24.33203125" style="43" customWidth="1"/>
    <col min="13" max="13" width="25.109375" style="43" customWidth="1"/>
    <col min="14" max="14" width="22.6640625" style="43" customWidth="1"/>
    <col min="15" max="15" width="21.5546875" style="43" customWidth="1"/>
    <col min="16" max="16384" width="9.109375" style="43"/>
  </cols>
  <sheetData>
    <row r="1" spans="1:15" ht="16.5" customHeight="1" x14ac:dyDescent="0.3">
      <c r="B1" s="264" t="s">
        <v>471</v>
      </c>
      <c r="C1" s="264"/>
      <c r="D1" s="264"/>
      <c r="E1" s="264"/>
      <c r="F1" s="264"/>
      <c r="G1" s="264"/>
      <c r="H1" s="264"/>
      <c r="I1" s="265"/>
      <c r="J1" s="265"/>
      <c r="K1" s="265"/>
      <c r="L1" s="265"/>
      <c r="M1" s="265"/>
    </row>
    <row r="2" spans="1:15" ht="12.75" hidden="1" customHeight="1" x14ac:dyDescent="0.3">
      <c r="B2" s="243"/>
      <c r="C2" s="245"/>
      <c r="D2" s="247"/>
      <c r="E2" s="247"/>
      <c r="F2" s="247"/>
      <c r="G2" s="247"/>
      <c r="H2" s="247"/>
      <c r="I2" s="248"/>
      <c r="J2" s="248"/>
      <c r="K2" s="248"/>
      <c r="L2" s="248"/>
      <c r="M2" s="248"/>
      <c r="N2" s="249"/>
      <c r="O2" s="249"/>
    </row>
    <row r="3" spans="1:15" ht="15" hidden="1" customHeight="1" x14ac:dyDescent="0.3">
      <c r="B3" s="244"/>
      <c r="C3" s="246"/>
      <c r="D3" s="247"/>
      <c r="E3" s="247"/>
      <c r="F3" s="247"/>
      <c r="G3" s="247"/>
      <c r="H3" s="247"/>
      <c r="I3" s="248"/>
      <c r="J3" s="248"/>
      <c r="K3" s="248"/>
      <c r="L3" s="248"/>
      <c r="M3" s="248"/>
      <c r="N3" s="249"/>
      <c r="O3" s="249"/>
    </row>
    <row r="4" spans="1:15" ht="154.5" customHeight="1" x14ac:dyDescent="0.3">
      <c r="B4" s="59" t="s">
        <v>316</v>
      </c>
      <c r="C4" s="59" t="s">
        <v>321</v>
      </c>
      <c r="D4" s="59" t="s">
        <v>324</v>
      </c>
      <c r="E4" s="217" t="str">
        <f>'Показатель 5.1'!A1</f>
        <v>5.1. Публикация проекта закона субъекта Российской Федерации об исполнении бюджета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</v>
      </c>
      <c r="F4" s="217" t="str">
        <f>'Показатель 5.2'!A1</f>
        <v>5.2. Публикация заключения внешнего органа государственного финансового контроля на годовой отчет об исполнении бюджета субъекта РФ за 2014 год в составе материалов к проекту закона об исполнении бюджета за 2014 год</v>
      </c>
      <c r="G4" s="217" t="str">
        <f>'Показатель 5.3'!A1</f>
        <v>5.3. Публикация результатов публичных слушаний по проекту закона об исполнении бюджета за 2014 год в составе материалов к проекту закона об исполнении бюджета за 2014 год</v>
      </c>
      <c r="H4" s="217" t="str">
        <f>'Показатель 5.4'!A1</f>
        <v>5.4. Публикация в составе материалов к проекту закона об исполнении бюджета за 2014 год сведений о прогнозируемых и фактических значениях показателей социально-экономического развития субъекта РФ за 2014 год</v>
      </c>
      <c r="I4" s="217" t="str">
        <f>'Показатель 5.5'!A1</f>
        <v>5.5. Публикация в составе проекта закона об исполнении бюджета за 2014 год или в материалах к нему  сведений о фактических поступлениях доходов в разрезе видов налоговых и неналоговых доходов в сравнении с первоначально утвержденными (установленными) значениями и пояснений различий между утвержденными (установленными) и фактическими значениями</v>
      </c>
      <c r="J4" s="217" t="str">
        <f>'Показатель 5.6'!A1</f>
        <v>5.6.  Публикация в составе проекта закона об исполнении бюджета за 2014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законом значениями</v>
      </c>
      <c r="K4" s="217" t="str">
        <f>'Показатель 5.7'!A1</f>
        <v>5.7. Публикация в составе проекта закона об исполнениии бюджета на 2014 год или в материалах к нему сведений о фактических расходах на реализацию государственных программ в сравнении с первоначально утвержденными законом о бюджете значениями</v>
      </c>
      <c r="L4" s="217" t="str">
        <f>'Показатель 5.8'!A1</f>
        <v>5.8 Публикация в составе материалов к проекту закона об исполнении бюджета сведений о государственном долге и его соответствии первоначально утвержденным (установленным) законом о бюджете значениям</v>
      </c>
      <c r="M4" s="217" t="str">
        <f>'Показатель 5.9'!A1</f>
        <v>5.9. Публикация в составе материалов к проекту закона об исполнении бюджета за 2014 год сведений о внесенных в течение года изменениях в закон о бюджете</v>
      </c>
      <c r="N4" s="217" t="str">
        <f>'Показатель 5.10'!A1</f>
        <v>5.10. Публикация в составе материалов к проекту закона об исполнении бюджета за 2014 год сведений о результатах реализации и (или) оценке эффективности государственных программ</v>
      </c>
      <c r="O4" s="217" t="str">
        <f>'Показатель 5.11'!A1</f>
        <v>5.11.  Публикация в составе материалов к проекту закона об исполнении бюджета за 2014 год сведений о выполнении государственных заданий</v>
      </c>
    </row>
    <row r="5" spans="1:15" ht="15" customHeight="1" x14ac:dyDescent="0.3">
      <c r="B5" s="37" t="s">
        <v>318</v>
      </c>
      <c r="C5" s="60" t="s">
        <v>323</v>
      </c>
      <c r="D5" s="60" t="s">
        <v>319</v>
      </c>
      <c r="E5" s="218" t="s">
        <v>319</v>
      </c>
      <c r="F5" s="218" t="s">
        <v>319</v>
      </c>
      <c r="G5" s="218" t="s">
        <v>319</v>
      </c>
      <c r="H5" s="218" t="s">
        <v>319</v>
      </c>
      <c r="I5" s="219" t="s">
        <v>319</v>
      </c>
      <c r="J5" s="219" t="s">
        <v>319</v>
      </c>
      <c r="K5" s="219" t="s">
        <v>319</v>
      </c>
      <c r="L5" s="219" t="s">
        <v>319</v>
      </c>
      <c r="M5" s="219" t="s">
        <v>319</v>
      </c>
      <c r="N5" s="219" t="s">
        <v>319</v>
      </c>
      <c r="O5" s="219" t="s">
        <v>319</v>
      </c>
    </row>
    <row r="6" spans="1:15" ht="15" customHeight="1" x14ac:dyDescent="0.3">
      <c r="A6" s="59"/>
      <c r="B6" s="47" t="s">
        <v>281</v>
      </c>
      <c r="C6" s="220" t="str">
        <f t="shared" ref="C6:C37" si="0">RANK(D6,$D$6:$D$90)&amp;IF(COUNTIF($D$6:$D$90,D6)&gt;1,"-"&amp;RANK(D6,$D$6:$D$90)+COUNTIF($D$6:$D$90,D6)-1,"")</f>
        <v>1-8</v>
      </c>
      <c r="D6" s="196">
        <f t="shared" ref="D6:D37" si="1">SUM(E6:O6)</f>
        <v>22</v>
      </c>
      <c r="E6" s="195">
        <f>VLOOKUP($B6,'Оценка (Раздел 5)'!$A$7:$O$100,5,0)</f>
        <v>2</v>
      </c>
      <c r="F6" s="71">
        <f>VLOOKUP($B6,'Оценка (Раздел 5)'!$A$7:$O$100,6,0)</f>
        <v>2</v>
      </c>
      <c r="G6" s="71">
        <f>VLOOKUP($B6,'Оценка (Раздел 5)'!$A$7:$O$100,7,0)</f>
        <v>2</v>
      </c>
      <c r="H6" s="71">
        <f>VLOOKUP($B6,'Оценка (Раздел 5)'!$A$7:$O$100,8,0)</f>
        <v>2</v>
      </c>
      <c r="I6" s="71">
        <f>VLOOKUP($B6,'Оценка (Раздел 5)'!$A$7:$O$100,9,0)</f>
        <v>2</v>
      </c>
      <c r="J6" s="71">
        <f>VLOOKUP($B6,'Оценка (Раздел 5)'!$A$7:$O$100,10,0)</f>
        <v>2</v>
      </c>
      <c r="K6" s="71">
        <f>VLOOKUP($B6,'Оценка (Раздел 5)'!$A$7:$O$100,11,0)</f>
        <v>2</v>
      </c>
      <c r="L6" s="71">
        <f>VLOOKUP($B6,'Оценка (Раздел 5)'!$A$7:$O$100,12,0)</f>
        <v>2</v>
      </c>
      <c r="M6" s="71">
        <f>VLOOKUP($B6,'Оценка (Раздел 5)'!$A$7:$O$100,13,0)</f>
        <v>2</v>
      </c>
      <c r="N6" s="71">
        <f>VLOOKUP($B6,'Оценка (Раздел 5)'!$A$7:$O$100,14,0)</f>
        <v>2</v>
      </c>
      <c r="O6" s="71">
        <f>VLOOKUP($B6,'Оценка (Раздел 5)'!$A$7:$O$100,15,0)</f>
        <v>2</v>
      </c>
    </row>
    <row r="7" spans="1:15" ht="15" customHeight="1" x14ac:dyDescent="0.3">
      <c r="A7" s="61"/>
      <c r="B7" s="47" t="s">
        <v>304</v>
      </c>
      <c r="C7" s="220" t="str">
        <f t="shared" si="0"/>
        <v>1-8</v>
      </c>
      <c r="D7" s="196">
        <f t="shared" si="1"/>
        <v>22</v>
      </c>
      <c r="E7" s="195">
        <f>VLOOKUP($B7,'Оценка (Раздел 5)'!$A$7:$O$100,5,0)</f>
        <v>2</v>
      </c>
      <c r="F7" s="71">
        <f>VLOOKUP($B7,'Оценка (Раздел 5)'!$A$7:$O$100,6,0)</f>
        <v>2</v>
      </c>
      <c r="G7" s="71">
        <f>VLOOKUP($B7,'Оценка (Раздел 5)'!$A$7:$O$100,7,0)</f>
        <v>2</v>
      </c>
      <c r="H7" s="71">
        <f>VLOOKUP($B7,'Оценка (Раздел 5)'!$A$7:$O$100,8,0)</f>
        <v>2</v>
      </c>
      <c r="I7" s="71">
        <f>VLOOKUP($B7,'Оценка (Раздел 5)'!$A$7:$O$100,9,0)</f>
        <v>2</v>
      </c>
      <c r="J7" s="71">
        <f>VLOOKUP($B7,'Оценка (Раздел 5)'!$A$7:$O$100,10,0)</f>
        <v>2</v>
      </c>
      <c r="K7" s="71">
        <f>VLOOKUP($B7,'Оценка (Раздел 5)'!$A$7:$O$100,11,0)</f>
        <v>2</v>
      </c>
      <c r="L7" s="71">
        <f>VLOOKUP($B7,'Оценка (Раздел 5)'!$A$7:$O$100,12,0)</f>
        <v>2</v>
      </c>
      <c r="M7" s="71">
        <f>VLOOKUP($B7,'Оценка (Раздел 5)'!$A$7:$O$100,13,0)</f>
        <v>2</v>
      </c>
      <c r="N7" s="71">
        <f>VLOOKUP($B7,'Оценка (Раздел 5)'!$A$7:$O$100,14,0)</f>
        <v>2</v>
      </c>
      <c r="O7" s="71">
        <f>VLOOKUP($B7,'Оценка (Раздел 5)'!$A$7:$O$100,15,0)</f>
        <v>2</v>
      </c>
    </row>
    <row r="8" spans="1:15" ht="15" customHeight="1" x14ac:dyDescent="0.3">
      <c r="A8" s="61"/>
      <c r="B8" s="47" t="s">
        <v>260</v>
      </c>
      <c r="C8" s="220" t="str">
        <f t="shared" si="0"/>
        <v>1-8</v>
      </c>
      <c r="D8" s="196">
        <f t="shared" si="1"/>
        <v>22</v>
      </c>
      <c r="E8" s="195">
        <f>VLOOKUP($B8,'Оценка (Раздел 5)'!$A$7:$O$100,5,0)</f>
        <v>2</v>
      </c>
      <c r="F8" s="71">
        <f>VLOOKUP($B8,'Оценка (Раздел 5)'!$A$7:$O$100,6,0)</f>
        <v>2</v>
      </c>
      <c r="G8" s="71">
        <f>VLOOKUP($B8,'Оценка (Раздел 5)'!$A$7:$O$100,7,0)</f>
        <v>2</v>
      </c>
      <c r="H8" s="71">
        <f>VLOOKUP($B8,'Оценка (Раздел 5)'!$A$7:$O$100,8,0)</f>
        <v>2</v>
      </c>
      <c r="I8" s="71">
        <f>VLOOKUP($B8,'Оценка (Раздел 5)'!$A$7:$O$100,9,0)</f>
        <v>2</v>
      </c>
      <c r="J8" s="71">
        <f>VLOOKUP($B8,'Оценка (Раздел 5)'!$A$7:$O$100,10,0)</f>
        <v>2</v>
      </c>
      <c r="K8" s="71">
        <f>VLOOKUP($B8,'Оценка (Раздел 5)'!$A$7:$O$100,11,0)</f>
        <v>2</v>
      </c>
      <c r="L8" s="71">
        <f>VLOOKUP($B8,'Оценка (Раздел 5)'!$A$7:$O$100,12,0)</f>
        <v>2</v>
      </c>
      <c r="M8" s="71">
        <f>VLOOKUP($B8,'Оценка (Раздел 5)'!$A$7:$O$100,13,0)</f>
        <v>2</v>
      </c>
      <c r="N8" s="71">
        <f>VLOOKUP($B8,'Оценка (Раздел 5)'!$A$7:$O$100,14,0)</f>
        <v>2</v>
      </c>
      <c r="O8" s="71">
        <f>VLOOKUP($B8,'Оценка (Раздел 5)'!$A$7:$O$100,15,0)</f>
        <v>2</v>
      </c>
    </row>
    <row r="9" spans="1:15" ht="15" customHeight="1" x14ac:dyDescent="0.3">
      <c r="A9" s="61"/>
      <c r="B9" s="47" t="s">
        <v>291</v>
      </c>
      <c r="C9" s="220" t="str">
        <f t="shared" si="0"/>
        <v>1-8</v>
      </c>
      <c r="D9" s="196">
        <f t="shared" si="1"/>
        <v>22</v>
      </c>
      <c r="E9" s="195">
        <f>VLOOKUP($B9,'Оценка (Раздел 5)'!$A$7:$O$100,5,0)</f>
        <v>2</v>
      </c>
      <c r="F9" s="71">
        <f>VLOOKUP($B9,'Оценка (Раздел 5)'!$A$7:$O$100,6,0)</f>
        <v>2</v>
      </c>
      <c r="G9" s="71">
        <f>VLOOKUP($B9,'Оценка (Раздел 5)'!$A$7:$O$100,7,0)</f>
        <v>2</v>
      </c>
      <c r="H9" s="71">
        <f>VLOOKUP($B9,'Оценка (Раздел 5)'!$A$7:$O$100,8,0)</f>
        <v>2</v>
      </c>
      <c r="I9" s="71">
        <f>VLOOKUP($B9,'Оценка (Раздел 5)'!$A$7:$O$100,9,0)</f>
        <v>2</v>
      </c>
      <c r="J9" s="71">
        <f>VLOOKUP($B9,'Оценка (Раздел 5)'!$A$7:$O$100,10,0)</f>
        <v>2</v>
      </c>
      <c r="K9" s="71">
        <f>VLOOKUP($B9,'Оценка (Раздел 5)'!$A$7:$O$100,11,0)</f>
        <v>2</v>
      </c>
      <c r="L9" s="71">
        <f>VLOOKUP($B9,'Оценка (Раздел 5)'!$A$7:$O$100,12,0)</f>
        <v>2</v>
      </c>
      <c r="M9" s="71">
        <f>VLOOKUP($B9,'Оценка (Раздел 5)'!$A$7:$O$100,13,0)</f>
        <v>2</v>
      </c>
      <c r="N9" s="71">
        <f>VLOOKUP($B9,'Оценка (Раздел 5)'!$A$7:$O$100,14,0)</f>
        <v>2</v>
      </c>
      <c r="O9" s="71">
        <f>VLOOKUP($B9,'Оценка (Раздел 5)'!$A$7:$O$100,15,0)</f>
        <v>2</v>
      </c>
    </row>
    <row r="10" spans="1:15" ht="15" customHeight="1" x14ac:dyDescent="0.3">
      <c r="A10" s="61"/>
      <c r="B10" s="47" t="s">
        <v>252</v>
      </c>
      <c r="C10" s="220" t="str">
        <f t="shared" si="0"/>
        <v>1-8</v>
      </c>
      <c r="D10" s="196">
        <f t="shared" si="1"/>
        <v>22</v>
      </c>
      <c r="E10" s="195">
        <f>VLOOKUP($B10,'Оценка (Раздел 5)'!$A$7:$O$100,5,0)</f>
        <v>2</v>
      </c>
      <c r="F10" s="71">
        <f>VLOOKUP($B10,'Оценка (Раздел 5)'!$A$7:$O$100,6,0)</f>
        <v>2</v>
      </c>
      <c r="G10" s="71">
        <f>VLOOKUP($B10,'Оценка (Раздел 5)'!$A$7:$O$100,7,0)</f>
        <v>2</v>
      </c>
      <c r="H10" s="71">
        <f>VLOOKUP($B10,'Оценка (Раздел 5)'!$A$7:$O$100,8,0)</f>
        <v>2</v>
      </c>
      <c r="I10" s="71">
        <f>VLOOKUP($B10,'Оценка (Раздел 5)'!$A$7:$O$100,9,0)</f>
        <v>2</v>
      </c>
      <c r="J10" s="71">
        <f>VLOOKUP($B10,'Оценка (Раздел 5)'!$A$7:$O$100,10,0)</f>
        <v>2</v>
      </c>
      <c r="K10" s="71">
        <f>VLOOKUP($B10,'Оценка (Раздел 5)'!$A$7:$O$100,11,0)</f>
        <v>2</v>
      </c>
      <c r="L10" s="71">
        <f>VLOOKUP($B10,'Оценка (Раздел 5)'!$A$7:$O$100,12,0)</f>
        <v>2</v>
      </c>
      <c r="M10" s="71">
        <f>VLOOKUP($B10,'Оценка (Раздел 5)'!$A$7:$O$100,13,0)</f>
        <v>2</v>
      </c>
      <c r="N10" s="71">
        <f>VLOOKUP($B10,'Оценка (Раздел 5)'!$A$7:$O$100,14,0)</f>
        <v>2</v>
      </c>
      <c r="O10" s="71">
        <f>VLOOKUP($B10,'Оценка (Раздел 5)'!$A$7:$O$100,15,0)</f>
        <v>2</v>
      </c>
    </row>
    <row r="11" spans="1:15" ht="15" customHeight="1" x14ac:dyDescent="0.3">
      <c r="A11" s="59"/>
      <c r="B11" s="47" t="s">
        <v>236</v>
      </c>
      <c r="C11" s="220" t="str">
        <f t="shared" si="0"/>
        <v>1-8</v>
      </c>
      <c r="D11" s="196">
        <f t="shared" si="1"/>
        <v>22</v>
      </c>
      <c r="E11" s="195">
        <f>VLOOKUP($B11,'Оценка (Раздел 5)'!$A$7:$O$100,5,0)</f>
        <v>2</v>
      </c>
      <c r="F11" s="71">
        <f>VLOOKUP($B11,'Оценка (Раздел 5)'!$A$7:$O$100,6,0)</f>
        <v>2</v>
      </c>
      <c r="G11" s="71">
        <f>VLOOKUP($B11,'Оценка (Раздел 5)'!$A$7:$O$100,7,0)</f>
        <v>2</v>
      </c>
      <c r="H11" s="71">
        <f>VLOOKUP($B11,'Оценка (Раздел 5)'!$A$7:$O$100,8,0)</f>
        <v>2</v>
      </c>
      <c r="I11" s="71">
        <f>VLOOKUP($B11,'Оценка (Раздел 5)'!$A$7:$O$100,9,0)</f>
        <v>2</v>
      </c>
      <c r="J11" s="71">
        <f>VLOOKUP($B11,'Оценка (Раздел 5)'!$A$7:$O$100,10,0)</f>
        <v>2</v>
      </c>
      <c r="K11" s="71">
        <f>VLOOKUP($B11,'Оценка (Раздел 5)'!$A$7:$O$100,11,0)</f>
        <v>2</v>
      </c>
      <c r="L11" s="71">
        <f>VLOOKUP($B11,'Оценка (Раздел 5)'!$A$7:$O$100,12,0)</f>
        <v>2</v>
      </c>
      <c r="M11" s="71">
        <f>VLOOKUP($B11,'Оценка (Раздел 5)'!$A$7:$O$100,13,0)</f>
        <v>2</v>
      </c>
      <c r="N11" s="71">
        <f>VLOOKUP($B11,'Оценка (Раздел 5)'!$A$7:$O$100,14,0)</f>
        <v>2</v>
      </c>
      <c r="O11" s="71">
        <f>VLOOKUP($B11,'Оценка (Раздел 5)'!$A$7:$O$100,15,0)</f>
        <v>2</v>
      </c>
    </row>
    <row r="12" spans="1:15" ht="15" customHeight="1" x14ac:dyDescent="0.3">
      <c r="A12" s="59"/>
      <c r="B12" s="47" t="s">
        <v>300</v>
      </c>
      <c r="C12" s="220" t="str">
        <f t="shared" si="0"/>
        <v>1-8</v>
      </c>
      <c r="D12" s="196">
        <f t="shared" si="1"/>
        <v>22</v>
      </c>
      <c r="E12" s="195">
        <f>VLOOKUP($B12,'Оценка (Раздел 5)'!$A$7:$O$100,5,0)</f>
        <v>2</v>
      </c>
      <c r="F12" s="71">
        <f>VLOOKUP($B12,'Оценка (Раздел 5)'!$A$7:$O$100,6,0)</f>
        <v>2</v>
      </c>
      <c r="G12" s="71">
        <f>VLOOKUP($B12,'Оценка (Раздел 5)'!$A$7:$O$100,7,0)</f>
        <v>2</v>
      </c>
      <c r="H12" s="71">
        <f>VLOOKUP($B12,'Оценка (Раздел 5)'!$A$7:$O$100,8,0)</f>
        <v>2</v>
      </c>
      <c r="I12" s="71">
        <f>VLOOKUP($B12,'Оценка (Раздел 5)'!$A$7:$O$100,9,0)</f>
        <v>2</v>
      </c>
      <c r="J12" s="71">
        <f>VLOOKUP($B12,'Оценка (Раздел 5)'!$A$7:$O$100,10,0)</f>
        <v>2</v>
      </c>
      <c r="K12" s="71">
        <f>VLOOKUP($B12,'Оценка (Раздел 5)'!$A$7:$O$100,11,0)</f>
        <v>2</v>
      </c>
      <c r="L12" s="71">
        <f>VLOOKUP($B12,'Оценка (Раздел 5)'!$A$7:$O$100,12,0)</f>
        <v>2</v>
      </c>
      <c r="M12" s="71">
        <f>VLOOKUP($B12,'Оценка (Раздел 5)'!$A$7:$O$100,13,0)</f>
        <v>2</v>
      </c>
      <c r="N12" s="71">
        <f>VLOOKUP($B12,'Оценка (Раздел 5)'!$A$7:$O$100,14,0)</f>
        <v>2</v>
      </c>
      <c r="O12" s="71">
        <f>VLOOKUP($B12,'Оценка (Раздел 5)'!$A$7:$O$100,15,0)</f>
        <v>2</v>
      </c>
    </row>
    <row r="13" spans="1:15" ht="15" customHeight="1" x14ac:dyDescent="0.3">
      <c r="A13" s="59"/>
      <c r="B13" s="47" t="s">
        <v>229</v>
      </c>
      <c r="C13" s="220" t="str">
        <f t="shared" si="0"/>
        <v>1-8</v>
      </c>
      <c r="D13" s="196">
        <f t="shared" si="1"/>
        <v>22</v>
      </c>
      <c r="E13" s="195">
        <f>VLOOKUP($B13,'Оценка (Раздел 5)'!$A$7:$O$100,5,0)</f>
        <v>2</v>
      </c>
      <c r="F13" s="71">
        <f>VLOOKUP($B13,'Оценка (Раздел 5)'!$A$7:$O$100,6,0)</f>
        <v>2</v>
      </c>
      <c r="G13" s="71">
        <f>VLOOKUP($B13,'Оценка (Раздел 5)'!$A$7:$O$100,7,0)</f>
        <v>2</v>
      </c>
      <c r="H13" s="71">
        <f>VLOOKUP($B13,'Оценка (Раздел 5)'!$A$7:$O$100,8,0)</f>
        <v>2</v>
      </c>
      <c r="I13" s="71">
        <f>VLOOKUP($B13,'Оценка (Раздел 5)'!$A$7:$O$100,9,0)</f>
        <v>2</v>
      </c>
      <c r="J13" s="71">
        <f>VLOOKUP($B13,'Оценка (Раздел 5)'!$A$7:$O$100,10,0)</f>
        <v>2</v>
      </c>
      <c r="K13" s="71">
        <f>VLOOKUP($B13,'Оценка (Раздел 5)'!$A$7:$O$100,11,0)</f>
        <v>2</v>
      </c>
      <c r="L13" s="71">
        <f>VLOOKUP($B13,'Оценка (Раздел 5)'!$A$7:$O$100,12,0)</f>
        <v>2</v>
      </c>
      <c r="M13" s="71">
        <f>VLOOKUP($B13,'Оценка (Раздел 5)'!$A$7:$O$100,13,0)</f>
        <v>2</v>
      </c>
      <c r="N13" s="71">
        <f>VLOOKUP($B13,'Оценка (Раздел 5)'!$A$7:$O$100,14,0)</f>
        <v>2</v>
      </c>
      <c r="O13" s="71">
        <f>VLOOKUP($B13,'Оценка (Раздел 5)'!$A$7:$O$100,15,0)</f>
        <v>2</v>
      </c>
    </row>
    <row r="14" spans="1:15" ht="15" customHeight="1" x14ac:dyDescent="0.3">
      <c r="A14" s="61"/>
      <c r="B14" s="47" t="s">
        <v>261</v>
      </c>
      <c r="C14" s="220" t="str">
        <f t="shared" si="0"/>
        <v>9-10</v>
      </c>
      <c r="D14" s="196">
        <f t="shared" si="1"/>
        <v>21</v>
      </c>
      <c r="E14" s="195">
        <f>VLOOKUP($B14,'Оценка (Раздел 5)'!$A$7:$O$100,5,0)</f>
        <v>2</v>
      </c>
      <c r="F14" s="71">
        <f>VLOOKUP($B14,'Оценка (Раздел 5)'!$A$7:$O$100,6,0)</f>
        <v>2</v>
      </c>
      <c r="G14" s="71">
        <f>VLOOKUP($B14,'Оценка (Раздел 5)'!$A$7:$O$100,7,0)</f>
        <v>2</v>
      </c>
      <c r="H14" s="71">
        <f>VLOOKUP($B14,'Оценка (Раздел 5)'!$A$7:$O$100,8,0)</f>
        <v>1</v>
      </c>
      <c r="I14" s="71">
        <f>VLOOKUP($B14,'Оценка (Раздел 5)'!$A$7:$O$100,9,0)</f>
        <v>2</v>
      </c>
      <c r="J14" s="71">
        <f>VLOOKUP($B14,'Оценка (Раздел 5)'!$A$7:$O$100,10,0)</f>
        <v>2</v>
      </c>
      <c r="K14" s="71">
        <f>VLOOKUP($B14,'Оценка (Раздел 5)'!$A$7:$O$100,11,0)</f>
        <v>2</v>
      </c>
      <c r="L14" s="71">
        <f>VLOOKUP($B14,'Оценка (Раздел 5)'!$A$7:$O$100,12,0)</f>
        <v>2</v>
      </c>
      <c r="M14" s="71">
        <f>VLOOKUP($B14,'Оценка (Раздел 5)'!$A$7:$O$100,13,0)</f>
        <v>2</v>
      </c>
      <c r="N14" s="71">
        <f>VLOOKUP($B14,'Оценка (Раздел 5)'!$A$7:$O$100,14,0)</f>
        <v>2</v>
      </c>
      <c r="O14" s="71">
        <f>VLOOKUP($B14,'Оценка (Раздел 5)'!$A$7:$O$100,15,0)</f>
        <v>2</v>
      </c>
    </row>
    <row r="15" spans="1:15" ht="15" customHeight="1" x14ac:dyDescent="0.3">
      <c r="A15" s="61"/>
      <c r="B15" s="47" t="s">
        <v>258</v>
      </c>
      <c r="C15" s="220" t="str">
        <f t="shared" si="0"/>
        <v>9-10</v>
      </c>
      <c r="D15" s="196">
        <f t="shared" si="1"/>
        <v>21</v>
      </c>
      <c r="E15" s="195">
        <f>VLOOKUP($B15,'Оценка (Раздел 5)'!$A$7:$O$100,5,0)</f>
        <v>2</v>
      </c>
      <c r="F15" s="71">
        <f>VLOOKUP($B15,'Оценка (Раздел 5)'!$A$7:$O$100,6,0)</f>
        <v>2</v>
      </c>
      <c r="G15" s="71">
        <f>VLOOKUP($B15,'Оценка (Раздел 5)'!$A$7:$O$100,7,0)</f>
        <v>2</v>
      </c>
      <c r="H15" s="71">
        <f>VLOOKUP($B15,'Оценка (Раздел 5)'!$A$7:$O$100,8,0)</f>
        <v>2</v>
      </c>
      <c r="I15" s="71">
        <f>VLOOKUP($B15,'Оценка (Раздел 5)'!$A$7:$O$100,9,0)</f>
        <v>2</v>
      </c>
      <c r="J15" s="71">
        <f>VLOOKUP($B15,'Оценка (Раздел 5)'!$A$7:$O$100,10,0)</f>
        <v>2</v>
      </c>
      <c r="K15" s="71">
        <f>VLOOKUP($B15,'Оценка (Раздел 5)'!$A$7:$O$100,11,0)</f>
        <v>1</v>
      </c>
      <c r="L15" s="71">
        <f>VLOOKUP($B15,'Оценка (Раздел 5)'!$A$7:$O$100,12,0)</f>
        <v>2</v>
      </c>
      <c r="M15" s="71">
        <f>VLOOKUP($B15,'Оценка (Раздел 5)'!$A$7:$O$100,13,0)</f>
        <v>2</v>
      </c>
      <c r="N15" s="71">
        <f>VLOOKUP($B15,'Оценка (Раздел 5)'!$A$7:$O$100,14,0)</f>
        <v>2</v>
      </c>
      <c r="O15" s="71">
        <f>VLOOKUP($B15,'Оценка (Раздел 5)'!$A$7:$O$100,15,0)</f>
        <v>2</v>
      </c>
    </row>
    <row r="16" spans="1:15" ht="15" customHeight="1" x14ac:dyDescent="0.3">
      <c r="A16" s="61"/>
      <c r="B16" s="47" t="s">
        <v>270</v>
      </c>
      <c r="C16" s="220" t="str">
        <f t="shared" si="0"/>
        <v>11-12</v>
      </c>
      <c r="D16" s="196">
        <f t="shared" si="1"/>
        <v>20</v>
      </c>
      <c r="E16" s="195">
        <f>VLOOKUP($B16,'Оценка (Раздел 5)'!$A$7:$O$100,5,0)</f>
        <v>2</v>
      </c>
      <c r="F16" s="71">
        <f>VLOOKUP($B16,'Оценка (Раздел 5)'!$A$7:$O$100,6,0)</f>
        <v>2</v>
      </c>
      <c r="G16" s="71">
        <f>VLOOKUP($B16,'Оценка (Раздел 5)'!$A$7:$O$100,7,0)</f>
        <v>0</v>
      </c>
      <c r="H16" s="71">
        <f>VLOOKUP($B16,'Оценка (Раздел 5)'!$A$7:$O$100,8,0)</f>
        <v>2</v>
      </c>
      <c r="I16" s="71">
        <f>VLOOKUP($B16,'Оценка (Раздел 5)'!$A$7:$O$100,9,0)</f>
        <v>2</v>
      </c>
      <c r="J16" s="71">
        <f>VLOOKUP($B16,'Оценка (Раздел 5)'!$A$7:$O$100,10,0)</f>
        <v>2</v>
      </c>
      <c r="K16" s="71">
        <f>VLOOKUP($B16,'Оценка (Раздел 5)'!$A$7:$O$100,11,0)</f>
        <v>2</v>
      </c>
      <c r="L16" s="71">
        <f>VLOOKUP($B16,'Оценка (Раздел 5)'!$A$7:$O$100,12,0)</f>
        <v>2</v>
      </c>
      <c r="M16" s="71">
        <f>VLOOKUP($B16,'Оценка (Раздел 5)'!$A$7:$O$100,13,0)</f>
        <v>2</v>
      </c>
      <c r="N16" s="71">
        <f>VLOOKUP($B16,'Оценка (Раздел 5)'!$A$7:$O$100,14,0)</f>
        <v>2</v>
      </c>
      <c r="O16" s="71">
        <f>VLOOKUP($B16,'Оценка (Раздел 5)'!$A$7:$O$100,15,0)</f>
        <v>2</v>
      </c>
    </row>
    <row r="17" spans="1:15" ht="15" customHeight="1" x14ac:dyDescent="0.3">
      <c r="A17" s="61"/>
      <c r="B17" s="47" t="s">
        <v>272</v>
      </c>
      <c r="C17" s="220" t="str">
        <f t="shared" si="0"/>
        <v>11-12</v>
      </c>
      <c r="D17" s="196">
        <f t="shared" si="1"/>
        <v>20</v>
      </c>
      <c r="E17" s="195">
        <f>VLOOKUP($B17,'Оценка (Раздел 5)'!$A$7:$O$100,5,0)</f>
        <v>2</v>
      </c>
      <c r="F17" s="71">
        <f>VLOOKUP($B17,'Оценка (Раздел 5)'!$A$7:$O$100,6,0)</f>
        <v>2</v>
      </c>
      <c r="G17" s="71">
        <f>VLOOKUP($B17,'Оценка (Раздел 5)'!$A$7:$O$100,7,0)</f>
        <v>0</v>
      </c>
      <c r="H17" s="71">
        <f>VLOOKUP($B17,'Оценка (Раздел 5)'!$A$7:$O$100,8,0)</f>
        <v>2</v>
      </c>
      <c r="I17" s="71">
        <f>VLOOKUP($B17,'Оценка (Раздел 5)'!$A$7:$O$100,9,0)</f>
        <v>2</v>
      </c>
      <c r="J17" s="71">
        <f>VLOOKUP($B17,'Оценка (Раздел 5)'!$A$7:$O$100,10,0)</f>
        <v>2</v>
      </c>
      <c r="K17" s="71">
        <f>VLOOKUP($B17,'Оценка (Раздел 5)'!$A$7:$O$100,11,0)</f>
        <v>2</v>
      </c>
      <c r="L17" s="71">
        <f>VLOOKUP($B17,'Оценка (Раздел 5)'!$A$7:$O$100,12,0)</f>
        <v>2</v>
      </c>
      <c r="M17" s="71">
        <f>VLOOKUP($B17,'Оценка (Раздел 5)'!$A$7:$O$100,13,0)</f>
        <v>2</v>
      </c>
      <c r="N17" s="71">
        <f>VLOOKUP($B17,'Оценка (Раздел 5)'!$A$7:$O$100,14,0)</f>
        <v>2</v>
      </c>
      <c r="O17" s="71">
        <f>VLOOKUP($B17,'Оценка (Раздел 5)'!$A$7:$O$100,15,0)</f>
        <v>2</v>
      </c>
    </row>
    <row r="18" spans="1:15" ht="15" customHeight="1" x14ac:dyDescent="0.3">
      <c r="A18" s="59"/>
      <c r="B18" s="47" t="s">
        <v>230</v>
      </c>
      <c r="C18" s="220" t="str">
        <f t="shared" si="0"/>
        <v>13</v>
      </c>
      <c r="D18" s="196">
        <f t="shared" si="1"/>
        <v>19</v>
      </c>
      <c r="E18" s="195">
        <f>VLOOKUP($B18,'Оценка (Раздел 5)'!$A$7:$O$100,5,0)</f>
        <v>2</v>
      </c>
      <c r="F18" s="71">
        <f>VLOOKUP($B18,'Оценка (Раздел 5)'!$A$7:$O$100,6,0)</f>
        <v>2</v>
      </c>
      <c r="G18" s="71">
        <f>VLOOKUP($B18,'Оценка (Раздел 5)'!$A$7:$O$100,7,0)</f>
        <v>2</v>
      </c>
      <c r="H18" s="71">
        <f>VLOOKUP($B18,'Оценка (Раздел 5)'!$A$7:$O$100,8,0)</f>
        <v>2</v>
      </c>
      <c r="I18" s="71">
        <f>VLOOKUP($B18,'Оценка (Раздел 5)'!$A$7:$O$100,9,0)</f>
        <v>2</v>
      </c>
      <c r="J18" s="71">
        <f>VLOOKUP($B18,'Оценка (Раздел 5)'!$A$7:$O$100,10,0)</f>
        <v>2</v>
      </c>
      <c r="K18" s="71">
        <f>VLOOKUP($B18,'Оценка (Раздел 5)'!$A$7:$O$100,11,0)</f>
        <v>2</v>
      </c>
      <c r="L18" s="71">
        <f>VLOOKUP($B18,'Оценка (Раздел 5)'!$A$7:$O$100,12,0)</f>
        <v>2</v>
      </c>
      <c r="M18" s="71">
        <f>VLOOKUP($B18,'Оценка (Раздел 5)'!$A$7:$O$100,13,0)</f>
        <v>1</v>
      </c>
      <c r="N18" s="71">
        <f>VLOOKUP($B18,'Оценка (Раздел 5)'!$A$7:$O$100,14,0)</f>
        <v>0</v>
      </c>
      <c r="O18" s="71">
        <f>VLOOKUP($B18,'Оценка (Раздел 5)'!$A$7:$O$100,15,0)</f>
        <v>2</v>
      </c>
    </row>
    <row r="19" spans="1:15" ht="15" customHeight="1" x14ac:dyDescent="0.3">
      <c r="A19" s="59"/>
      <c r="B19" s="47" t="s">
        <v>248</v>
      </c>
      <c r="C19" s="220" t="str">
        <f t="shared" si="0"/>
        <v>14-19</v>
      </c>
      <c r="D19" s="196">
        <f t="shared" si="1"/>
        <v>18</v>
      </c>
      <c r="E19" s="195">
        <f>VLOOKUP($B19,'Оценка (Раздел 5)'!$A$7:$O$100,5,0)</f>
        <v>2</v>
      </c>
      <c r="F19" s="71">
        <f>VLOOKUP($B19,'Оценка (Раздел 5)'!$A$7:$O$100,6,0)</f>
        <v>2</v>
      </c>
      <c r="G19" s="71">
        <f>VLOOKUP($B19,'Оценка (Раздел 5)'!$A$7:$O$100,7,0)</f>
        <v>2</v>
      </c>
      <c r="H19" s="71">
        <f>VLOOKUP($B19,'Оценка (Раздел 5)'!$A$7:$O$100,8,0)</f>
        <v>2</v>
      </c>
      <c r="I19" s="71">
        <f>VLOOKUP($B19,'Оценка (Раздел 5)'!$A$7:$O$100,9,0)</f>
        <v>2</v>
      </c>
      <c r="J19" s="71">
        <f>VLOOKUP($B19,'Оценка (Раздел 5)'!$A$7:$O$100,10,0)</f>
        <v>2</v>
      </c>
      <c r="K19" s="71">
        <f>VLOOKUP($B19,'Оценка (Раздел 5)'!$A$7:$O$100,11,0)</f>
        <v>2</v>
      </c>
      <c r="L19" s="71">
        <f>VLOOKUP($B19,'Оценка (Раздел 5)'!$A$7:$O$100,12,0)</f>
        <v>2</v>
      </c>
      <c r="M19" s="71">
        <f>VLOOKUP($B19,'Оценка (Раздел 5)'!$A$7:$O$100,13,0)</f>
        <v>0</v>
      </c>
      <c r="N19" s="71">
        <f>VLOOKUP($B19,'Оценка (Раздел 5)'!$A$7:$O$100,14,0)</f>
        <v>2</v>
      </c>
      <c r="O19" s="71">
        <f>VLOOKUP($B19,'Оценка (Раздел 5)'!$A$7:$O$100,15,0)</f>
        <v>0</v>
      </c>
    </row>
    <row r="20" spans="1:15" ht="15" customHeight="1" x14ac:dyDescent="0.3">
      <c r="A20" s="61"/>
      <c r="B20" s="47" t="s">
        <v>301</v>
      </c>
      <c r="C20" s="220" t="str">
        <f t="shared" si="0"/>
        <v>14-19</v>
      </c>
      <c r="D20" s="196">
        <f t="shared" si="1"/>
        <v>18</v>
      </c>
      <c r="E20" s="195">
        <f>VLOOKUP($B20,'Оценка (Раздел 5)'!$A$7:$O$100,5,0)</f>
        <v>2</v>
      </c>
      <c r="F20" s="71">
        <f>VLOOKUP($B20,'Оценка (Раздел 5)'!$A$7:$O$100,6,0)</f>
        <v>2</v>
      </c>
      <c r="G20" s="71">
        <f>VLOOKUP($B20,'Оценка (Раздел 5)'!$A$7:$O$100,7,0)</f>
        <v>2</v>
      </c>
      <c r="H20" s="71">
        <f>VLOOKUP($B20,'Оценка (Раздел 5)'!$A$7:$O$100,8,0)</f>
        <v>2</v>
      </c>
      <c r="I20" s="71">
        <f>VLOOKUP($B20,'Оценка (Раздел 5)'!$A$7:$O$100,9,0)</f>
        <v>2</v>
      </c>
      <c r="J20" s="71">
        <f>VLOOKUP($B20,'Оценка (Раздел 5)'!$A$7:$O$100,10,0)</f>
        <v>2</v>
      </c>
      <c r="K20" s="71">
        <f>VLOOKUP($B20,'Оценка (Раздел 5)'!$A$7:$O$100,11,0)</f>
        <v>2</v>
      </c>
      <c r="L20" s="71">
        <f>VLOOKUP($B20,'Оценка (Раздел 5)'!$A$7:$O$100,12,0)</f>
        <v>2</v>
      </c>
      <c r="M20" s="71">
        <f>VLOOKUP($B20,'Оценка (Раздел 5)'!$A$7:$O$100,13,0)</f>
        <v>2</v>
      </c>
      <c r="N20" s="71">
        <f>VLOOKUP($B20,'Оценка (Раздел 5)'!$A$7:$O$100,14,0)</f>
        <v>0</v>
      </c>
      <c r="O20" s="71">
        <f>VLOOKUP($B20,'Оценка (Раздел 5)'!$A$7:$O$100,15,0)</f>
        <v>0</v>
      </c>
    </row>
    <row r="21" spans="1:15" ht="15" customHeight="1" x14ac:dyDescent="0.3">
      <c r="A21" s="59"/>
      <c r="B21" s="47" t="s">
        <v>276</v>
      </c>
      <c r="C21" s="220" t="str">
        <f t="shared" si="0"/>
        <v>14-19</v>
      </c>
      <c r="D21" s="196">
        <f t="shared" si="1"/>
        <v>18</v>
      </c>
      <c r="E21" s="195">
        <f>VLOOKUP($B21,'Оценка (Раздел 5)'!$A$7:$O$100,5,0)</f>
        <v>2</v>
      </c>
      <c r="F21" s="71">
        <f>VLOOKUP($B21,'Оценка (Раздел 5)'!$A$7:$O$100,6,0)</f>
        <v>0</v>
      </c>
      <c r="G21" s="71">
        <f>VLOOKUP($B21,'Оценка (Раздел 5)'!$A$7:$O$100,7,0)</f>
        <v>0</v>
      </c>
      <c r="H21" s="71">
        <f>VLOOKUP($B21,'Оценка (Раздел 5)'!$A$7:$O$100,8,0)</f>
        <v>2</v>
      </c>
      <c r="I21" s="71">
        <f>VLOOKUP($B21,'Оценка (Раздел 5)'!$A$7:$O$100,9,0)</f>
        <v>2</v>
      </c>
      <c r="J21" s="71">
        <f>VLOOKUP($B21,'Оценка (Раздел 5)'!$A$7:$O$100,10,0)</f>
        <v>2</v>
      </c>
      <c r="K21" s="71">
        <f>VLOOKUP($B21,'Оценка (Раздел 5)'!$A$7:$O$100,11,0)</f>
        <v>2</v>
      </c>
      <c r="L21" s="71">
        <f>VLOOKUP($B21,'Оценка (Раздел 5)'!$A$7:$O$100,12,0)</f>
        <v>2</v>
      </c>
      <c r="M21" s="71">
        <f>VLOOKUP($B21,'Оценка (Раздел 5)'!$A$7:$O$100,13,0)</f>
        <v>2</v>
      </c>
      <c r="N21" s="71">
        <f>VLOOKUP($B21,'Оценка (Раздел 5)'!$A$7:$O$100,14,0)</f>
        <v>2</v>
      </c>
      <c r="O21" s="71">
        <f>VLOOKUP($B21,'Оценка (Раздел 5)'!$A$7:$O$100,15,0)</f>
        <v>2</v>
      </c>
    </row>
    <row r="22" spans="1:15" ht="15" customHeight="1" x14ac:dyDescent="0.3">
      <c r="A22" s="59"/>
      <c r="B22" s="47" t="s">
        <v>309</v>
      </c>
      <c r="C22" s="220" t="str">
        <f t="shared" si="0"/>
        <v>14-19</v>
      </c>
      <c r="D22" s="196">
        <f t="shared" si="1"/>
        <v>18</v>
      </c>
      <c r="E22" s="195">
        <f>VLOOKUP($B22,'Оценка (Раздел 5)'!$A$7:$O$100,5,0)</f>
        <v>2</v>
      </c>
      <c r="F22" s="71">
        <f>VLOOKUP($B22,'Оценка (Раздел 5)'!$A$7:$O$100,6,0)</f>
        <v>2</v>
      </c>
      <c r="G22" s="71">
        <f>VLOOKUP($B22,'Оценка (Раздел 5)'!$A$7:$O$100,7,0)</f>
        <v>0</v>
      </c>
      <c r="H22" s="71">
        <f>VLOOKUP($B22,'Оценка (Раздел 5)'!$A$7:$O$100,8,0)</f>
        <v>0</v>
      </c>
      <c r="I22" s="71">
        <f>VLOOKUP($B22,'Оценка (Раздел 5)'!$A$7:$O$100,9,0)</f>
        <v>2</v>
      </c>
      <c r="J22" s="71">
        <f>VLOOKUP($B22,'Оценка (Раздел 5)'!$A$7:$O$100,10,0)</f>
        <v>2</v>
      </c>
      <c r="K22" s="71">
        <f>VLOOKUP($B22,'Оценка (Раздел 5)'!$A$7:$O$100,11,0)</f>
        <v>2</v>
      </c>
      <c r="L22" s="71">
        <f>VLOOKUP($B22,'Оценка (Раздел 5)'!$A$7:$O$100,12,0)</f>
        <v>2</v>
      </c>
      <c r="M22" s="71">
        <f>VLOOKUP($B22,'Оценка (Раздел 5)'!$A$7:$O$100,13,0)</f>
        <v>2</v>
      </c>
      <c r="N22" s="71">
        <f>VLOOKUP($B22,'Оценка (Раздел 5)'!$A$7:$O$100,14,0)</f>
        <v>2</v>
      </c>
      <c r="O22" s="71">
        <f>VLOOKUP($B22,'Оценка (Раздел 5)'!$A$7:$O$100,15,0)</f>
        <v>2</v>
      </c>
    </row>
    <row r="23" spans="1:15" ht="15" customHeight="1" x14ac:dyDescent="0.3">
      <c r="A23" s="61"/>
      <c r="B23" s="47" t="s">
        <v>282</v>
      </c>
      <c r="C23" s="220" t="str">
        <f t="shared" si="0"/>
        <v>14-19</v>
      </c>
      <c r="D23" s="196">
        <f t="shared" si="1"/>
        <v>18</v>
      </c>
      <c r="E23" s="195">
        <f>VLOOKUP($B23,'Оценка (Раздел 5)'!$A$7:$O$100,5,0)</f>
        <v>2</v>
      </c>
      <c r="F23" s="71">
        <f>VLOOKUP($B23,'Оценка (Раздел 5)'!$A$7:$O$100,6,0)</f>
        <v>2</v>
      </c>
      <c r="G23" s="71">
        <f>VLOOKUP($B23,'Оценка (Раздел 5)'!$A$7:$O$100,7,0)</f>
        <v>0</v>
      </c>
      <c r="H23" s="71">
        <f>VLOOKUP($B23,'Оценка (Раздел 5)'!$A$7:$O$100,8,0)</f>
        <v>0</v>
      </c>
      <c r="I23" s="71">
        <f>VLOOKUP($B23,'Оценка (Раздел 5)'!$A$7:$O$100,9,0)</f>
        <v>2</v>
      </c>
      <c r="J23" s="71">
        <f>VLOOKUP($B23,'Оценка (Раздел 5)'!$A$7:$O$100,10,0)</f>
        <v>2</v>
      </c>
      <c r="K23" s="71">
        <f>VLOOKUP($B23,'Оценка (Раздел 5)'!$A$7:$O$100,11,0)</f>
        <v>2</v>
      </c>
      <c r="L23" s="71">
        <f>VLOOKUP($B23,'Оценка (Раздел 5)'!$A$7:$O$100,12,0)</f>
        <v>2</v>
      </c>
      <c r="M23" s="71">
        <f>VLOOKUP($B23,'Оценка (Раздел 5)'!$A$7:$O$100,13,0)</f>
        <v>2</v>
      </c>
      <c r="N23" s="71">
        <f>VLOOKUP($B23,'Оценка (Раздел 5)'!$A$7:$O$100,14,0)</f>
        <v>2</v>
      </c>
      <c r="O23" s="71">
        <f>VLOOKUP($B23,'Оценка (Раздел 5)'!$A$7:$O$100,15,0)</f>
        <v>2</v>
      </c>
    </row>
    <row r="24" spans="1:15" ht="15" customHeight="1" x14ac:dyDescent="0.3">
      <c r="A24" s="61"/>
      <c r="B24" s="47" t="s">
        <v>256</v>
      </c>
      <c r="C24" s="220" t="str">
        <f t="shared" si="0"/>
        <v>14-19</v>
      </c>
      <c r="D24" s="196">
        <f t="shared" si="1"/>
        <v>18</v>
      </c>
      <c r="E24" s="195">
        <f>VLOOKUP($B24,'Оценка (Раздел 5)'!$A$7:$O$100,5,0)</f>
        <v>2</v>
      </c>
      <c r="F24" s="71">
        <f>VLOOKUP($B24,'Оценка (Раздел 5)'!$A$7:$O$100,6,0)</f>
        <v>2</v>
      </c>
      <c r="G24" s="71">
        <f>VLOOKUP($B24,'Оценка (Раздел 5)'!$A$7:$O$100,7,0)</f>
        <v>2</v>
      </c>
      <c r="H24" s="71">
        <f>VLOOKUP($B24,'Оценка (Раздел 5)'!$A$7:$O$100,8,0)</f>
        <v>1</v>
      </c>
      <c r="I24" s="71">
        <f>VLOOKUP($B24,'Оценка (Раздел 5)'!$A$7:$O$100,9,0)</f>
        <v>1</v>
      </c>
      <c r="J24" s="71">
        <f>VLOOKUP($B24,'Оценка (Раздел 5)'!$A$7:$O$100,10,0)</f>
        <v>1</v>
      </c>
      <c r="K24" s="71">
        <f>VLOOKUP($B24,'Оценка (Раздел 5)'!$A$7:$O$100,11,0)</f>
        <v>1</v>
      </c>
      <c r="L24" s="71">
        <f>VLOOKUP($B24,'Оценка (Раздел 5)'!$A$7:$O$100,12,0)</f>
        <v>2</v>
      </c>
      <c r="M24" s="71">
        <f>VLOOKUP($B24,'Оценка (Раздел 5)'!$A$7:$O$100,13,0)</f>
        <v>2</v>
      </c>
      <c r="N24" s="71">
        <f>VLOOKUP($B24,'Оценка (Раздел 5)'!$A$7:$O$100,14,0)</f>
        <v>2</v>
      </c>
      <c r="O24" s="71">
        <f>VLOOKUP($B24,'Оценка (Раздел 5)'!$A$7:$O$100,15,0)</f>
        <v>2</v>
      </c>
    </row>
    <row r="25" spans="1:15" ht="15" customHeight="1" x14ac:dyDescent="0.3">
      <c r="A25" s="61"/>
      <c r="B25" s="47" t="s">
        <v>249</v>
      </c>
      <c r="C25" s="220" t="str">
        <f t="shared" si="0"/>
        <v>20</v>
      </c>
      <c r="D25" s="196">
        <f t="shared" si="1"/>
        <v>17</v>
      </c>
      <c r="E25" s="195">
        <f>VLOOKUP($B25,'Оценка (Раздел 5)'!$A$7:$O$100,5,0)</f>
        <v>1</v>
      </c>
      <c r="F25" s="71">
        <f>VLOOKUP($B25,'Оценка (Раздел 5)'!$A$7:$O$100,6,0)</f>
        <v>2</v>
      </c>
      <c r="G25" s="71">
        <f>VLOOKUP($B25,'Оценка (Раздел 5)'!$A$7:$O$100,7,0)</f>
        <v>2</v>
      </c>
      <c r="H25" s="71">
        <f>VLOOKUP($B25,'Оценка (Раздел 5)'!$A$7:$O$100,8,0)</f>
        <v>2</v>
      </c>
      <c r="I25" s="71">
        <f>VLOOKUP($B25,'Оценка (Раздел 5)'!$A$7:$O$100,9,0)</f>
        <v>2</v>
      </c>
      <c r="J25" s="71">
        <f>VLOOKUP($B25,'Оценка (Раздел 5)'!$A$7:$O$100,10,0)</f>
        <v>2</v>
      </c>
      <c r="K25" s="71">
        <f>VLOOKUP($B25,'Оценка (Раздел 5)'!$A$7:$O$100,11,0)</f>
        <v>2</v>
      </c>
      <c r="L25" s="71">
        <f>VLOOKUP($B25,'Оценка (Раздел 5)'!$A$7:$O$100,12,0)</f>
        <v>2</v>
      </c>
      <c r="M25" s="71">
        <f>VLOOKUP($B25,'Оценка (Раздел 5)'!$A$7:$O$100,13,0)</f>
        <v>2</v>
      </c>
      <c r="N25" s="71">
        <f>VLOOKUP($B25,'Оценка (Раздел 5)'!$A$7:$O$100,14,0)</f>
        <v>0</v>
      </c>
      <c r="O25" s="71">
        <f>VLOOKUP($B25,'Оценка (Раздел 5)'!$A$7:$O$100,15,0)</f>
        <v>0</v>
      </c>
    </row>
    <row r="26" spans="1:15" ht="15" customHeight="1" x14ac:dyDescent="0.3">
      <c r="A26" s="61"/>
      <c r="B26" s="47" t="s">
        <v>228</v>
      </c>
      <c r="C26" s="220" t="str">
        <f t="shared" si="0"/>
        <v>21-22</v>
      </c>
      <c r="D26" s="196">
        <f t="shared" si="1"/>
        <v>16</v>
      </c>
      <c r="E26" s="195">
        <f>VLOOKUP($B26,'Оценка (Раздел 5)'!$A$7:$O$100,5,0)</f>
        <v>2</v>
      </c>
      <c r="F26" s="71">
        <f>VLOOKUP($B26,'Оценка (Раздел 5)'!$A$7:$O$100,6,0)</f>
        <v>2</v>
      </c>
      <c r="G26" s="71">
        <f>VLOOKUP($B26,'Оценка (Раздел 5)'!$A$7:$O$100,7,0)</f>
        <v>0</v>
      </c>
      <c r="H26" s="71">
        <f>VLOOKUP($B26,'Оценка (Раздел 5)'!$A$7:$O$100,8,0)</f>
        <v>2</v>
      </c>
      <c r="I26" s="71">
        <f>VLOOKUP($B26,'Оценка (Раздел 5)'!$A$7:$O$100,9,0)</f>
        <v>2</v>
      </c>
      <c r="J26" s="71">
        <f>VLOOKUP($B26,'Оценка (Раздел 5)'!$A$7:$O$100,10,0)</f>
        <v>2</v>
      </c>
      <c r="K26" s="71">
        <f>VLOOKUP($B26,'Оценка (Раздел 5)'!$A$7:$O$100,11,0)</f>
        <v>2</v>
      </c>
      <c r="L26" s="71">
        <f>VLOOKUP($B26,'Оценка (Раздел 5)'!$A$7:$O$100,12,0)</f>
        <v>0</v>
      </c>
      <c r="M26" s="71">
        <f>VLOOKUP($B26,'Оценка (Раздел 5)'!$A$7:$O$100,13,0)</f>
        <v>2</v>
      </c>
      <c r="N26" s="71">
        <f>VLOOKUP($B26,'Оценка (Раздел 5)'!$A$7:$O$100,14,0)</f>
        <v>2</v>
      </c>
      <c r="O26" s="71">
        <f>VLOOKUP($B26,'Оценка (Раздел 5)'!$A$7:$O$100,15,0)</f>
        <v>0</v>
      </c>
    </row>
    <row r="27" spans="1:15" ht="15" customHeight="1" x14ac:dyDescent="0.3">
      <c r="A27" s="59"/>
      <c r="B27" s="47" t="s">
        <v>251</v>
      </c>
      <c r="C27" s="220" t="str">
        <f t="shared" si="0"/>
        <v>21-22</v>
      </c>
      <c r="D27" s="196">
        <f t="shared" si="1"/>
        <v>16</v>
      </c>
      <c r="E27" s="195">
        <f>VLOOKUP($B27,'Оценка (Раздел 5)'!$A$7:$O$100,5,0)</f>
        <v>2</v>
      </c>
      <c r="F27" s="71">
        <f>VLOOKUP($B27,'Оценка (Раздел 5)'!$A$7:$O$100,6,0)</f>
        <v>2</v>
      </c>
      <c r="G27" s="71">
        <f>VLOOKUP($B27,'Оценка (Раздел 5)'!$A$7:$O$100,7,0)</f>
        <v>2</v>
      </c>
      <c r="H27" s="71">
        <f>VLOOKUP($B27,'Оценка (Раздел 5)'!$A$7:$O$100,8,0)</f>
        <v>1</v>
      </c>
      <c r="I27" s="71">
        <f>VLOOKUP($B27,'Оценка (Раздел 5)'!$A$7:$O$100,9,0)</f>
        <v>2</v>
      </c>
      <c r="J27" s="71">
        <f>VLOOKUP($B27,'Оценка (Раздел 5)'!$A$7:$O$100,10,0)</f>
        <v>2</v>
      </c>
      <c r="K27" s="71">
        <f>VLOOKUP($B27,'Оценка (Раздел 5)'!$A$7:$O$100,11,0)</f>
        <v>1</v>
      </c>
      <c r="L27" s="71">
        <f>VLOOKUP($B27,'Оценка (Раздел 5)'!$A$7:$O$100,12,0)</f>
        <v>0</v>
      </c>
      <c r="M27" s="71">
        <f>VLOOKUP($B27,'Оценка (Раздел 5)'!$A$7:$O$100,13,0)</f>
        <v>2</v>
      </c>
      <c r="N27" s="71">
        <f>VLOOKUP($B27,'Оценка (Раздел 5)'!$A$7:$O$100,14,0)</f>
        <v>2</v>
      </c>
      <c r="O27" s="71">
        <f>VLOOKUP($B27,'Оценка (Раздел 5)'!$A$7:$O$100,15,0)</f>
        <v>0</v>
      </c>
    </row>
    <row r="28" spans="1:15" ht="15" customHeight="1" x14ac:dyDescent="0.3">
      <c r="A28" s="61"/>
      <c r="B28" s="47" t="s">
        <v>294</v>
      </c>
      <c r="C28" s="220" t="str">
        <f t="shared" si="0"/>
        <v>23-24</v>
      </c>
      <c r="D28" s="196">
        <f t="shared" si="1"/>
        <v>15</v>
      </c>
      <c r="E28" s="195">
        <f>VLOOKUP($B28,'Оценка (Раздел 5)'!$A$7:$O$100,5,0)</f>
        <v>2</v>
      </c>
      <c r="F28" s="71">
        <f>VLOOKUP($B28,'Оценка (Раздел 5)'!$A$7:$O$100,6,0)</f>
        <v>2</v>
      </c>
      <c r="G28" s="71">
        <f>VLOOKUP($B28,'Оценка (Раздел 5)'!$A$7:$O$100,7,0)</f>
        <v>0</v>
      </c>
      <c r="H28" s="71">
        <f>VLOOKUP($B28,'Оценка (Раздел 5)'!$A$7:$O$100,8,0)</f>
        <v>0</v>
      </c>
      <c r="I28" s="71">
        <f>VLOOKUP($B28,'Оценка (Раздел 5)'!$A$7:$O$100,9,0)</f>
        <v>2</v>
      </c>
      <c r="J28" s="71">
        <f>VLOOKUP($B28,'Оценка (Раздел 5)'!$A$7:$O$100,10,0)</f>
        <v>2</v>
      </c>
      <c r="K28" s="71">
        <f>VLOOKUP($B28,'Оценка (Раздел 5)'!$A$7:$O$100,11,0)</f>
        <v>2</v>
      </c>
      <c r="L28" s="71">
        <f>VLOOKUP($B28,'Оценка (Раздел 5)'!$A$7:$O$100,12,0)</f>
        <v>0</v>
      </c>
      <c r="M28" s="71">
        <f>VLOOKUP($B28,'Оценка (Раздел 5)'!$A$7:$O$100,13,0)</f>
        <v>2</v>
      </c>
      <c r="N28" s="71">
        <f>VLOOKUP($B28,'Оценка (Раздел 5)'!$A$7:$O$100,14,0)</f>
        <v>1</v>
      </c>
      <c r="O28" s="71">
        <f>VLOOKUP($B28,'Оценка (Раздел 5)'!$A$7:$O$100,15,0)</f>
        <v>2</v>
      </c>
    </row>
    <row r="29" spans="1:15" ht="15" customHeight="1" x14ac:dyDescent="0.3">
      <c r="A29" s="61"/>
      <c r="B29" s="47" t="s">
        <v>240</v>
      </c>
      <c r="C29" s="220" t="str">
        <f t="shared" si="0"/>
        <v>23-24</v>
      </c>
      <c r="D29" s="196">
        <f t="shared" si="1"/>
        <v>15</v>
      </c>
      <c r="E29" s="195">
        <f>VLOOKUP($B29,'Оценка (Раздел 5)'!$A$7:$O$100,5,0)</f>
        <v>2</v>
      </c>
      <c r="F29" s="71">
        <f>VLOOKUP($B29,'Оценка (Раздел 5)'!$A$7:$O$100,6,0)</f>
        <v>2</v>
      </c>
      <c r="G29" s="71">
        <f>VLOOKUP($B29,'Оценка (Раздел 5)'!$A$7:$O$100,7,0)</f>
        <v>2</v>
      </c>
      <c r="H29" s="71">
        <f>VLOOKUP($B29,'Оценка (Раздел 5)'!$A$7:$O$100,8,0)</f>
        <v>0</v>
      </c>
      <c r="I29" s="71">
        <f>VLOOKUP($B29,'Оценка (Раздел 5)'!$A$7:$O$100,9,0)</f>
        <v>2</v>
      </c>
      <c r="J29" s="71">
        <f>VLOOKUP($B29,'Оценка (Раздел 5)'!$A$7:$O$100,10,0)</f>
        <v>1</v>
      </c>
      <c r="K29" s="71">
        <f>VLOOKUP($B29,'Оценка (Раздел 5)'!$A$7:$O$100,11,0)</f>
        <v>0</v>
      </c>
      <c r="L29" s="71">
        <f>VLOOKUP($B29,'Оценка (Раздел 5)'!$A$7:$O$100,12,0)</f>
        <v>2</v>
      </c>
      <c r="M29" s="71">
        <f>VLOOKUP($B29,'Оценка (Раздел 5)'!$A$7:$O$100,13,0)</f>
        <v>2</v>
      </c>
      <c r="N29" s="71">
        <f>VLOOKUP($B29,'Оценка (Раздел 5)'!$A$7:$O$100,14,0)</f>
        <v>0</v>
      </c>
      <c r="O29" s="71">
        <f>VLOOKUP($B29,'Оценка (Раздел 5)'!$A$7:$O$100,15,0)</f>
        <v>2</v>
      </c>
    </row>
    <row r="30" spans="1:15" ht="15" customHeight="1" x14ac:dyDescent="0.3">
      <c r="A30" s="61"/>
      <c r="B30" s="47" t="s">
        <v>269</v>
      </c>
      <c r="C30" s="220" t="str">
        <f t="shared" si="0"/>
        <v>25</v>
      </c>
      <c r="D30" s="196">
        <f t="shared" si="1"/>
        <v>13</v>
      </c>
      <c r="E30" s="195">
        <f>VLOOKUP($B30,'Оценка (Раздел 5)'!$A$7:$O$100,5,0)</f>
        <v>1</v>
      </c>
      <c r="F30" s="71">
        <f>VLOOKUP($B30,'Оценка (Раздел 5)'!$A$7:$O$100,6,0)</f>
        <v>0</v>
      </c>
      <c r="G30" s="71">
        <f>VLOOKUP($B30,'Оценка (Раздел 5)'!$A$7:$O$100,7,0)</f>
        <v>2</v>
      </c>
      <c r="H30" s="71">
        <f>VLOOKUP($B30,'Оценка (Раздел 5)'!$A$7:$O$100,8,0)</f>
        <v>0</v>
      </c>
      <c r="I30" s="71">
        <f>VLOOKUP($B30,'Оценка (Раздел 5)'!$A$7:$O$100,9,0)</f>
        <v>2</v>
      </c>
      <c r="J30" s="71">
        <f>VLOOKUP($B30,'Оценка (Раздел 5)'!$A$7:$O$100,10,0)</f>
        <v>2</v>
      </c>
      <c r="K30" s="71">
        <f>VLOOKUP($B30,'Оценка (Раздел 5)'!$A$7:$O$100,11,0)</f>
        <v>1</v>
      </c>
      <c r="L30" s="71">
        <f>VLOOKUP($B30,'Оценка (Раздел 5)'!$A$7:$O$100,12,0)</f>
        <v>2</v>
      </c>
      <c r="M30" s="71">
        <f>VLOOKUP($B30,'Оценка (Раздел 5)'!$A$7:$O$100,13,0)</f>
        <v>1</v>
      </c>
      <c r="N30" s="71">
        <f>VLOOKUP($B30,'Оценка (Раздел 5)'!$A$7:$O$100,14,0)</f>
        <v>2</v>
      </c>
      <c r="O30" s="71">
        <f>VLOOKUP($B30,'Оценка (Раздел 5)'!$A$7:$O$100,15,0)</f>
        <v>0</v>
      </c>
    </row>
    <row r="31" spans="1:15" ht="15" customHeight="1" x14ac:dyDescent="0.3">
      <c r="A31" s="61"/>
      <c r="B31" s="47" t="s">
        <v>279</v>
      </c>
      <c r="C31" s="220" t="str">
        <f t="shared" si="0"/>
        <v>26-27</v>
      </c>
      <c r="D31" s="196">
        <f t="shared" si="1"/>
        <v>12</v>
      </c>
      <c r="E31" s="195">
        <f>VLOOKUP($B31,'Оценка (Раздел 5)'!$A$7:$O$100,5,0)</f>
        <v>2</v>
      </c>
      <c r="F31" s="71">
        <f>VLOOKUP($B31,'Оценка (Раздел 5)'!$A$7:$O$100,6,0)</f>
        <v>2</v>
      </c>
      <c r="G31" s="71">
        <f>VLOOKUP($B31,'Оценка (Раздел 5)'!$A$7:$O$100,7,0)</f>
        <v>2</v>
      </c>
      <c r="H31" s="71">
        <f>VLOOKUP($B31,'Оценка (Раздел 5)'!$A$7:$O$100,8,0)</f>
        <v>0</v>
      </c>
      <c r="I31" s="71">
        <f>VLOOKUP($B31,'Оценка (Раздел 5)'!$A$7:$O$100,9,0)</f>
        <v>1</v>
      </c>
      <c r="J31" s="71">
        <f>VLOOKUP($B31,'Оценка (Раздел 5)'!$A$7:$O$100,10,0)</f>
        <v>1</v>
      </c>
      <c r="K31" s="71">
        <f>VLOOKUP($B31,'Оценка (Раздел 5)'!$A$7:$O$100,11,0)</f>
        <v>0</v>
      </c>
      <c r="L31" s="71">
        <f>VLOOKUP($B31,'Оценка (Раздел 5)'!$A$7:$O$100,12,0)</f>
        <v>0</v>
      </c>
      <c r="M31" s="71">
        <f>VLOOKUP($B31,'Оценка (Раздел 5)'!$A$7:$O$100,13,0)</f>
        <v>2</v>
      </c>
      <c r="N31" s="71">
        <f>VLOOKUP($B31,'Оценка (Раздел 5)'!$A$7:$O$100,14,0)</f>
        <v>0</v>
      </c>
      <c r="O31" s="71">
        <f>VLOOKUP($B31,'Оценка (Раздел 5)'!$A$7:$O$100,15,0)</f>
        <v>2</v>
      </c>
    </row>
    <row r="32" spans="1:15" ht="15" customHeight="1" x14ac:dyDescent="0.3">
      <c r="A32" s="59"/>
      <c r="B32" s="47" t="s">
        <v>267</v>
      </c>
      <c r="C32" s="220" t="str">
        <f t="shared" si="0"/>
        <v>26-27</v>
      </c>
      <c r="D32" s="196">
        <f t="shared" si="1"/>
        <v>12</v>
      </c>
      <c r="E32" s="195">
        <f>VLOOKUP($B32,'Оценка (Раздел 5)'!$A$7:$O$100,5,0)</f>
        <v>2</v>
      </c>
      <c r="F32" s="71">
        <f>VLOOKUP($B32,'Оценка (Раздел 5)'!$A$7:$O$100,6,0)</f>
        <v>2</v>
      </c>
      <c r="G32" s="71">
        <f>VLOOKUP($B32,'Оценка (Раздел 5)'!$A$7:$O$100,7,0)</f>
        <v>2</v>
      </c>
      <c r="H32" s="71">
        <f>VLOOKUP($B32,'Оценка (Раздел 5)'!$A$7:$O$100,8,0)</f>
        <v>0</v>
      </c>
      <c r="I32" s="71">
        <f>VLOOKUP($B32,'Оценка (Раздел 5)'!$A$7:$O$100,9,0)</f>
        <v>1</v>
      </c>
      <c r="J32" s="71">
        <f>VLOOKUP($B32,'Оценка (Раздел 5)'!$A$7:$O$100,10,0)</f>
        <v>1</v>
      </c>
      <c r="K32" s="71">
        <f>VLOOKUP($B32,'Оценка (Раздел 5)'!$A$7:$O$100,11,0)</f>
        <v>1</v>
      </c>
      <c r="L32" s="71">
        <f>VLOOKUP($B32,'Оценка (Раздел 5)'!$A$7:$O$100,12,0)</f>
        <v>2</v>
      </c>
      <c r="M32" s="71">
        <f>VLOOKUP($B32,'Оценка (Раздел 5)'!$A$7:$O$100,13,0)</f>
        <v>0</v>
      </c>
      <c r="N32" s="71">
        <f>VLOOKUP($B32,'Оценка (Раздел 5)'!$A$7:$O$100,14,0)</f>
        <v>1</v>
      </c>
      <c r="O32" s="71">
        <f>VLOOKUP($B32,'Оценка (Раздел 5)'!$A$7:$O$100,15,0)</f>
        <v>0</v>
      </c>
    </row>
    <row r="33" spans="1:15" ht="15" customHeight="1" x14ac:dyDescent="0.3">
      <c r="A33" s="61"/>
      <c r="B33" s="47" t="s">
        <v>298</v>
      </c>
      <c r="C33" s="220" t="str">
        <f t="shared" si="0"/>
        <v>28</v>
      </c>
      <c r="D33" s="196">
        <f t="shared" si="1"/>
        <v>11.5</v>
      </c>
      <c r="E33" s="195">
        <f>VLOOKUP($B33,'Оценка (Раздел 5)'!$A$7:$O$100,5,0)</f>
        <v>2</v>
      </c>
      <c r="F33" s="71">
        <f>VLOOKUP($B33,'Оценка (Раздел 5)'!$A$7:$O$100,6,0)</f>
        <v>2</v>
      </c>
      <c r="G33" s="71">
        <f>VLOOKUP($B33,'Оценка (Раздел 5)'!$A$7:$O$100,7,0)</f>
        <v>2</v>
      </c>
      <c r="H33" s="71">
        <f>VLOOKUP($B33,'Оценка (Раздел 5)'!$A$7:$O$100,8,0)</f>
        <v>0</v>
      </c>
      <c r="I33" s="71">
        <f>VLOOKUP($B33,'Оценка (Раздел 5)'!$A$7:$O$100,9,0)</f>
        <v>1</v>
      </c>
      <c r="J33" s="71">
        <f>VLOOKUP($B33,'Оценка (Раздел 5)'!$A$7:$O$100,10,0)</f>
        <v>1</v>
      </c>
      <c r="K33" s="71">
        <f>VLOOKUP($B33,'Оценка (Раздел 5)'!$A$7:$O$100,11,0)</f>
        <v>1</v>
      </c>
      <c r="L33" s="71">
        <f>VLOOKUP($B33,'Оценка (Раздел 5)'!$A$7:$O$100,12,0)</f>
        <v>0</v>
      </c>
      <c r="M33" s="71">
        <f>VLOOKUP($B33,'Оценка (Раздел 5)'!$A$7:$O$100,13,0)</f>
        <v>2</v>
      </c>
      <c r="N33" s="71">
        <f>VLOOKUP($B33,'Оценка (Раздел 5)'!$A$7:$O$100,14,0)</f>
        <v>0.5</v>
      </c>
      <c r="O33" s="71">
        <f>VLOOKUP($B33,'Оценка (Раздел 5)'!$A$7:$O$100,15,0)</f>
        <v>0</v>
      </c>
    </row>
    <row r="34" spans="1:15" ht="15" customHeight="1" x14ac:dyDescent="0.3">
      <c r="A34" s="59"/>
      <c r="B34" s="47" t="s">
        <v>253</v>
      </c>
      <c r="C34" s="220" t="str">
        <f t="shared" si="0"/>
        <v>29</v>
      </c>
      <c r="D34" s="196">
        <f t="shared" si="1"/>
        <v>11</v>
      </c>
      <c r="E34" s="195">
        <f>VLOOKUP($B34,'Оценка (Раздел 5)'!$A$7:$O$100,5,0)</f>
        <v>1</v>
      </c>
      <c r="F34" s="71">
        <f>VLOOKUP($B34,'Оценка (Раздел 5)'!$A$7:$O$100,6,0)</f>
        <v>2</v>
      </c>
      <c r="G34" s="71">
        <f>VLOOKUP($B34,'Оценка (Раздел 5)'!$A$7:$O$100,7,0)</f>
        <v>2</v>
      </c>
      <c r="H34" s="71">
        <f>VLOOKUP($B34,'Оценка (Раздел 5)'!$A$7:$O$100,8,0)</f>
        <v>0</v>
      </c>
      <c r="I34" s="71">
        <f>VLOOKUP($B34,'Оценка (Раздел 5)'!$A$7:$O$100,9,0)</f>
        <v>0</v>
      </c>
      <c r="J34" s="71">
        <f>VLOOKUP($B34,'Оценка (Раздел 5)'!$A$7:$O$100,10,0)</f>
        <v>0</v>
      </c>
      <c r="K34" s="71">
        <f>VLOOKUP($B34,'Оценка (Раздел 5)'!$A$7:$O$100,11,0)</f>
        <v>0</v>
      </c>
      <c r="L34" s="71">
        <f>VLOOKUP($B34,'Оценка (Раздел 5)'!$A$7:$O$100,12,0)</f>
        <v>2</v>
      </c>
      <c r="M34" s="71">
        <f>VLOOKUP($B34,'Оценка (Раздел 5)'!$A$7:$O$100,13,0)</f>
        <v>0</v>
      </c>
      <c r="N34" s="71">
        <f>VLOOKUP($B34,'Оценка (Раздел 5)'!$A$7:$O$100,14,0)</f>
        <v>2</v>
      </c>
      <c r="O34" s="71">
        <f>VLOOKUP($B34,'Оценка (Раздел 5)'!$A$7:$O$100,15,0)</f>
        <v>2</v>
      </c>
    </row>
    <row r="35" spans="1:15" ht="15" customHeight="1" x14ac:dyDescent="0.3">
      <c r="A35" s="59"/>
      <c r="B35" s="47" t="s">
        <v>227</v>
      </c>
      <c r="C35" s="220" t="str">
        <f t="shared" si="0"/>
        <v>30</v>
      </c>
      <c r="D35" s="196">
        <f t="shared" si="1"/>
        <v>10.5</v>
      </c>
      <c r="E35" s="195">
        <f>VLOOKUP($B35,'Оценка (Раздел 5)'!$A$7:$O$100,5,0)</f>
        <v>0.5</v>
      </c>
      <c r="F35" s="71">
        <f>VLOOKUP($B35,'Оценка (Раздел 5)'!$A$7:$O$100,6,0)</f>
        <v>2</v>
      </c>
      <c r="G35" s="71">
        <f>VLOOKUP($B35,'Оценка (Раздел 5)'!$A$7:$O$100,7,0)</f>
        <v>0</v>
      </c>
      <c r="H35" s="71">
        <f>VLOOKUP($B35,'Оценка (Раздел 5)'!$A$7:$O$100,8,0)</f>
        <v>2</v>
      </c>
      <c r="I35" s="71">
        <f>VLOOKUP($B35,'Оценка (Раздел 5)'!$A$7:$O$100,9,0)</f>
        <v>2</v>
      </c>
      <c r="J35" s="71">
        <f>VLOOKUP($B35,'Оценка (Раздел 5)'!$A$7:$O$100,10,0)</f>
        <v>2</v>
      </c>
      <c r="K35" s="71">
        <f>VLOOKUP($B35,'Оценка (Раздел 5)'!$A$7:$O$100,11,0)</f>
        <v>0</v>
      </c>
      <c r="L35" s="71">
        <f>VLOOKUP($B35,'Оценка (Раздел 5)'!$A$7:$O$100,12,0)</f>
        <v>0</v>
      </c>
      <c r="M35" s="71">
        <f>VLOOKUP($B35,'Оценка (Раздел 5)'!$A$7:$O$100,13,0)</f>
        <v>0</v>
      </c>
      <c r="N35" s="71">
        <f>VLOOKUP($B35,'Оценка (Раздел 5)'!$A$7:$O$100,14,0)</f>
        <v>2</v>
      </c>
      <c r="O35" s="71">
        <f>VLOOKUP($B35,'Оценка (Раздел 5)'!$A$7:$O$100,15,0)</f>
        <v>0</v>
      </c>
    </row>
    <row r="36" spans="1:15" ht="15" customHeight="1" x14ac:dyDescent="0.3">
      <c r="A36" s="59"/>
      <c r="B36" s="47" t="s">
        <v>234</v>
      </c>
      <c r="C36" s="220" t="str">
        <f t="shared" si="0"/>
        <v>31-34</v>
      </c>
      <c r="D36" s="196">
        <f t="shared" si="1"/>
        <v>10</v>
      </c>
      <c r="E36" s="195">
        <f>VLOOKUP($B36,'Оценка (Раздел 5)'!$A$7:$O$100,5,0)</f>
        <v>2</v>
      </c>
      <c r="F36" s="71">
        <f>VLOOKUP($B36,'Оценка (Раздел 5)'!$A$7:$O$100,6,0)</f>
        <v>0</v>
      </c>
      <c r="G36" s="71">
        <f>VLOOKUP($B36,'Оценка (Раздел 5)'!$A$7:$O$100,7,0)</f>
        <v>2</v>
      </c>
      <c r="H36" s="71">
        <f>VLOOKUP($B36,'Оценка (Раздел 5)'!$A$7:$O$100,8,0)</f>
        <v>1</v>
      </c>
      <c r="I36" s="71">
        <f>VLOOKUP($B36,'Оценка (Раздел 5)'!$A$7:$O$100,9,0)</f>
        <v>2</v>
      </c>
      <c r="J36" s="71">
        <f>VLOOKUP($B36,'Оценка (Раздел 5)'!$A$7:$O$100,10,0)</f>
        <v>1</v>
      </c>
      <c r="K36" s="71">
        <f>VLOOKUP($B36,'Оценка (Раздел 5)'!$A$7:$O$100,11,0)</f>
        <v>1</v>
      </c>
      <c r="L36" s="71">
        <f>VLOOKUP($B36,'Оценка (Раздел 5)'!$A$7:$O$100,12,0)</f>
        <v>0</v>
      </c>
      <c r="M36" s="71">
        <f>VLOOKUP($B36,'Оценка (Раздел 5)'!$A$7:$O$100,13,0)</f>
        <v>1</v>
      </c>
      <c r="N36" s="71">
        <f>VLOOKUP($B36,'Оценка (Раздел 5)'!$A$7:$O$100,14,0)</f>
        <v>0</v>
      </c>
      <c r="O36" s="71">
        <f>VLOOKUP($B36,'Оценка (Раздел 5)'!$A$7:$O$100,15,0)</f>
        <v>0</v>
      </c>
    </row>
    <row r="37" spans="1:15" ht="15" customHeight="1" x14ac:dyDescent="0.3">
      <c r="A37" s="59"/>
      <c r="B37" s="47" t="s">
        <v>241</v>
      </c>
      <c r="C37" s="220" t="str">
        <f t="shared" si="0"/>
        <v>31-34</v>
      </c>
      <c r="D37" s="196">
        <f t="shared" si="1"/>
        <v>10</v>
      </c>
      <c r="E37" s="195">
        <f>VLOOKUP($B37,'Оценка (Раздел 5)'!$A$7:$O$100,5,0)</f>
        <v>2</v>
      </c>
      <c r="F37" s="71">
        <f>VLOOKUP($B37,'Оценка (Раздел 5)'!$A$7:$O$100,6,0)</f>
        <v>2</v>
      </c>
      <c r="G37" s="71">
        <f>VLOOKUP($B37,'Оценка (Раздел 5)'!$A$7:$O$100,7,0)</f>
        <v>2</v>
      </c>
      <c r="H37" s="71">
        <f>VLOOKUP($B37,'Оценка (Раздел 5)'!$A$7:$O$100,8,0)</f>
        <v>0</v>
      </c>
      <c r="I37" s="71">
        <f>VLOOKUP($B37,'Оценка (Раздел 5)'!$A$7:$O$100,9,0)</f>
        <v>1</v>
      </c>
      <c r="J37" s="71">
        <f>VLOOKUP($B37,'Оценка (Раздел 5)'!$A$7:$O$100,10,0)</f>
        <v>1</v>
      </c>
      <c r="K37" s="71">
        <f>VLOOKUP($B37,'Оценка (Раздел 5)'!$A$7:$O$100,11,0)</f>
        <v>0</v>
      </c>
      <c r="L37" s="71">
        <f>VLOOKUP($B37,'Оценка (Раздел 5)'!$A$7:$O$100,12,0)</f>
        <v>0</v>
      </c>
      <c r="M37" s="71">
        <f>VLOOKUP($B37,'Оценка (Раздел 5)'!$A$7:$O$100,13,0)</f>
        <v>0</v>
      </c>
      <c r="N37" s="71">
        <f>VLOOKUP($B37,'Оценка (Раздел 5)'!$A$7:$O$100,14,0)</f>
        <v>2</v>
      </c>
      <c r="O37" s="71">
        <f>VLOOKUP($B37,'Оценка (Раздел 5)'!$A$7:$O$100,15,0)</f>
        <v>0</v>
      </c>
    </row>
    <row r="38" spans="1:15" ht="15" customHeight="1" x14ac:dyDescent="0.3">
      <c r="A38" s="59"/>
      <c r="B38" s="47" t="s">
        <v>235</v>
      </c>
      <c r="C38" s="220" t="str">
        <f t="shared" ref="C38:C69" si="2">RANK(D38,$D$6:$D$90)&amp;IF(COUNTIF($D$6:$D$90,D38)&gt;1,"-"&amp;RANK(D38,$D$6:$D$90)+COUNTIF($D$6:$D$90,D38)-1,"")</f>
        <v>31-34</v>
      </c>
      <c r="D38" s="196">
        <f t="shared" ref="D38:D69" si="3">SUM(E38:O38)</f>
        <v>10</v>
      </c>
      <c r="E38" s="195">
        <f>VLOOKUP($B38,'Оценка (Раздел 5)'!$A$7:$O$100,5,0)</f>
        <v>2</v>
      </c>
      <c r="F38" s="71">
        <f>VLOOKUP($B38,'Оценка (Раздел 5)'!$A$7:$O$100,6,0)</f>
        <v>2</v>
      </c>
      <c r="G38" s="71">
        <f>VLOOKUP($B38,'Оценка (Раздел 5)'!$A$7:$O$100,7,0)</f>
        <v>2</v>
      </c>
      <c r="H38" s="71">
        <f>VLOOKUP($B38,'Оценка (Раздел 5)'!$A$7:$O$100,8,0)</f>
        <v>1</v>
      </c>
      <c r="I38" s="71">
        <f>VLOOKUP($B38,'Оценка (Раздел 5)'!$A$7:$O$100,9,0)</f>
        <v>0</v>
      </c>
      <c r="J38" s="71">
        <f>VLOOKUP($B38,'Оценка (Раздел 5)'!$A$7:$O$100,10,0)</f>
        <v>0</v>
      </c>
      <c r="K38" s="71">
        <f>VLOOKUP($B38,'Оценка (Раздел 5)'!$A$7:$O$100,11,0)</f>
        <v>0</v>
      </c>
      <c r="L38" s="71">
        <f>VLOOKUP($B38,'Оценка (Раздел 5)'!$A$7:$O$100,12,0)</f>
        <v>0</v>
      </c>
      <c r="M38" s="71">
        <f>VLOOKUP($B38,'Оценка (Раздел 5)'!$A$7:$O$100,13,0)</f>
        <v>1</v>
      </c>
      <c r="N38" s="71">
        <f>VLOOKUP($B38,'Оценка (Раздел 5)'!$A$7:$O$100,14,0)</f>
        <v>2</v>
      </c>
      <c r="O38" s="71">
        <f>VLOOKUP($B38,'Оценка (Раздел 5)'!$A$7:$O$100,15,0)</f>
        <v>0</v>
      </c>
    </row>
    <row r="39" spans="1:15" ht="15" customHeight="1" x14ac:dyDescent="0.3">
      <c r="A39" s="61"/>
      <c r="B39" s="47" t="s">
        <v>285</v>
      </c>
      <c r="C39" s="220" t="str">
        <f t="shared" si="2"/>
        <v>31-34</v>
      </c>
      <c r="D39" s="196">
        <f t="shared" si="3"/>
        <v>10</v>
      </c>
      <c r="E39" s="195">
        <f>VLOOKUP($B39,'Оценка (Раздел 5)'!$A$7:$O$100,5,0)</f>
        <v>2</v>
      </c>
      <c r="F39" s="71">
        <f>VLOOKUP($B39,'Оценка (Раздел 5)'!$A$7:$O$100,6,0)</f>
        <v>2</v>
      </c>
      <c r="G39" s="71">
        <f>VLOOKUP($B39,'Оценка (Раздел 5)'!$A$7:$O$100,7,0)</f>
        <v>0</v>
      </c>
      <c r="H39" s="71">
        <f>VLOOKUP($B39,'Оценка (Раздел 5)'!$A$7:$O$100,8,0)</f>
        <v>2</v>
      </c>
      <c r="I39" s="71">
        <f>VLOOKUP($B39,'Оценка (Раздел 5)'!$A$7:$O$100,9,0)</f>
        <v>1</v>
      </c>
      <c r="J39" s="71">
        <f>VLOOKUP($B39,'Оценка (Раздел 5)'!$A$7:$O$100,10,0)</f>
        <v>1</v>
      </c>
      <c r="K39" s="71">
        <f>VLOOKUP($B39,'Оценка (Раздел 5)'!$A$7:$O$100,11,0)</f>
        <v>0</v>
      </c>
      <c r="L39" s="71">
        <f>VLOOKUP($B39,'Оценка (Раздел 5)'!$A$7:$O$100,12,0)</f>
        <v>0</v>
      </c>
      <c r="M39" s="71">
        <f>VLOOKUP($B39,'Оценка (Раздел 5)'!$A$7:$O$100,13,0)</f>
        <v>2</v>
      </c>
      <c r="N39" s="71">
        <f>VLOOKUP($B39,'Оценка (Раздел 5)'!$A$7:$O$100,14,0)</f>
        <v>0</v>
      </c>
      <c r="O39" s="71">
        <f>VLOOKUP($B39,'Оценка (Раздел 5)'!$A$7:$O$100,15,0)</f>
        <v>0</v>
      </c>
    </row>
    <row r="40" spans="1:15" ht="15" customHeight="1" x14ac:dyDescent="0.3">
      <c r="A40" s="61"/>
      <c r="B40" s="47" t="s">
        <v>244</v>
      </c>
      <c r="C40" s="220" t="str">
        <f t="shared" si="2"/>
        <v>35</v>
      </c>
      <c r="D40" s="196">
        <f t="shared" si="3"/>
        <v>9.5</v>
      </c>
      <c r="E40" s="195">
        <f>VLOOKUP($B40,'Оценка (Раздел 5)'!$A$7:$O$100,5,0)</f>
        <v>0.5</v>
      </c>
      <c r="F40" s="71">
        <f>VLOOKUP($B40,'Оценка (Раздел 5)'!$A$7:$O$100,6,0)</f>
        <v>2</v>
      </c>
      <c r="G40" s="71">
        <f>VLOOKUP($B40,'Оценка (Раздел 5)'!$A$7:$O$100,7,0)</f>
        <v>0</v>
      </c>
      <c r="H40" s="71">
        <f>VLOOKUP($B40,'Оценка (Раздел 5)'!$A$7:$O$100,8,0)</f>
        <v>0</v>
      </c>
      <c r="I40" s="71">
        <f>VLOOKUP($B40,'Оценка (Раздел 5)'!$A$7:$O$100,9,0)</f>
        <v>2</v>
      </c>
      <c r="J40" s="71">
        <f>VLOOKUP($B40,'Оценка (Раздел 5)'!$A$7:$O$100,10,0)</f>
        <v>1</v>
      </c>
      <c r="K40" s="71">
        <f>VLOOKUP($B40,'Оценка (Раздел 5)'!$A$7:$O$100,11,0)</f>
        <v>0</v>
      </c>
      <c r="L40" s="71">
        <f>VLOOKUP($B40,'Оценка (Раздел 5)'!$A$7:$O$100,12,0)</f>
        <v>2</v>
      </c>
      <c r="M40" s="71">
        <f>VLOOKUP($B40,'Оценка (Раздел 5)'!$A$7:$O$100,13,0)</f>
        <v>2</v>
      </c>
      <c r="N40" s="71">
        <f>VLOOKUP($B40,'Оценка (Раздел 5)'!$A$7:$O$100,14,0)</f>
        <v>0</v>
      </c>
      <c r="O40" s="71">
        <f>VLOOKUP($B40,'Оценка (Раздел 5)'!$A$7:$O$100,15,0)</f>
        <v>0</v>
      </c>
    </row>
    <row r="41" spans="1:15" ht="15" customHeight="1" x14ac:dyDescent="0.3">
      <c r="A41" s="59"/>
      <c r="B41" s="47" t="s">
        <v>233</v>
      </c>
      <c r="C41" s="220" t="str">
        <f t="shared" si="2"/>
        <v>36-37</v>
      </c>
      <c r="D41" s="196">
        <f t="shared" si="3"/>
        <v>9</v>
      </c>
      <c r="E41" s="195">
        <f>VLOOKUP($B41,'Оценка (Раздел 5)'!$A$7:$O$100,5,0)</f>
        <v>2</v>
      </c>
      <c r="F41" s="71">
        <f>VLOOKUP($B41,'Оценка (Раздел 5)'!$A$7:$O$100,6,0)</f>
        <v>0</v>
      </c>
      <c r="G41" s="71">
        <f>VLOOKUP($B41,'Оценка (Раздел 5)'!$A$7:$O$100,7,0)</f>
        <v>0</v>
      </c>
      <c r="H41" s="71">
        <f>VLOOKUP($B41,'Оценка (Раздел 5)'!$A$7:$O$100,8,0)</f>
        <v>2</v>
      </c>
      <c r="I41" s="71">
        <f>VLOOKUP($B41,'Оценка (Раздел 5)'!$A$7:$O$100,9,0)</f>
        <v>1</v>
      </c>
      <c r="J41" s="71">
        <f>VLOOKUP($B41,'Оценка (Раздел 5)'!$A$7:$O$100,10,0)</f>
        <v>1</v>
      </c>
      <c r="K41" s="71">
        <f>VLOOKUP($B41,'Оценка (Раздел 5)'!$A$7:$O$100,11,0)</f>
        <v>1</v>
      </c>
      <c r="L41" s="71">
        <f>VLOOKUP($B41,'Оценка (Раздел 5)'!$A$7:$O$100,12,0)</f>
        <v>0</v>
      </c>
      <c r="M41" s="71">
        <f>VLOOKUP($B41,'Оценка (Раздел 5)'!$A$7:$O$100,13,0)</f>
        <v>0</v>
      </c>
      <c r="N41" s="71">
        <f>VLOOKUP($B41,'Оценка (Раздел 5)'!$A$7:$O$100,14,0)</f>
        <v>2</v>
      </c>
      <c r="O41" s="71">
        <f>VLOOKUP($B41,'Оценка (Раздел 5)'!$A$7:$O$100,15,0)</f>
        <v>0</v>
      </c>
    </row>
    <row r="42" spans="1:15" ht="15" customHeight="1" x14ac:dyDescent="0.3">
      <c r="A42" s="61"/>
      <c r="B42" s="47" t="s">
        <v>288</v>
      </c>
      <c r="C42" s="220" t="str">
        <f t="shared" si="2"/>
        <v>36-37</v>
      </c>
      <c r="D42" s="196">
        <f t="shared" si="3"/>
        <v>9</v>
      </c>
      <c r="E42" s="195">
        <f>VLOOKUP($B42,'Оценка (Раздел 5)'!$A$7:$O$100,5,0)</f>
        <v>2</v>
      </c>
      <c r="F42" s="71">
        <f>VLOOKUP($B42,'Оценка (Раздел 5)'!$A$7:$O$100,6,0)</f>
        <v>2</v>
      </c>
      <c r="G42" s="71">
        <f>VLOOKUP($B42,'Оценка (Раздел 5)'!$A$7:$O$100,7,0)</f>
        <v>0</v>
      </c>
      <c r="H42" s="71">
        <f>VLOOKUP($B42,'Оценка (Раздел 5)'!$A$7:$O$100,8,0)</f>
        <v>0</v>
      </c>
      <c r="I42" s="71">
        <f>VLOOKUP($B42,'Оценка (Раздел 5)'!$A$7:$O$100,9,0)</f>
        <v>0</v>
      </c>
      <c r="J42" s="71">
        <f>VLOOKUP($B42,'Оценка (Раздел 5)'!$A$7:$O$100,10,0)</f>
        <v>1</v>
      </c>
      <c r="K42" s="71">
        <f>VLOOKUP($B42,'Оценка (Раздел 5)'!$A$7:$O$100,11,0)</f>
        <v>1</v>
      </c>
      <c r="L42" s="71">
        <f>VLOOKUP($B42,'Оценка (Раздел 5)'!$A$7:$O$100,12,0)</f>
        <v>0</v>
      </c>
      <c r="M42" s="71">
        <f>VLOOKUP($B42,'Оценка (Раздел 5)'!$A$7:$O$100,13,0)</f>
        <v>1</v>
      </c>
      <c r="N42" s="71">
        <f>VLOOKUP($B42,'Оценка (Раздел 5)'!$A$7:$O$100,14,0)</f>
        <v>2</v>
      </c>
      <c r="O42" s="71">
        <f>VLOOKUP($B42,'Оценка (Раздел 5)'!$A$7:$O$100,15,0)</f>
        <v>0</v>
      </c>
    </row>
    <row r="43" spans="1:15" ht="15" customHeight="1" x14ac:dyDescent="0.3">
      <c r="A43" s="59"/>
      <c r="B43" s="47" t="s">
        <v>278</v>
      </c>
      <c r="C43" s="220" t="str">
        <f t="shared" si="2"/>
        <v>38-41</v>
      </c>
      <c r="D43" s="196">
        <f t="shared" si="3"/>
        <v>8</v>
      </c>
      <c r="E43" s="195">
        <f>VLOOKUP($B43,'Оценка (Раздел 5)'!$A$7:$O$100,5,0)</f>
        <v>1</v>
      </c>
      <c r="F43" s="71">
        <f>VLOOKUP($B43,'Оценка (Раздел 5)'!$A$7:$O$100,6,0)</f>
        <v>2</v>
      </c>
      <c r="G43" s="71">
        <f>VLOOKUP($B43,'Оценка (Раздел 5)'!$A$7:$O$100,7,0)</f>
        <v>2</v>
      </c>
      <c r="H43" s="71">
        <f>VLOOKUP($B43,'Оценка (Раздел 5)'!$A$7:$O$100,8,0)</f>
        <v>0</v>
      </c>
      <c r="I43" s="71">
        <f>VLOOKUP($B43,'Оценка (Раздел 5)'!$A$7:$O$100,9,0)</f>
        <v>1</v>
      </c>
      <c r="J43" s="71">
        <f>VLOOKUP($B43,'Оценка (Раздел 5)'!$A$7:$O$100,10,0)</f>
        <v>0</v>
      </c>
      <c r="K43" s="71">
        <f>VLOOKUP($B43,'Оценка (Раздел 5)'!$A$7:$O$100,11,0)</f>
        <v>1</v>
      </c>
      <c r="L43" s="71">
        <f>VLOOKUP($B43,'Оценка (Раздел 5)'!$A$7:$O$100,12,0)</f>
        <v>0</v>
      </c>
      <c r="M43" s="71">
        <f>VLOOKUP($B43,'Оценка (Раздел 5)'!$A$7:$O$100,13,0)</f>
        <v>0</v>
      </c>
      <c r="N43" s="71">
        <f>VLOOKUP($B43,'Оценка (Раздел 5)'!$A$7:$O$100,14,0)</f>
        <v>1</v>
      </c>
      <c r="O43" s="71">
        <f>VLOOKUP($B43,'Оценка (Раздел 5)'!$A$7:$O$100,15,0)</f>
        <v>0</v>
      </c>
    </row>
    <row r="44" spans="1:15" ht="15" customHeight="1" x14ac:dyDescent="0.3">
      <c r="A44" s="59"/>
      <c r="B44" s="47" t="s">
        <v>246</v>
      </c>
      <c r="C44" s="220" t="str">
        <f t="shared" si="2"/>
        <v>38-41</v>
      </c>
      <c r="D44" s="196">
        <f t="shared" si="3"/>
        <v>8</v>
      </c>
      <c r="E44" s="195">
        <f>VLOOKUP($B44,'Оценка (Раздел 5)'!$A$7:$O$100,5,0)</f>
        <v>2</v>
      </c>
      <c r="F44" s="71">
        <f>VLOOKUP($B44,'Оценка (Раздел 5)'!$A$7:$O$100,6,0)</f>
        <v>2</v>
      </c>
      <c r="G44" s="71">
        <f>VLOOKUP($B44,'Оценка (Раздел 5)'!$A$7:$O$100,7,0)</f>
        <v>2</v>
      </c>
      <c r="H44" s="71">
        <f>VLOOKUP($B44,'Оценка (Раздел 5)'!$A$7:$O$100,8,0)</f>
        <v>0</v>
      </c>
      <c r="I44" s="71">
        <f>VLOOKUP($B44,'Оценка (Раздел 5)'!$A$7:$O$100,9,0)</f>
        <v>0</v>
      </c>
      <c r="J44" s="71">
        <f>VLOOKUP($B44,'Оценка (Раздел 5)'!$A$7:$O$100,10,0)</f>
        <v>0</v>
      </c>
      <c r="K44" s="71">
        <f>VLOOKUP($B44,'Оценка (Раздел 5)'!$A$7:$O$100,11,0)</f>
        <v>0</v>
      </c>
      <c r="L44" s="71">
        <f>VLOOKUP($B44,'Оценка (Раздел 5)'!$A$7:$O$100,12,0)</f>
        <v>0</v>
      </c>
      <c r="M44" s="71">
        <f>VLOOKUP($B44,'Оценка (Раздел 5)'!$A$7:$O$100,13,0)</f>
        <v>0</v>
      </c>
      <c r="N44" s="71">
        <f>VLOOKUP($B44,'Оценка (Раздел 5)'!$A$7:$O$100,14,0)</f>
        <v>2</v>
      </c>
      <c r="O44" s="71">
        <f>VLOOKUP($B44,'Оценка (Раздел 5)'!$A$7:$O$100,15,0)</f>
        <v>0</v>
      </c>
    </row>
    <row r="45" spans="1:15" ht="15" customHeight="1" x14ac:dyDescent="0.3">
      <c r="A45" s="61"/>
      <c r="B45" s="47" t="s">
        <v>290</v>
      </c>
      <c r="C45" s="220" t="str">
        <f t="shared" si="2"/>
        <v>38-41</v>
      </c>
      <c r="D45" s="196">
        <f t="shared" si="3"/>
        <v>8</v>
      </c>
      <c r="E45" s="195">
        <f>VLOOKUP($B45,'Оценка (Раздел 5)'!$A$7:$O$100,5,0)</f>
        <v>1</v>
      </c>
      <c r="F45" s="71">
        <f>VLOOKUP($B45,'Оценка (Раздел 5)'!$A$7:$O$100,6,0)</f>
        <v>0</v>
      </c>
      <c r="G45" s="71">
        <f>VLOOKUP($B45,'Оценка (Раздел 5)'!$A$7:$O$100,7,0)</f>
        <v>1</v>
      </c>
      <c r="H45" s="71">
        <f>VLOOKUP($B45,'Оценка (Раздел 5)'!$A$7:$O$100,8,0)</f>
        <v>2</v>
      </c>
      <c r="I45" s="71">
        <f>VLOOKUP($B45,'Оценка (Раздел 5)'!$A$7:$O$100,9,0)</f>
        <v>2</v>
      </c>
      <c r="J45" s="71">
        <f>VLOOKUP($B45,'Оценка (Раздел 5)'!$A$7:$O$100,10,0)</f>
        <v>0</v>
      </c>
      <c r="K45" s="71">
        <f>VLOOKUP($B45,'Оценка (Раздел 5)'!$A$7:$O$100,11,0)</f>
        <v>0</v>
      </c>
      <c r="L45" s="71">
        <f>VLOOKUP($B45,'Оценка (Раздел 5)'!$A$7:$O$100,12,0)</f>
        <v>2</v>
      </c>
      <c r="M45" s="71">
        <f>VLOOKUP($B45,'Оценка (Раздел 5)'!$A$7:$O$100,13,0)</f>
        <v>0</v>
      </c>
      <c r="N45" s="71">
        <f>VLOOKUP($B45,'Оценка (Раздел 5)'!$A$7:$O$100,14,0)</f>
        <v>0</v>
      </c>
      <c r="O45" s="71">
        <f>VLOOKUP($B45,'Оценка (Раздел 5)'!$A$7:$O$100,15,0)</f>
        <v>0</v>
      </c>
    </row>
    <row r="46" spans="1:15" ht="15" customHeight="1" x14ac:dyDescent="0.3">
      <c r="A46" s="61"/>
      <c r="B46" s="47" t="s">
        <v>312</v>
      </c>
      <c r="C46" s="220" t="str">
        <f t="shared" si="2"/>
        <v>38-41</v>
      </c>
      <c r="D46" s="196">
        <f t="shared" si="3"/>
        <v>8</v>
      </c>
      <c r="E46" s="195">
        <f>VLOOKUP($B46,'Оценка (Раздел 5)'!$A$7:$O$100,5,0)</f>
        <v>1</v>
      </c>
      <c r="F46" s="71">
        <f>VLOOKUP($B46,'Оценка (Раздел 5)'!$A$7:$O$100,6,0)</f>
        <v>2</v>
      </c>
      <c r="G46" s="71">
        <f>VLOOKUP($B46,'Оценка (Раздел 5)'!$A$7:$O$100,7,0)</f>
        <v>0</v>
      </c>
      <c r="H46" s="71">
        <f>VLOOKUP($B46,'Оценка (Раздел 5)'!$A$7:$O$100,8,0)</f>
        <v>0</v>
      </c>
      <c r="I46" s="71">
        <f>VLOOKUP($B46,'Оценка (Раздел 5)'!$A$7:$O$100,9,0)</f>
        <v>2</v>
      </c>
      <c r="J46" s="71">
        <f>VLOOKUP($B46,'Оценка (Раздел 5)'!$A$7:$O$100,10,0)</f>
        <v>1</v>
      </c>
      <c r="K46" s="71">
        <f>VLOOKUP($B46,'Оценка (Раздел 5)'!$A$7:$O$100,11,0)</f>
        <v>0</v>
      </c>
      <c r="L46" s="71">
        <f>VLOOKUP($B46,'Оценка (Раздел 5)'!$A$7:$O$100,12,0)</f>
        <v>0</v>
      </c>
      <c r="M46" s="71">
        <f>VLOOKUP($B46,'Оценка (Раздел 5)'!$A$7:$O$100,13,0)</f>
        <v>0</v>
      </c>
      <c r="N46" s="71">
        <f>VLOOKUP($B46,'Оценка (Раздел 5)'!$A$7:$O$100,14,0)</f>
        <v>2</v>
      </c>
      <c r="O46" s="71">
        <f>VLOOKUP($B46,'Оценка (Раздел 5)'!$A$7:$O$100,15,0)</f>
        <v>0</v>
      </c>
    </row>
    <row r="47" spans="1:15" ht="15" customHeight="1" x14ac:dyDescent="0.3">
      <c r="A47" s="59"/>
      <c r="B47" s="47" t="s">
        <v>262</v>
      </c>
      <c r="C47" s="220" t="str">
        <f t="shared" si="2"/>
        <v>42</v>
      </c>
      <c r="D47" s="196">
        <f t="shared" si="3"/>
        <v>7.5</v>
      </c>
      <c r="E47" s="195">
        <f>VLOOKUP($B47,'Оценка (Раздел 5)'!$A$7:$O$100,5,0)</f>
        <v>1</v>
      </c>
      <c r="F47" s="71">
        <f>VLOOKUP($B47,'Оценка (Раздел 5)'!$A$7:$O$100,6,0)</f>
        <v>2</v>
      </c>
      <c r="G47" s="71">
        <f>VLOOKUP($B47,'Оценка (Раздел 5)'!$A$7:$O$100,7,0)</f>
        <v>1</v>
      </c>
      <c r="H47" s="71">
        <f>VLOOKUP($B47,'Оценка (Раздел 5)'!$A$7:$O$100,8,0)</f>
        <v>0</v>
      </c>
      <c r="I47" s="71">
        <f>VLOOKUP($B47,'Оценка (Раздел 5)'!$A$7:$O$100,9,0)</f>
        <v>0.5</v>
      </c>
      <c r="J47" s="71">
        <f>VLOOKUP($B47,'Оценка (Раздел 5)'!$A$7:$O$100,10,0)</f>
        <v>1</v>
      </c>
      <c r="K47" s="71">
        <f>VLOOKUP($B47,'Оценка (Раздел 5)'!$A$7:$O$100,11,0)</f>
        <v>0</v>
      </c>
      <c r="L47" s="71">
        <f>VLOOKUP($B47,'Оценка (Раздел 5)'!$A$7:$O$100,12,0)</f>
        <v>0</v>
      </c>
      <c r="M47" s="71">
        <f>VLOOKUP($B47,'Оценка (Раздел 5)'!$A$7:$O$100,13,0)</f>
        <v>2</v>
      </c>
      <c r="N47" s="71">
        <f>VLOOKUP($B47,'Оценка (Раздел 5)'!$A$7:$O$100,14,0)</f>
        <v>0</v>
      </c>
      <c r="O47" s="71">
        <f>VLOOKUP($B47,'Оценка (Раздел 5)'!$A$7:$O$100,15,0)</f>
        <v>0</v>
      </c>
    </row>
    <row r="48" spans="1:15" ht="15" customHeight="1" x14ac:dyDescent="0.3">
      <c r="A48" s="61"/>
      <c r="B48" s="47" t="s">
        <v>307</v>
      </c>
      <c r="C48" s="220" t="str">
        <f t="shared" si="2"/>
        <v>43-44</v>
      </c>
      <c r="D48" s="196">
        <f t="shared" si="3"/>
        <v>6</v>
      </c>
      <c r="E48" s="195">
        <f>VLOOKUP($B48,'Оценка (Раздел 5)'!$A$7:$O$100,5,0)</f>
        <v>1</v>
      </c>
      <c r="F48" s="71">
        <f>VLOOKUP($B48,'Оценка (Раздел 5)'!$A$7:$O$100,6,0)</f>
        <v>1</v>
      </c>
      <c r="G48" s="71">
        <f>VLOOKUP($B48,'Оценка (Раздел 5)'!$A$7:$O$100,7,0)</f>
        <v>0</v>
      </c>
      <c r="H48" s="71">
        <f>VLOOKUP($B48,'Оценка (Раздел 5)'!$A$7:$O$100,8,0)</f>
        <v>0</v>
      </c>
      <c r="I48" s="71">
        <f>VLOOKUP($B48,'Оценка (Раздел 5)'!$A$7:$O$100,9,0)</f>
        <v>0</v>
      </c>
      <c r="J48" s="71">
        <f>VLOOKUP($B48,'Оценка (Раздел 5)'!$A$7:$O$100,10,0)</f>
        <v>0</v>
      </c>
      <c r="K48" s="71">
        <f>VLOOKUP($B48,'Оценка (Раздел 5)'!$A$7:$O$100,11,0)</f>
        <v>0</v>
      </c>
      <c r="L48" s="71">
        <f>VLOOKUP($B48,'Оценка (Раздел 5)'!$A$7:$O$100,12,0)</f>
        <v>2</v>
      </c>
      <c r="M48" s="71">
        <f>VLOOKUP($B48,'Оценка (Раздел 5)'!$A$7:$O$100,13,0)</f>
        <v>2</v>
      </c>
      <c r="N48" s="71">
        <f>VLOOKUP($B48,'Оценка (Раздел 5)'!$A$7:$O$100,14,0)</f>
        <v>0</v>
      </c>
      <c r="O48" s="71">
        <f>VLOOKUP($B48,'Оценка (Раздел 5)'!$A$7:$O$100,15,0)</f>
        <v>0</v>
      </c>
    </row>
    <row r="49" spans="1:15" ht="15" customHeight="1" x14ac:dyDescent="0.3">
      <c r="A49" s="59"/>
      <c r="B49" s="47" t="s">
        <v>280</v>
      </c>
      <c r="C49" s="220" t="str">
        <f t="shared" si="2"/>
        <v>43-44</v>
      </c>
      <c r="D49" s="196">
        <f t="shared" si="3"/>
        <v>6</v>
      </c>
      <c r="E49" s="195">
        <f>VLOOKUP($B49,'Оценка (Раздел 5)'!$A$7:$O$100,5,0)</f>
        <v>1</v>
      </c>
      <c r="F49" s="71">
        <f>VLOOKUP($B49,'Оценка (Раздел 5)'!$A$7:$O$100,6,0)</f>
        <v>2</v>
      </c>
      <c r="G49" s="71">
        <f>VLOOKUP($B49,'Оценка (Раздел 5)'!$A$7:$O$100,7,0)</f>
        <v>2</v>
      </c>
      <c r="H49" s="71">
        <f>VLOOKUP($B49,'Оценка (Раздел 5)'!$A$7:$O$100,8,0)</f>
        <v>1</v>
      </c>
      <c r="I49" s="71">
        <f>VLOOKUP($B49,'Оценка (Раздел 5)'!$A$7:$O$100,9,0)</f>
        <v>0</v>
      </c>
      <c r="J49" s="71">
        <f>VLOOKUP($B49,'Оценка (Раздел 5)'!$A$7:$O$100,10,0)</f>
        <v>0</v>
      </c>
      <c r="K49" s="71">
        <f>VLOOKUP($B49,'Оценка (Раздел 5)'!$A$7:$O$100,11,0)</f>
        <v>0</v>
      </c>
      <c r="L49" s="71">
        <f>VLOOKUP($B49,'Оценка (Раздел 5)'!$A$7:$O$100,12,0)</f>
        <v>0</v>
      </c>
      <c r="M49" s="71">
        <f>VLOOKUP($B49,'Оценка (Раздел 5)'!$A$7:$O$100,13,0)</f>
        <v>0</v>
      </c>
      <c r="N49" s="71">
        <f>VLOOKUP($B49,'Оценка (Раздел 5)'!$A$7:$O$100,14,0)</f>
        <v>0</v>
      </c>
      <c r="O49" s="71">
        <f>VLOOKUP($B49,'Оценка (Раздел 5)'!$A$7:$O$100,15,0)</f>
        <v>0</v>
      </c>
    </row>
    <row r="50" spans="1:15" ht="15" customHeight="1" x14ac:dyDescent="0.3">
      <c r="A50" s="61"/>
      <c r="B50" s="47" t="s">
        <v>277</v>
      </c>
      <c r="C50" s="220" t="str">
        <f t="shared" si="2"/>
        <v>45-47</v>
      </c>
      <c r="D50" s="196">
        <f t="shared" si="3"/>
        <v>5</v>
      </c>
      <c r="E50" s="195">
        <f>VLOOKUP($B50,'Оценка (Раздел 5)'!$A$7:$O$100,5,0)</f>
        <v>1</v>
      </c>
      <c r="F50" s="71">
        <f>VLOOKUP($B50,'Оценка (Раздел 5)'!$A$7:$O$100,6,0)</f>
        <v>2</v>
      </c>
      <c r="G50" s="71">
        <f>VLOOKUP($B50,'Оценка (Раздел 5)'!$A$7:$O$100,7,0)</f>
        <v>0</v>
      </c>
      <c r="H50" s="71">
        <f>VLOOKUP($B50,'Оценка (Раздел 5)'!$A$7:$O$100,8,0)</f>
        <v>0</v>
      </c>
      <c r="I50" s="71">
        <f>VLOOKUP($B50,'Оценка (Раздел 5)'!$A$7:$O$100,9,0)</f>
        <v>0</v>
      </c>
      <c r="J50" s="71">
        <f>VLOOKUP($B50,'Оценка (Раздел 5)'!$A$7:$O$100,10,0)</f>
        <v>0</v>
      </c>
      <c r="K50" s="71">
        <f>VLOOKUP($B50,'Оценка (Раздел 5)'!$A$7:$O$100,11,0)</f>
        <v>0</v>
      </c>
      <c r="L50" s="71">
        <f>VLOOKUP($B50,'Оценка (Раздел 5)'!$A$7:$O$100,12,0)</f>
        <v>0</v>
      </c>
      <c r="M50" s="71">
        <f>VLOOKUP($B50,'Оценка (Раздел 5)'!$A$7:$O$100,13,0)</f>
        <v>0</v>
      </c>
      <c r="N50" s="71">
        <f>VLOOKUP($B50,'Оценка (Раздел 5)'!$A$7:$O$100,14,0)</f>
        <v>2</v>
      </c>
      <c r="O50" s="71">
        <f>VLOOKUP($B50,'Оценка (Раздел 5)'!$A$7:$O$100,15,0)</f>
        <v>0</v>
      </c>
    </row>
    <row r="51" spans="1:15" ht="15" customHeight="1" x14ac:dyDescent="0.3">
      <c r="A51" s="59"/>
      <c r="B51" s="47" t="s">
        <v>247</v>
      </c>
      <c r="C51" s="220" t="str">
        <f t="shared" si="2"/>
        <v>45-47</v>
      </c>
      <c r="D51" s="196">
        <f t="shared" si="3"/>
        <v>5</v>
      </c>
      <c r="E51" s="195">
        <f>VLOOKUP($B51,'Оценка (Раздел 5)'!$A$7:$O$100,5,0)</f>
        <v>2</v>
      </c>
      <c r="F51" s="71">
        <f>VLOOKUP($B51,'Оценка (Раздел 5)'!$A$7:$O$100,6,0)</f>
        <v>1</v>
      </c>
      <c r="G51" s="71">
        <f>VLOOKUP($B51,'Оценка (Раздел 5)'!$A$7:$O$100,7,0)</f>
        <v>2</v>
      </c>
      <c r="H51" s="71">
        <f>VLOOKUP($B51,'Оценка (Раздел 5)'!$A$7:$O$100,8,0)</f>
        <v>0</v>
      </c>
      <c r="I51" s="71">
        <f>VLOOKUP($B51,'Оценка (Раздел 5)'!$A$7:$O$100,9,0)</f>
        <v>0</v>
      </c>
      <c r="J51" s="71">
        <f>VLOOKUP($B51,'Оценка (Раздел 5)'!$A$7:$O$100,10,0)</f>
        <v>0</v>
      </c>
      <c r="K51" s="71">
        <f>VLOOKUP($B51,'Оценка (Раздел 5)'!$A$7:$O$100,11,0)</f>
        <v>0</v>
      </c>
      <c r="L51" s="71">
        <f>VLOOKUP($B51,'Оценка (Раздел 5)'!$A$7:$O$100,12,0)</f>
        <v>0</v>
      </c>
      <c r="M51" s="71">
        <f>VLOOKUP($B51,'Оценка (Раздел 5)'!$A$7:$O$100,13,0)</f>
        <v>0</v>
      </c>
      <c r="N51" s="71">
        <f>VLOOKUP($B51,'Оценка (Раздел 5)'!$A$7:$O$100,14,0)</f>
        <v>0</v>
      </c>
      <c r="O51" s="71">
        <f>VLOOKUP($B51,'Оценка (Раздел 5)'!$A$7:$O$100,15,0)</f>
        <v>0</v>
      </c>
    </row>
    <row r="52" spans="1:15" ht="15" customHeight="1" x14ac:dyDescent="0.3">
      <c r="A52" s="61"/>
      <c r="B52" s="47" t="s">
        <v>239</v>
      </c>
      <c r="C52" s="220" t="str">
        <f t="shared" si="2"/>
        <v>45-47</v>
      </c>
      <c r="D52" s="196">
        <f t="shared" si="3"/>
        <v>5</v>
      </c>
      <c r="E52" s="195">
        <f>VLOOKUP($B52,'Оценка (Раздел 5)'!$A$7:$O$100,5,0)</f>
        <v>1</v>
      </c>
      <c r="F52" s="71">
        <f>VLOOKUP($B52,'Оценка (Раздел 5)'!$A$7:$O$100,6,0)</f>
        <v>2</v>
      </c>
      <c r="G52" s="71">
        <f>VLOOKUP($B52,'Оценка (Раздел 5)'!$A$7:$O$100,7,0)</f>
        <v>2</v>
      </c>
      <c r="H52" s="71">
        <f>VLOOKUP($B52,'Оценка (Раздел 5)'!$A$7:$O$100,8,0)</f>
        <v>0</v>
      </c>
      <c r="I52" s="71">
        <f>VLOOKUP($B52,'Оценка (Раздел 5)'!$A$7:$O$100,9,0)</f>
        <v>0</v>
      </c>
      <c r="J52" s="71">
        <f>VLOOKUP($B52,'Оценка (Раздел 5)'!$A$7:$O$100,10,0)</f>
        <v>0</v>
      </c>
      <c r="K52" s="71">
        <f>VLOOKUP($B52,'Оценка (Раздел 5)'!$A$7:$O$100,11,0)</f>
        <v>0</v>
      </c>
      <c r="L52" s="71">
        <f>VLOOKUP($B52,'Оценка (Раздел 5)'!$A$7:$O$100,12,0)</f>
        <v>0</v>
      </c>
      <c r="M52" s="71">
        <f>VLOOKUP($B52,'Оценка (Раздел 5)'!$A$7:$O$100,13,0)</f>
        <v>0</v>
      </c>
      <c r="N52" s="71">
        <f>VLOOKUP($B52,'Оценка (Раздел 5)'!$A$7:$O$100,14,0)</f>
        <v>0</v>
      </c>
      <c r="O52" s="71">
        <f>VLOOKUP($B52,'Оценка (Раздел 5)'!$A$7:$O$100,15,0)</f>
        <v>0</v>
      </c>
    </row>
    <row r="53" spans="1:15" ht="15" customHeight="1" x14ac:dyDescent="0.3">
      <c r="A53" s="61"/>
      <c r="B53" s="47" t="s">
        <v>303</v>
      </c>
      <c r="C53" s="220" t="str">
        <f t="shared" si="2"/>
        <v>48-53</v>
      </c>
      <c r="D53" s="196">
        <f t="shared" si="3"/>
        <v>4</v>
      </c>
      <c r="E53" s="195">
        <f>VLOOKUP($B53,'Оценка (Раздел 5)'!$A$7:$O$100,5,0)</f>
        <v>2</v>
      </c>
      <c r="F53" s="71">
        <f>VLOOKUP($B53,'Оценка (Раздел 5)'!$A$7:$O$100,6,0)</f>
        <v>0</v>
      </c>
      <c r="G53" s="71">
        <f>VLOOKUP($B53,'Оценка (Раздел 5)'!$A$7:$O$100,7,0)</f>
        <v>2</v>
      </c>
      <c r="H53" s="71">
        <f>VLOOKUP($B53,'Оценка (Раздел 5)'!$A$7:$O$100,8,0)</f>
        <v>0</v>
      </c>
      <c r="I53" s="71">
        <f>VLOOKUP($B53,'Оценка (Раздел 5)'!$A$7:$O$100,9,0)</f>
        <v>0</v>
      </c>
      <c r="J53" s="71">
        <f>VLOOKUP($B53,'Оценка (Раздел 5)'!$A$7:$O$100,10,0)</f>
        <v>0</v>
      </c>
      <c r="K53" s="71">
        <f>VLOOKUP($B53,'Оценка (Раздел 5)'!$A$7:$O$100,11,0)</f>
        <v>0</v>
      </c>
      <c r="L53" s="71">
        <f>VLOOKUP($B53,'Оценка (Раздел 5)'!$A$7:$O$100,12,0)</f>
        <v>0</v>
      </c>
      <c r="M53" s="71">
        <f>VLOOKUP($B53,'Оценка (Раздел 5)'!$A$7:$O$100,13,0)</f>
        <v>0</v>
      </c>
      <c r="N53" s="71">
        <f>VLOOKUP($B53,'Оценка (Раздел 5)'!$A$7:$O$100,14,0)</f>
        <v>0</v>
      </c>
      <c r="O53" s="71">
        <f>VLOOKUP($B53,'Оценка (Раздел 5)'!$A$7:$O$100,15,0)</f>
        <v>0</v>
      </c>
    </row>
    <row r="54" spans="1:15" ht="15" customHeight="1" x14ac:dyDescent="0.3">
      <c r="A54" s="59"/>
      <c r="B54" s="47" t="s">
        <v>305</v>
      </c>
      <c r="C54" s="220" t="str">
        <f t="shared" si="2"/>
        <v>48-53</v>
      </c>
      <c r="D54" s="196">
        <f t="shared" si="3"/>
        <v>4</v>
      </c>
      <c r="E54" s="195">
        <f>VLOOKUP($B54,'Оценка (Раздел 5)'!$A$7:$O$100,5,0)</f>
        <v>1</v>
      </c>
      <c r="F54" s="71">
        <f>VLOOKUP($B54,'Оценка (Раздел 5)'!$A$7:$O$100,6,0)</f>
        <v>1</v>
      </c>
      <c r="G54" s="71">
        <f>VLOOKUP($B54,'Оценка (Раздел 5)'!$A$7:$O$100,7,0)</f>
        <v>0</v>
      </c>
      <c r="H54" s="71">
        <f>VLOOKUP($B54,'Оценка (Раздел 5)'!$A$7:$O$100,8,0)</f>
        <v>0</v>
      </c>
      <c r="I54" s="71">
        <f>VLOOKUP($B54,'Оценка (Раздел 5)'!$A$7:$O$100,9,0)</f>
        <v>0</v>
      </c>
      <c r="J54" s="71">
        <f>VLOOKUP($B54,'Оценка (Раздел 5)'!$A$7:$O$100,10,0)</f>
        <v>0</v>
      </c>
      <c r="K54" s="71">
        <f>VLOOKUP($B54,'Оценка (Раздел 5)'!$A$7:$O$100,11,0)</f>
        <v>0</v>
      </c>
      <c r="L54" s="71">
        <f>VLOOKUP($B54,'Оценка (Раздел 5)'!$A$7:$O$100,12,0)</f>
        <v>0</v>
      </c>
      <c r="M54" s="71">
        <f>VLOOKUP($B54,'Оценка (Раздел 5)'!$A$7:$O$100,13,0)</f>
        <v>0</v>
      </c>
      <c r="N54" s="71">
        <f>VLOOKUP($B54,'Оценка (Раздел 5)'!$A$7:$O$100,14,0)</f>
        <v>2</v>
      </c>
      <c r="O54" s="71">
        <f>VLOOKUP($B54,'Оценка (Раздел 5)'!$A$7:$O$100,15,0)</f>
        <v>0</v>
      </c>
    </row>
    <row r="55" spans="1:15" ht="15" customHeight="1" x14ac:dyDescent="0.3">
      <c r="A55" s="61"/>
      <c r="B55" s="47" t="s">
        <v>268</v>
      </c>
      <c r="C55" s="220" t="str">
        <f t="shared" si="2"/>
        <v>48-53</v>
      </c>
      <c r="D55" s="196">
        <f t="shared" si="3"/>
        <v>4</v>
      </c>
      <c r="E55" s="195">
        <f>VLOOKUP($B55,'Оценка (Раздел 5)'!$A$7:$O$100,5,0)</f>
        <v>2</v>
      </c>
      <c r="F55" s="71">
        <f>VLOOKUP($B55,'Оценка (Раздел 5)'!$A$7:$O$100,6,0)</f>
        <v>2</v>
      </c>
      <c r="G55" s="71">
        <f>VLOOKUP($B55,'Оценка (Раздел 5)'!$A$7:$O$100,7,0)</f>
        <v>0</v>
      </c>
      <c r="H55" s="71">
        <f>VLOOKUP($B55,'Оценка (Раздел 5)'!$A$7:$O$100,8,0)</f>
        <v>0</v>
      </c>
      <c r="I55" s="71">
        <f>VLOOKUP($B55,'Оценка (Раздел 5)'!$A$7:$O$100,9,0)</f>
        <v>0</v>
      </c>
      <c r="J55" s="71">
        <f>VLOOKUP($B55,'Оценка (Раздел 5)'!$A$7:$O$100,10,0)</f>
        <v>0</v>
      </c>
      <c r="K55" s="71">
        <f>VLOOKUP($B55,'Оценка (Раздел 5)'!$A$7:$O$100,11,0)</f>
        <v>0</v>
      </c>
      <c r="L55" s="71">
        <f>VLOOKUP($B55,'Оценка (Раздел 5)'!$A$7:$O$100,12,0)</f>
        <v>0</v>
      </c>
      <c r="M55" s="71">
        <f>VLOOKUP($B55,'Оценка (Раздел 5)'!$A$7:$O$100,13,0)</f>
        <v>0</v>
      </c>
      <c r="N55" s="71">
        <f>VLOOKUP($B55,'Оценка (Раздел 5)'!$A$7:$O$100,14,0)</f>
        <v>0</v>
      </c>
      <c r="O55" s="71">
        <f>VLOOKUP($B55,'Оценка (Раздел 5)'!$A$7:$O$100,15,0)</f>
        <v>0</v>
      </c>
    </row>
    <row r="56" spans="1:15" ht="15" customHeight="1" x14ac:dyDescent="0.3">
      <c r="A56" s="59"/>
      <c r="B56" s="47" t="s">
        <v>320</v>
      </c>
      <c r="C56" s="220" t="str">
        <f t="shared" si="2"/>
        <v>48-53</v>
      </c>
      <c r="D56" s="196">
        <f t="shared" si="3"/>
        <v>4</v>
      </c>
      <c r="E56" s="195">
        <f>VLOOKUP($B56,'Оценка (Раздел 5)'!$A$7:$O$100,5,0)</f>
        <v>2</v>
      </c>
      <c r="F56" s="71">
        <f>VLOOKUP($B56,'Оценка (Раздел 5)'!$A$7:$O$100,6,0)</f>
        <v>0</v>
      </c>
      <c r="G56" s="71">
        <f>VLOOKUP($B56,'Оценка (Раздел 5)'!$A$7:$O$100,7,0)</f>
        <v>0</v>
      </c>
      <c r="H56" s="71">
        <f>VLOOKUP($B56,'Оценка (Раздел 5)'!$A$7:$O$100,8,0)</f>
        <v>0</v>
      </c>
      <c r="I56" s="71">
        <f>VLOOKUP($B56,'Оценка (Раздел 5)'!$A$7:$O$100,9,0)</f>
        <v>0</v>
      </c>
      <c r="J56" s="71">
        <f>VLOOKUP($B56,'Оценка (Раздел 5)'!$A$7:$O$100,10,0)</f>
        <v>0</v>
      </c>
      <c r="K56" s="71">
        <f>VLOOKUP($B56,'Оценка (Раздел 5)'!$A$7:$O$100,11,0)</f>
        <v>0</v>
      </c>
      <c r="L56" s="71">
        <f>VLOOKUP($B56,'Оценка (Раздел 5)'!$A$7:$O$100,12,0)</f>
        <v>2</v>
      </c>
      <c r="M56" s="71">
        <f>VLOOKUP($B56,'Оценка (Раздел 5)'!$A$7:$O$100,13,0)</f>
        <v>0</v>
      </c>
      <c r="N56" s="71">
        <f>VLOOKUP($B56,'Оценка (Раздел 5)'!$A$7:$O$100,14,0)</f>
        <v>0</v>
      </c>
      <c r="O56" s="71">
        <f>VLOOKUP($B56,'Оценка (Раздел 5)'!$A$7:$O$100,15,0)</f>
        <v>0</v>
      </c>
    </row>
    <row r="57" spans="1:15" ht="15" customHeight="1" x14ac:dyDescent="0.3">
      <c r="A57" s="61"/>
      <c r="B57" s="47" t="s">
        <v>274</v>
      </c>
      <c r="C57" s="220" t="str">
        <f t="shared" si="2"/>
        <v>48-53</v>
      </c>
      <c r="D57" s="196">
        <f t="shared" si="3"/>
        <v>4</v>
      </c>
      <c r="E57" s="195">
        <f>VLOOKUP($B57,'Оценка (Раздел 5)'!$A$7:$O$100,5,0)</f>
        <v>2</v>
      </c>
      <c r="F57" s="71">
        <f>VLOOKUP($B57,'Оценка (Раздел 5)'!$A$7:$O$100,6,0)</f>
        <v>0</v>
      </c>
      <c r="G57" s="71">
        <f>VLOOKUP($B57,'Оценка (Раздел 5)'!$A$7:$O$100,7,0)</f>
        <v>2</v>
      </c>
      <c r="H57" s="71">
        <f>VLOOKUP($B57,'Оценка (Раздел 5)'!$A$7:$O$100,8,0)</f>
        <v>0</v>
      </c>
      <c r="I57" s="71">
        <f>VLOOKUP($B57,'Оценка (Раздел 5)'!$A$7:$O$100,9,0)</f>
        <v>0</v>
      </c>
      <c r="J57" s="71">
        <f>VLOOKUP($B57,'Оценка (Раздел 5)'!$A$7:$O$100,10,0)</f>
        <v>0</v>
      </c>
      <c r="K57" s="71">
        <f>VLOOKUP($B57,'Оценка (Раздел 5)'!$A$7:$O$100,11,0)</f>
        <v>0</v>
      </c>
      <c r="L57" s="71">
        <f>VLOOKUP($B57,'Оценка (Раздел 5)'!$A$7:$O$100,12,0)</f>
        <v>0</v>
      </c>
      <c r="M57" s="71">
        <f>VLOOKUP($B57,'Оценка (Раздел 5)'!$A$7:$O$100,13,0)</f>
        <v>0</v>
      </c>
      <c r="N57" s="71">
        <f>VLOOKUP($B57,'Оценка (Раздел 5)'!$A$7:$O$100,14,0)</f>
        <v>0</v>
      </c>
      <c r="O57" s="71">
        <f>VLOOKUP($B57,'Оценка (Раздел 5)'!$A$7:$O$100,15,0)</f>
        <v>0</v>
      </c>
    </row>
    <row r="58" spans="1:15" ht="15" customHeight="1" x14ac:dyDescent="0.3">
      <c r="A58" s="61"/>
      <c r="B58" s="47" t="s">
        <v>242</v>
      </c>
      <c r="C58" s="220" t="str">
        <f t="shared" si="2"/>
        <v>48-53</v>
      </c>
      <c r="D58" s="196">
        <f t="shared" si="3"/>
        <v>4</v>
      </c>
      <c r="E58" s="195">
        <f>VLOOKUP($B58,'Оценка (Раздел 5)'!$A$7:$O$100,5,0)</f>
        <v>1</v>
      </c>
      <c r="F58" s="71">
        <f>VLOOKUP($B58,'Оценка (Раздел 5)'!$A$7:$O$100,6,0)</f>
        <v>2</v>
      </c>
      <c r="G58" s="71">
        <f>VLOOKUP($B58,'Оценка (Раздел 5)'!$A$7:$O$100,7,0)</f>
        <v>0</v>
      </c>
      <c r="H58" s="71">
        <f>VLOOKUP($B58,'Оценка (Раздел 5)'!$A$7:$O$100,8,0)</f>
        <v>0</v>
      </c>
      <c r="I58" s="71">
        <f>VLOOKUP($B58,'Оценка (Раздел 5)'!$A$7:$O$100,9,0)</f>
        <v>0</v>
      </c>
      <c r="J58" s="71">
        <f>VLOOKUP($B58,'Оценка (Раздел 5)'!$A$7:$O$100,10,0)</f>
        <v>0</v>
      </c>
      <c r="K58" s="71">
        <f>VLOOKUP($B58,'Оценка (Раздел 5)'!$A$7:$O$100,11,0)</f>
        <v>0</v>
      </c>
      <c r="L58" s="71">
        <f>VLOOKUP($B58,'Оценка (Раздел 5)'!$A$7:$O$100,12,0)</f>
        <v>0</v>
      </c>
      <c r="M58" s="71">
        <f>VLOOKUP($B58,'Оценка (Раздел 5)'!$A$7:$O$100,13,0)</f>
        <v>1</v>
      </c>
      <c r="N58" s="71">
        <f>VLOOKUP($B58,'Оценка (Раздел 5)'!$A$7:$O$100,14,0)</f>
        <v>0</v>
      </c>
      <c r="O58" s="71">
        <f>VLOOKUP($B58,'Оценка (Раздел 5)'!$A$7:$O$100,15,0)</f>
        <v>0</v>
      </c>
    </row>
    <row r="59" spans="1:15" ht="15" customHeight="1" x14ac:dyDescent="0.3">
      <c r="A59" s="61"/>
      <c r="B59" s="47" t="s">
        <v>238</v>
      </c>
      <c r="C59" s="220" t="str">
        <f t="shared" si="2"/>
        <v>54</v>
      </c>
      <c r="D59" s="196">
        <f t="shared" si="3"/>
        <v>3.5</v>
      </c>
      <c r="E59" s="195">
        <f>VLOOKUP($B59,'Оценка (Раздел 5)'!$A$7:$O$100,5,0)</f>
        <v>0.5</v>
      </c>
      <c r="F59" s="71">
        <f>VLOOKUP($B59,'Оценка (Раздел 5)'!$A$7:$O$100,6,0)</f>
        <v>1</v>
      </c>
      <c r="G59" s="71">
        <f>VLOOKUP($B59,'Оценка (Раздел 5)'!$A$7:$O$100,7,0)</f>
        <v>0</v>
      </c>
      <c r="H59" s="71">
        <f>VLOOKUP($B59,'Оценка (Раздел 5)'!$A$7:$O$100,8,0)</f>
        <v>0</v>
      </c>
      <c r="I59" s="71">
        <f>VLOOKUP($B59,'Оценка (Раздел 5)'!$A$7:$O$100,9,0)</f>
        <v>0</v>
      </c>
      <c r="J59" s="71">
        <f>VLOOKUP($B59,'Оценка (Раздел 5)'!$A$7:$O$100,10,0)</f>
        <v>0</v>
      </c>
      <c r="K59" s="71">
        <f>VLOOKUP($B59,'Оценка (Раздел 5)'!$A$7:$O$100,11,0)</f>
        <v>0</v>
      </c>
      <c r="L59" s="71">
        <f>VLOOKUP($B59,'Оценка (Раздел 5)'!$A$7:$O$100,12,0)</f>
        <v>0</v>
      </c>
      <c r="M59" s="71">
        <f>VLOOKUP($B59,'Оценка (Раздел 5)'!$A$7:$O$100,13,0)</f>
        <v>0</v>
      </c>
      <c r="N59" s="71">
        <f>VLOOKUP($B59,'Оценка (Раздел 5)'!$A$7:$O$100,14,0)</f>
        <v>2</v>
      </c>
      <c r="O59" s="71">
        <f>VLOOKUP($B59,'Оценка (Раздел 5)'!$A$7:$O$100,15,0)</f>
        <v>0</v>
      </c>
    </row>
    <row r="60" spans="1:15" ht="15" customHeight="1" x14ac:dyDescent="0.3">
      <c r="A60" s="59"/>
      <c r="B60" s="47" t="s">
        <v>232</v>
      </c>
      <c r="C60" s="220" t="str">
        <f t="shared" si="2"/>
        <v>55-63</v>
      </c>
      <c r="D60" s="196">
        <f t="shared" si="3"/>
        <v>3</v>
      </c>
      <c r="E60" s="195">
        <f>VLOOKUP($B60,'Оценка (Раздел 5)'!$A$7:$O$100,5,0)</f>
        <v>1</v>
      </c>
      <c r="F60" s="71">
        <f>VLOOKUP($B60,'Оценка (Раздел 5)'!$A$7:$O$100,6,0)</f>
        <v>2</v>
      </c>
      <c r="G60" s="71">
        <f>VLOOKUP($B60,'Оценка (Раздел 5)'!$A$7:$O$100,7,0)</f>
        <v>0</v>
      </c>
      <c r="H60" s="71">
        <f>VLOOKUP($B60,'Оценка (Раздел 5)'!$A$7:$O$100,8,0)</f>
        <v>0</v>
      </c>
      <c r="I60" s="71">
        <f>VLOOKUP($B60,'Оценка (Раздел 5)'!$A$7:$O$100,9,0)</f>
        <v>0</v>
      </c>
      <c r="J60" s="71">
        <f>VLOOKUP($B60,'Оценка (Раздел 5)'!$A$7:$O$100,10,0)</f>
        <v>0</v>
      </c>
      <c r="K60" s="71">
        <f>VLOOKUP($B60,'Оценка (Раздел 5)'!$A$7:$O$100,11,0)</f>
        <v>0</v>
      </c>
      <c r="L60" s="71">
        <f>VLOOKUP($B60,'Оценка (Раздел 5)'!$A$7:$O$100,12,0)</f>
        <v>0</v>
      </c>
      <c r="M60" s="71">
        <f>VLOOKUP($B60,'Оценка (Раздел 5)'!$A$7:$O$100,13,0)</f>
        <v>0</v>
      </c>
      <c r="N60" s="71">
        <f>VLOOKUP($B60,'Оценка (Раздел 5)'!$A$7:$O$100,14,0)</f>
        <v>0</v>
      </c>
      <c r="O60" s="71">
        <f>VLOOKUP($B60,'Оценка (Раздел 5)'!$A$7:$O$100,15,0)</f>
        <v>0</v>
      </c>
    </row>
    <row r="61" spans="1:15" ht="15" customHeight="1" x14ac:dyDescent="0.3">
      <c r="A61" s="59"/>
      <c r="B61" s="47" t="s">
        <v>287</v>
      </c>
      <c r="C61" s="220" t="str">
        <f t="shared" si="2"/>
        <v>55-63</v>
      </c>
      <c r="D61" s="196">
        <f t="shared" si="3"/>
        <v>3</v>
      </c>
      <c r="E61" s="195">
        <f>VLOOKUP($B61,'Оценка (Раздел 5)'!$A$7:$O$100,5,0)</f>
        <v>1</v>
      </c>
      <c r="F61" s="71">
        <f>VLOOKUP($B61,'Оценка (Раздел 5)'!$A$7:$O$100,6,0)</f>
        <v>2</v>
      </c>
      <c r="G61" s="71">
        <f>VLOOKUP($B61,'Оценка (Раздел 5)'!$A$7:$O$100,7,0)</f>
        <v>0</v>
      </c>
      <c r="H61" s="71">
        <f>VLOOKUP($B61,'Оценка (Раздел 5)'!$A$7:$O$100,8,0)</f>
        <v>0</v>
      </c>
      <c r="I61" s="71">
        <f>VLOOKUP($B61,'Оценка (Раздел 5)'!$A$7:$O$100,9,0)</f>
        <v>0</v>
      </c>
      <c r="J61" s="71">
        <f>VLOOKUP($B61,'Оценка (Раздел 5)'!$A$7:$O$100,10,0)</f>
        <v>0</v>
      </c>
      <c r="K61" s="71">
        <f>VLOOKUP($B61,'Оценка (Раздел 5)'!$A$7:$O$100,11,0)</f>
        <v>0</v>
      </c>
      <c r="L61" s="71">
        <f>VLOOKUP($B61,'Оценка (Раздел 5)'!$A$7:$O$100,12,0)</f>
        <v>0</v>
      </c>
      <c r="M61" s="71">
        <f>VLOOKUP($B61,'Оценка (Раздел 5)'!$A$7:$O$100,13,0)</f>
        <v>0</v>
      </c>
      <c r="N61" s="71">
        <f>VLOOKUP($B61,'Оценка (Раздел 5)'!$A$7:$O$100,14,0)</f>
        <v>0</v>
      </c>
      <c r="O61" s="71">
        <f>VLOOKUP($B61,'Оценка (Раздел 5)'!$A$7:$O$100,15,0)</f>
        <v>0</v>
      </c>
    </row>
    <row r="62" spans="1:15" ht="15" customHeight="1" x14ac:dyDescent="0.3">
      <c r="A62" s="61"/>
      <c r="B62" s="47" t="s">
        <v>283</v>
      </c>
      <c r="C62" s="220" t="str">
        <f t="shared" si="2"/>
        <v>55-63</v>
      </c>
      <c r="D62" s="196">
        <f t="shared" si="3"/>
        <v>3</v>
      </c>
      <c r="E62" s="195">
        <f>VLOOKUP($B62,'Оценка (Раздел 5)'!$A$7:$O$100,5,0)</f>
        <v>1</v>
      </c>
      <c r="F62" s="71">
        <f>VLOOKUP($B62,'Оценка (Раздел 5)'!$A$7:$O$100,6,0)</f>
        <v>2</v>
      </c>
      <c r="G62" s="71">
        <f>VLOOKUP($B62,'Оценка (Раздел 5)'!$A$7:$O$100,7,0)</f>
        <v>0</v>
      </c>
      <c r="H62" s="71">
        <f>VLOOKUP($B62,'Оценка (Раздел 5)'!$A$7:$O$100,8,0)</f>
        <v>0</v>
      </c>
      <c r="I62" s="71">
        <f>VLOOKUP($B62,'Оценка (Раздел 5)'!$A$7:$O$100,9,0)</f>
        <v>0</v>
      </c>
      <c r="J62" s="71">
        <f>VLOOKUP($B62,'Оценка (Раздел 5)'!$A$7:$O$100,10,0)</f>
        <v>0</v>
      </c>
      <c r="K62" s="71">
        <f>VLOOKUP($B62,'Оценка (Раздел 5)'!$A$7:$O$100,11,0)</f>
        <v>0</v>
      </c>
      <c r="L62" s="71">
        <f>VLOOKUP($B62,'Оценка (Раздел 5)'!$A$7:$O$100,12,0)</f>
        <v>0</v>
      </c>
      <c r="M62" s="71">
        <f>VLOOKUP($B62,'Оценка (Раздел 5)'!$A$7:$O$100,13,0)</f>
        <v>0</v>
      </c>
      <c r="N62" s="71">
        <f>VLOOKUP($B62,'Оценка (Раздел 5)'!$A$7:$O$100,14,0)</f>
        <v>0</v>
      </c>
      <c r="O62" s="71">
        <f>VLOOKUP($B62,'Оценка (Раздел 5)'!$A$7:$O$100,15,0)</f>
        <v>0</v>
      </c>
    </row>
    <row r="63" spans="1:15" ht="15" customHeight="1" x14ac:dyDescent="0.3">
      <c r="A63" s="59"/>
      <c r="B63" s="47" t="s">
        <v>308</v>
      </c>
      <c r="C63" s="220" t="str">
        <f t="shared" si="2"/>
        <v>55-63</v>
      </c>
      <c r="D63" s="196">
        <f t="shared" si="3"/>
        <v>3</v>
      </c>
      <c r="E63" s="195">
        <f>VLOOKUP($B63,'Оценка (Раздел 5)'!$A$7:$O$100,5,0)</f>
        <v>2</v>
      </c>
      <c r="F63" s="71">
        <f>VLOOKUP($B63,'Оценка (Раздел 5)'!$A$7:$O$100,6,0)</f>
        <v>1</v>
      </c>
      <c r="G63" s="71">
        <f>VLOOKUP($B63,'Оценка (Раздел 5)'!$A$7:$O$100,7,0)</f>
        <v>0</v>
      </c>
      <c r="H63" s="71">
        <f>VLOOKUP($B63,'Оценка (Раздел 5)'!$A$7:$O$100,8,0)</f>
        <v>0</v>
      </c>
      <c r="I63" s="71">
        <f>VLOOKUP($B63,'Оценка (Раздел 5)'!$A$7:$O$100,9,0)</f>
        <v>0</v>
      </c>
      <c r="J63" s="71">
        <f>VLOOKUP($B63,'Оценка (Раздел 5)'!$A$7:$O$100,10,0)</f>
        <v>0</v>
      </c>
      <c r="K63" s="71">
        <f>VLOOKUP($B63,'Оценка (Раздел 5)'!$A$7:$O$100,11,0)</f>
        <v>0</v>
      </c>
      <c r="L63" s="71">
        <f>VLOOKUP($B63,'Оценка (Раздел 5)'!$A$7:$O$100,12,0)</f>
        <v>0</v>
      </c>
      <c r="M63" s="71">
        <f>VLOOKUP($B63,'Оценка (Раздел 5)'!$A$7:$O$100,13,0)</f>
        <v>0</v>
      </c>
      <c r="N63" s="71">
        <f>VLOOKUP($B63,'Оценка (Раздел 5)'!$A$7:$O$100,14,0)</f>
        <v>0</v>
      </c>
      <c r="O63" s="71">
        <f>VLOOKUP($B63,'Оценка (Раздел 5)'!$A$7:$O$100,15,0)</f>
        <v>0</v>
      </c>
    </row>
    <row r="64" spans="1:15" ht="15" customHeight="1" x14ac:dyDescent="0.3">
      <c r="A64" s="59"/>
      <c r="B64" s="47" t="s">
        <v>254</v>
      </c>
      <c r="C64" s="220" t="str">
        <f t="shared" si="2"/>
        <v>55-63</v>
      </c>
      <c r="D64" s="196">
        <f t="shared" si="3"/>
        <v>3</v>
      </c>
      <c r="E64" s="195">
        <f>VLOOKUP($B64,'Оценка (Раздел 5)'!$A$7:$O$100,5,0)</f>
        <v>1</v>
      </c>
      <c r="F64" s="71">
        <f>VLOOKUP($B64,'Оценка (Раздел 5)'!$A$7:$O$100,6,0)</f>
        <v>2</v>
      </c>
      <c r="G64" s="71">
        <f>VLOOKUP($B64,'Оценка (Раздел 5)'!$A$7:$O$100,7,0)</f>
        <v>0</v>
      </c>
      <c r="H64" s="71">
        <f>VLOOKUP($B64,'Оценка (Раздел 5)'!$A$7:$O$100,8,0)</f>
        <v>0</v>
      </c>
      <c r="I64" s="71">
        <f>VLOOKUP($B64,'Оценка (Раздел 5)'!$A$7:$O$100,9,0)</f>
        <v>0</v>
      </c>
      <c r="J64" s="71">
        <f>VLOOKUP($B64,'Оценка (Раздел 5)'!$A$7:$O$100,10,0)</f>
        <v>0</v>
      </c>
      <c r="K64" s="71">
        <f>VLOOKUP($B64,'Оценка (Раздел 5)'!$A$7:$O$100,11,0)</f>
        <v>0</v>
      </c>
      <c r="L64" s="71">
        <f>VLOOKUP($B64,'Оценка (Раздел 5)'!$A$7:$O$100,12,0)</f>
        <v>0</v>
      </c>
      <c r="M64" s="71">
        <f>VLOOKUP($B64,'Оценка (Раздел 5)'!$A$7:$O$100,13,0)</f>
        <v>0</v>
      </c>
      <c r="N64" s="71">
        <f>VLOOKUP($B64,'Оценка (Раздел 5)'!$A$7:$O$100,14,0)</f>
        <v>0</v>
      </c>
      <c r="O64" s="71">
        <f>VLOOKUP($B64,'Оценка (Раздел 5)'!$A$7:$O$100,15,0)</f>
        <v>0</v>
      </c>
    </row>
    <row r="65" spans="1:15" ht="15" customHeight="1" x14ac:dyDescent="0.3">
      <c r="A65" s="61"/>
      <c r="B65" s="47" t="s">
        <v>265</v>
      </c>
      <c r="C65" s="220" t="str">
        <f t="shared" si="2"/>
        <v>55-63</v>
      </c>
      <c r="D65" s="196">
        <f t="shared" si="3"/>
        <v>3</v>
      </c>
      <c r="E65" s="195">
        <f>VLOOKUP($B65,'Оценка (Раздел 5)'!$A$7:$O$100,5,0)</f>
        <v>2</v>
      </c>
      <c r="F65" s="71">
        <f>VLOOKUP($B65,'Оценка (Раздел 5)'!$A$7:$O$100,6,0)</f>
        <v>1</v>
      </c>
      <c r="G65" s="71">
        <f>VLOOKUP($B65,'Оценка (Раздел 5)'!$A$7:$O$100,7,0)</f>
        <v>0</v>
      </c>
      <c r="H65" s="71">
        <f>VLOOKUP($B65,'Оценка (Раздел 5)'!$A$7:$O$100,8,0)</f>
        <v>0</v>
      </c>
      <c r="I65" s="71">
        <f>VLOOKUP($B65,'Оценка (Раздел 5)'!$A$7:$O$100,9,0)</f>
        <v>0</v>
      </c>
      <c r="J65" s="71">
        <f>VLOOKUP($B65,'Оценка (Раздел 5)'!$A$7:$O$100,10,0)</f>
        <v>0</v>
      </c>
      <c r="K65" s="71">
        <f>VLOOKUP($B65,'Оценка (Раздел 5)'!$A$7:$O$100,11,0)</f>
        <v>0</v>
      </c>
      <c r="L65" s="71">
        <f>VLOOKUP($B65,'Оценка (Раздел 5)'!$A$7:$O$100,12,0)</f>
        <v>0</v>
      </c>
      <c r="M65" s="71">
        <f>VLOOKUP($B65,'Оценка (Раздел 5)'!$A$7:$O$100,13,0)</f>
        <v>0</v>
      </c>
      <c r="N65" s="71">
        <f>VLOOKUP($B65,'Оценка (Раздел 5)'!$A$7:$O$100,14,0)</f>
        <v>0</v>
      </c>
      <c r="O65" s="71">
        <f>VLOOKUP($B65,'Оценка (Раздел 5)'!$A$7:$O$100,15,0)</f>
        <v>0</v>
      </c>
    </row>
    <row r="66" spans="1:15" ht="15" customHeight="1" x14ac:dyDescent="0.3">
      <c r="A66" s="59"/>
      <c r="B66" s="47" t="s">
        <v>313</v>
      </c>
      <c r="C66" s="220" t="str">
        <f t="shared" si="2"/>
        <v>55-63</v>
      </c>
      <c r="D66" s="196">
        <f t="shared" si="3"/>
        <v>3</v>
      </c>
      <c r="E66" s="195">
        <f>VLOOKUP($B66,'Оценка (Раздел 5)'!$A$7:$O$100,5,0)</f>
        <v>1</v>
      </c>
      <c r="F66" s="71">
        <f>VLOOKUP($B66,'Оценка (Раздел 5)'!$A$7:$O$100,6,0)</f>
        <v>1</v>
      </c>
      <c r="G66" s="71">
        <f>VLOOKUP($B66,'Оценка (Раздел 5)'!$A$7:$O$100,7,0)</f>
        <v>0</v>
      </c>
      <c r="H66" s="71">
        <f>VLOOKUP($B66,'Оценка (Раздел 5)'!$A$7:$O$100,8,0)</f>
        <v>0</v>
      </c>
      <c r="I66" s="71">
        <f>VLOOKUP($B66,'Оценка (Раздел 5)'!$A$7:$O$100,9,0)</f>
        <v>0</v>
      </c>
      <c r="J66" s="71">
        <f>VLOOKUP($B66,'Оценка (Раздел 5)'!$A$7:$O$100,10,0)</f>
        <v>0</v>
      </c>
      <c r="K66" s="71">
        <f>VLOOKUP($B66,'Оценка (Раздел 5)'!$A$7:$O$100,11,0)</f>
        <v>1</v>
      </c>
      <c r="L66" s="71">
        <f>VLOOKUP($B66,'Оценка (Раздел 5)'!$A$7:$O$100,12,0)</f>
        <v>0</v>
      </c>
      <c r="M66" s="71">
        <f>VLOOKUP($B66,'Оценка (Раздел 5)'!$A$7:$O$100,13,0)</f>
        <v>0</v>
      </c>
      <c r="N66" s="71">
        <f>VLOOKUP($B66,'Оценка (Раздел 5)'!$A$7:$O$100,14,0)</f>
        <v>0</v>
      </c>
      <c r="O66" s="71">
        <f>VLOOKUP($B66,'Оценка (Раздел 5)'!$A$7:$O$100,15,0)</f>
        <v>0</v>
      </c>
    </row>
    <row r="67" spans="1:15" ht="15" customHeight="1" x14ac:dyDescent="0.3">
      <c r="A67" s="61"/>
      <c r="B67" s="47" t="s">
        <v>259</v>
      </c>
      <c r="C67" s="220" t="str">
        <f t="shared" si="2"/>
        <v>55-63</v>
      </c>
      <c r="D67" s="196">
        <f t="shared" si="3"/>
        <v>3</v>
      </c>
      <c r="E67" s="195">
        <f>VLOOKUP($B67,'Оценка (Раздел 5)'!$A$7:$O$100,5,0)</f>
        <v>1</v>
      </c>
      <c r="F67" s="71">
        <f>VLOOKUP($B67,'Оценка (Раздел 5)'!$A$7:$O$100,6,0)</f>
        <v>0</v>
      </c>
      <c r="G67" s="71">
        <f>VLOOKUP($B67,'Оценка (Раздел 5)'!$A$7:$O$100,7,0)</f>
        <v>0</v>
      </c>
      <c r="H67" s="71">
        <f>VLOOKUP($B67,'Оценка (Раздел 5)'!$A$7:$O$100,8,0)</f>
        <v>0</v>
      </c>
      <c r="I67" s="71">
        <f>VLOOKUP($B67,'Оценка (Раздел 5)'!$A$7:$O$100,9,0)</f>
        <v>0</v>
      </c>
      <c r="J67" s="71">
        <f>VLOOKUP($B67,'Оценка (Раздел 5)'!$A$7:$O$100,10,0)</f>
        <v>0</v>
      </c>
      <c r="K67" s="71">
        <f>VLOOKUP($B67,'Оценка (Раздел 5)'!$A$7:$O$100,11,0)</f>
        <v>0</v>
      </c>
      <c r="L67" s="71">
        <f>VLOOKUP($B67,'Оценка (Раздел 5)'!$A$7:$O$100,12,0)</f>
        <v>0</v>
      </c>
      <c r="M67" s="71">
        <f>VLOOKUP($B67,'Оценка (Раздел 5)'!$A$7:$O$100,13,0)</f>
        <v>0</v>
      </c>
      <c r="N67" s="71">
        <f>VLOOKUP($B67,'Оценка (Раздел 5)'!$A$7:$O$100,14,0)</f>
        <v>0</v>
      </c>
      <c r="O67" s="71">
        <f>VLOOKUP($B67,'Оценка (Раздел 5)'!$A$7:$O$100,15,0)</f>
        <v>2</v>
      </c>
    </row>
    <row r="68" spans="1:15" ht="15" customHeight="1" x14ac:dyDescent="0.3">
      <c r="A68" s="59"/>
      <c r="B68" s="47" t="s">
        <v>255</v>
      </c>
      <c r="C68" s="220" t="str">
        <f t="shared" si="2"/>
        <v>55-63</v>
      </c>
      <c r="D68" s="196">
        <f t="shared" si="3"/>
        <v>3</v>
      </c>
      <c r="E68" s="195">
        <f>VLOOKUP($B68,'Оценка (Раздел 5)'!$A$7:$O$100,5,0)</f>
        <v>1</v>
      </c>
      <c r="F68" s="71">
        <f>VLOOKUP($B68,'Оценка (Раздел 5)'!$A$7:$O$100,6,0)</f>
        <v>1</v>
      </c>
      <c r="G68" s="71">
        <f>VLOOKUP($B68,'Оценка (Раздел 5)'!$A$7:$O$100,7,0)</f>
        <v>0</v>
      </c>
      <c r="H68" s="71">
        <f>VLOOKUP($B68,'Оценка (Раздел 5)'!$A$7:$O$100,8,0)</f>
        <v>0</v>
      </c>
      <c r="I68" s="71">
        <f>VLOOKUP($B68,'Оценка (Раздел 5)'!$A$7:$O$100,9,0)</f>
        <v>0</v>
      </c>
      <c r="J68" s="71">
        <f>VLOOKUP($B68,'Оценка (Раздел 5)'!$A$7:$O$100,10,0)</f>
        <v>0</v>
      </c>
      <c r="K68" s="71">
        <f>VLOOKUP($B68,'Оценка (Раздел 5)'!$A$7:$O$100,11,0)</f>
        <v>0</v>
      </c>
      <c r="L68" s="71">
        <f>VLOOKUP($B68,'Оценка (Раздел 5)'!$A$7:$O$100,12,0)</f>
        <v>0</v>
      </c>
      <c r="M68" s="71">
        <f>VLOOKUP($B68,'Оценка (Раздел 5)'!$A$7:$O$100,13,0)</f>
        <v>1</v>
      </c>
      <c r="N68" s="71">
        <f>VLOOKUP($B68,'Оценка (Раздел 5)'!$A$7:$O$100,14,0)</f>
        <v>0</v>
      </c>
      <c r="O68" s="71">
        <f>VLOOKUP($B68,'Оценка (Раздел 5)'!$A$7:$O$100,15,0)</f>
        <v>0</v>
      </c>
    </row>
    <row r="69" spans="1:15" ht="15" customHeight="1" x14ac:dyDescent="0.3">
      <c r="A69" s="61"/>
      <c r="B69" s="47" t="s">
        <v>311</v>
      </c>
      <c r="C69" s="220" t="str">
        <f t="shared" si="2"/>
        <v>64-65</v>
      </c>
      <c r="D69" s="196">
        <f t="shared" si="3"/>
        <v>2.5</v>
      </c>
      <c r="E69" s="195">
        <f>VLOOKUP($B69,'Оценка (Раздел 5)'!$A$7:$O$100,5,0)</f>
        <v>0.5</v>
      </c>
      <c r="F69" s="71">
        <f>VLOOKUP($B69,'Оценка (Раздел 5)'!$A$7:$O$100,6,0)</f>
        <v>0</v>
      </c>
      <c r="G69" s="71">
        <f>VLOOKUP($B69,'Оценка (Раздел 5)'!$A$7:$O$100,7,0)</f>
        <v>0</v>
      </c>
      <c r="H69" s="71">
        <f>VLOOKUP($B69,'Оценка (Раздел 5)'!$A$7:$O$100,8,0)</f>
        <v>0</v>
      </c>
      <c r="I69" s="71">
        <f>VLOOKUP($B69,'Оценка (Раздел 5)'!$A$7:$O$100,9,0)</f>
        <v>0</v>
      </c>
      <c r="J69" s="71">
        <f>VLOOKUP($B69,'Оценка (Раздел 5)'!$A$7:$O$100,10,0)</f>
        <v>0</v>
      </c>
      <c r="K69" s="71">
        <f>VLOOKUP($B69,'Оценка (Раздел 5)'!$A$7:$O$100,11,0)</f>
        <v>0</v>
      </c>
      <c r="L69" s="71">
        <f>VLOOKUP($B69,'Оценка (Раздел 5)'!$A$7:$O$100,12,0)</f>
        <v>0</v>
      </c>
      <c r="M69" s="71">
        <f>VLOOKUP($B69,'Оценка (Раздел 5)'!$A$7:$O$100,13,0)</f>
        <v>0</v>
      </c>
      <c r="N69" s="71">
        <f>VLOOKUP($B69,'Оценка (Раздел 5)'!$A$7:$O$100,14,0)</f>
        <v>2</v>
      </c>
      <c r="O69" s="71">
        <f>VLOOKUP($B69,'Оценка (Раздел 5)'!$A$7:$O$100,15,0)</f>
        <v>0</v>
      </c>
    </row>
    <row r="70" spans="1:15" ht="15" customHeight="1" x14ac:dyDescent="0.3">
      <c r="A70" s="61"/>
      <c r="B70" s="47" t="s">
        <v>315</v>
      </c>
      <c r="C70" s="220" t="str">
        <f t="shared" ref="C70:C90" si="4">RANK(D70,$D$6:$D$90)&amp;IF(COUNTIF($D$6:$D$90,D70)&gt;1,"-"&amp;RANK(D70,$D$6:$D$90)+COUNTIF($D$6:$D$90,D70)-1,"")</f>
        <v>64-65</v>
      </c>
      <c r="D70" s="196">
        <f t="shared" ref="D70:D90" si="5">SUM(E70:O70)</f>
        <v>2.5</v>
      </c>
      <c r="E70" s="195">
        <f>VLOOKUP($B70,'Оценка (Раздел 5)'!$A$7:$O$100,5,0)</f>
        <v>0.5</v>
      </c>
      <c r="F70" s="71">
        <f>VLOOKUP($B70,'Оценка (Раздел 5)'!$A$7:$O$100,6,0)</f>
        <v>0</v>
      </c>
      <c r="G70" s="71">
        <f>VLOOKUP($B70,'Оценка (Раздел 5)'!$A$7:$O$100,7,0)</f>
        <v>0</v>
      </c>
      <c r="H70" s="71">
        <f>VLOOKUP($B70,'Оценка (Раздел 5)'!$A$7:$O$100,8,0)</f>
        <v>0</v>
      </c>
      <c r="I70" s="71">
        <f>VLOOKUP($B70,'Оценка (Раздел 5)'!$A$7:$O$100,9,0)</f>
        <v>0</v>
      </c>
      <c r="J70" s="71">
        <f>VLOOKUP($B70,'Оценка (Раздел 5)'!$A$7:$O$100,10,0)</f>
        <v>0</v>
      </c>
      <c r="K70" s="71">
        <f>VLOOKUP($B70,'Оценка (Раздел 5)'!$A$7:$O$100,11,0)</f>
        <v>0</v>
      </c>
      <c r="L70" s="71">
        <f>VLOOKUP($B70,'Оценка (Раздел 5)'!$A$7:$O$100,12,0)</f>
        <v>2</v>
      </c>
      <c r="M70" s="71">
        <f>VLOOKUP($B70,'Оценка (Раздел 5)'!$A$7:$O$100,13,0)</f>
        <v>0</v>
      </c>
      <c r="N70" s="71">
        <f>VLOOKUP($B70,'Оценка (Раздел 5)'!$A$7:$O$100,14,0)</f>
        <v>0</v>
      </c>
      <c r="O70" s="71">
        <f>VLOOKUP($B70,'Оценка (Раздел 5)'!$A$7:$O$100,15,0)</f>
        <v>0</v>
      </c>
    </row>
    <row r="71" spans="1:15" ht="15" customHeight="1" x14ac:dyDescent="0.3">
      <c r="A71" s="61"/>
      <c r="B71" s="47" t="s">
        <v>263</v>
      </c>
      <c r="C71" s="220" t="str">
        <f t="shared" si="4"/>
        <v>66-72</v>
      </c>
      <c r="D71" s="196">
        <f t="shared" si="5"/>
        <v>2</v>
      </c>
      <c r="E71" s="195">
        <f>VLOOKUP($B71,'Оценка (Раздел 5)'!$A$7:$O$100,5,0)</f>
        <v>1</v>
      </c>
      <c r="F71" s="71">
        <f>VLOOKUP($B71,'Оценка (Раздел 5)'!$A$7:$O$100,6,0)</f>
        <v>0</v>
      </c>
      <c r="G71" s="71">
        <f>VLOOKUP($B71,'Оценка (Раздел 5)'!$A$7:$O$100,7,0)</f>
        <v>1</v>
      </c>
      <c r="H71" s="71">
        <f>VLOOKUP($B71,'Оценка (Раздел 5)'!$A$7:$O$100,8,0)</f>
        <v>0</v>
      </c>
      <c r="I71" s="71">
        <f>VLOOKUP($B71,'Оценка (Раздел 5)'!$A$7:$O$100,9,0)</f>
        <v>0</v>
      </c>
      <c r="J71" s="71">
        <f>VLOOKUP($B71,'Оценка (Раздел 5)'!$A$7:$O$100,10,0)</f>
        <v>0</v>
      </c>
      <c r="K71" s="71">
        <f>VLOOKUP($B71,'Оценка (Раздел 5)'!$A$7:$O$100,11,0)</f>
        <v>0</v>
      </c>
      <c r="L71" s="71">
        <f>VLOOKUP($B71,'Оценка (Раздел 5)'!$A$7:$O$100,12,0)</f>
        <v>0</v>
      </c>
      <c r="M71" s="71">
        <f>VLOOKUP($B71,'Оценка (Раздел 5)'!$A$7:$O$100,13,0)</f>
        <v>0</v>
      </c>
      <c r="N71" s="71">
        <f>VLOOKUP($B71,'Оценка (Раздел 5)'!$A$7:$O$100,14,0)</f>
        <v>0</v>
      </c>
      <c r="O71" s="71">
        <f>VLOOKUP($B71,'Оценка (Раздел 5)'!$A$7:$O$100,15,0)</f>
        <v>0</v>
      </c>
    </row>
    <row r="72" spans="1:15" ht="15" customHeight="1" x14ac:dyDescent="0.3">
      <c r="A72" s="61"/>
      <c r="B72" s="47" t="s">
        <v>243</v>
      </c>
      <c r="C72" s="220" t="str">
        <f t="shared" si="4"/>
        <v>66-72</v>
      </c>
      <c r="D72" s="196">
        <f t="shared" si="5"/>
        <v>2</v>
      </c>
      <c r="E72" s="195">
        <f>VLOOKUP($B72,'Оценка (Раздел 5)'!$A$7:$O$100,5,0)</f>
        <v>1</v>
      </c>
      <c r="F72" s="71">
        <f>VLOOKUP($B72,'Оценка (Раздел 5)'!$A$7:$O$100,6,0)</f>
        <v>1</v>
      </c>
      <c r="G72" s="71">
        <f>VLOOKUP($B72,'Оценка (Раздел 5)'!$A$7:$O$100,7,0)</f>
        <v>0</v>
      </c>
      <c r="H72" s="71">
        <f>VLOOKUP($B72,'Оценка (Раздел 5)'!$A$7:$O$100,8,0)</f>
        <v>0</v>
      </c>
      <c r="I72" s="71">
        <f>VLOOKUP($B72,'Оценка (Раздел 5)'!$A$7:$O$100,9,0)</f>
        <v>0</v>
      </c>
      <c r="J72" s="71">
        <f>VLOOKUP($B72,'Оценка (Раздел 5)'!$A$7:$O$100,10,0)</f>
        <v>0</v>
      </c>
      <c r="K72" s="71">
        <f>VLOOKUP($B72,'Оценка (Раздел 5)'!$A$7:$O$100,11,0)</f>
        <v>0</v>
      </c>
      <c r="L72" s="71">
        <f>VLOOKUP($B72,'Оценка (Раздел 5)'!$A$7:$O$100,12,0)</f>
        <v>0</v>
      </c>
      <c r="M72" s="71">
        <f>VLOOKUP($B72,'Оценка (Раздел 5)'!$A$7:$O$100,13,0)</f>
        <v>0</v>
      </c>
      <c r="N72" s="71">
        <f>VLOOKUP($B72,'Оценка (Раздел 5)'!$A$7:$O$100,14,0)</f>
        <v>0</v>
      </c>
      <c r="O72" s="71">
        <f>VLOOKUP($B72,'Оценка (Раздел 5)'!$A$7:$O$100,15,0)</f>
        <v>0</v>
      </c>
    </row>
    <row r="73" spans="1:15" ht="15" customHeight="1" x14ac:dyDescent="0.3">
      <c r="A73" s="59"/>
      <c r="B73" s="47" t="s">
        <v>292</v>
      </c>
      <c r="C73" s="220" t="str">
        <f t="shared" si="4"/>
        <v>66-72</v>
      </c>
      <c r="D73" s="196">
        <f t="shared" si="5"/>
        <v>2</v>
      </c>
      <c r="E73" s="195">
        <f>VLOOKUP($B73,'Оценка (Раздел 5)'!$A$7:$O$100,5,0)</f>
        <v>1</v>
      </c>
      <c r="F73" s="71">
        <f>VLOOKUP($B73,'Оценка (Раздел 5)'!$A$7:$O$100,6,0)</f>
        <v>1</v>
      </c>
      <c r="G73" s="71">
        <f>VLOOKUP($B73,'Оценка (Раздел 5)'!$A$7:$O$100,7,0)</f>
        <v>0</v>
      </c>
      <c r="H73" s="71">
        <f>VLOOKUP($B73,'Оценка (Раздел 5)'!$A$7:$O$100,8,0)</f>
        <v>0</v>
      </c>
      <c r="I73" s="71">
        <f>VLOOKUP($B73,'Оценка (Раздел 5)'!$A$7:$O$100,9,0)</f>
        <v>0</v>
      </c>
      <c r="J73" s="71">
        <f>VLOOKUP($B73,'Оценка (Раздел 5)'!$A$7:$O$100,10,0)</f>
        <v>0</v>
      </c>
      <c r="K73" s="71">
        <f>VLOOKUP($B73,'Оценка (Раздел 5)'!$A$7:$O$100,11,0)</f>
        <v>0</v>
      </c>
      <c r="L73" s="71">
        <f>VLOOKUP($B73,'Оценка (Раздел 5)'!$A$7:$O$100,12,0)</f>
        <v>0</v>
      </c>
      <c r="M73" s="71">
        <f>VLOOKUP($B73,'Оценка (Раздел 5)'!$A$7:$O$100,13,0)</f>
        <v>0</v>
      </c>
      <c r="N73" s="71">
        <f>VLOOKUP($B73,'Оценка (Раздел 5)'!$A$7:$O$100,14,0)</f>
        <v>0</v>
      </c>
      <c r="O73" s="71">
        <f>VLOOKUP($B73,'Оценка (Раздел 5)'!$A$7:$O$100,15,0)</f>
        <v>0</v>
      </c>
    </row>
    <row r="74" spans="1:15" ht="15" customHeight="1" x14ac:dyDescent="0.3">
      <c r="A74" s="61"/>
      <c r="B74" s="47" t="s">
        <v>273</v>
      </c>
      <c r="C74" s="220" t="str">
        <f t="shared" si="4"/>
        <v>66-72</v>
      </c>
      <c r="D74" s="196">
        <f t="shared" si="5"/>
        <v>2</v>
      </c>
      <c r="E74" s="195">
        <f>VLOOKUP($B74,'Оценка (Раздел 5)'!$A$7:$O$100,5,0)</f>
        <v>1</v>
      </c>
      <c r="F74" s="71">
        <f>VLOOKUP($B74,'Оценка (Раздел 5)'!$A$7:$O$100,6,0)</f>
        <v>1</v>
      </c>
      <c r="G74" s="71">
        <f>VLOOKUP($B74,'Оценка (Раздел 5)'!$A$7:$O$100,7,0)</f>
        <v>0</v>
      </c>
      <c r="H74" s="71">
        <f>VLOOKUP($B74,'Оценка (Раздел 5)'!$A$7:$O$100,8,0)</f>
        <v>0</v>
      </c>
      <c r="I74" s="71">
        <f>VLOOKUP($B74,'Оценка (Раздел 5)'!$A$7:$O$100,9,0)</f>
        <v>0</v>
      </c>
      <c r="J74" s="71">
        <f>VLOOKUP($B74,'Оценка (Раздел 5)'!$A$7:$O$100,10,0)</f>
        <v>0</v>
      </c>
      <c r="K74" s="71">
        <f>VLOOKUP($B74,'Оценка (Раздел 5)'!$A$7:$O$100,11,0)</f>
        <v>0</v>
      </c>
      <c r="L74" s="71">
        <f>VLOOKUP($B74,'Оценка (Раздел 5)'!$A$7:$O$100,12,0)</f>
        <v>0</v>
      </c>
      <c r="M74" s="71">
        <f>VLOOKUP($B74,'Оценка (Раздел 5)'!$A$7:$O$100,13,0)</f>
        <v>0</v>
      </c>
      <c r="N74" s="71">
        <f>VLOOKUP($B74,'Оценка (Раздел 5)'!$A$7:$O$100,14,0)</f>
        <v>0</v>
      </c>
      <c r="O74" s="71">
        <f>VLOOKUP($B74,'Оценка (Раздел 5)'!$A$7:$O$100,15,0)</f>
        <v>0</v>
      </c>
    </row>
    <row r="75" spans="1:15" ht="15" customHeight="1" x14ac:dyDescent="0.3">
      <c r="A75" s="59"/>
      <c r="B75" s="47" t="s">
        <v>302</v>
      </c>
      <c r="C75" s="220" t="str">
        <f t="shared" si="4"/>
        <v>66-72</v>
      </c>
      <c r="D75" s="196">
        <f t="shared" si="5"/>
        <v>2</v>
      </c>
      <c r="E75" s="195">
        <f>VLOOKUP($B75,'Оценка (Раздел 5)'!$A$7:$O$100,5,0)</f>
        <v>0</v>
      </c>
      <c r="F75" s="71">
        <f>VLOOKUP($B75,'Оценка (Раздел 5)'!$A$7:$O$100,6,0)</f>
        <v>0</v>
      </c>
      <c r="G75" s="71">
        <f>VLOOKUP($B75,'Оценка (Раздел 5)'!$A$7:$O$100,7,0)</f>
        <v>2</v>
      </c>
      <c r="H75" s="71">
        <f>VLOOKUP($B75,'Оценка (Раздел 5)'!$A$7:$O$100,8,0)</f>
        <v>0</v>
      </c>
      <c r="I75" s="71">
        <f>VLOOKUP($B75,'Оценка (Раздел 5)'!$A$7:$O$100,9,0)</f>
        <v>0</v>
      </c>
      <c r="J75" s="71">
        <f>VLOOKUP($B75,'Оценка (Раздел 5)'!$A$7:$O$100,10,0)</f>
        <v>0</v>
      </c>
      <c r="K75" s="71">
        <f>VLOOKUP($B75,'Оценка (Раздел 5)'!$A$7:$O$100,11,0)</f>
        <v>0</v>
      </c>
      <c r="L75" s="71">
        <f>VLOOKUP($B75,'Оценка (Раздел 5)'!$A$7:$O$100,12,0)</f>
        <v>0</v>
      </c>
      <c r="M75" s="71">
        <f>VLOOKUP($B75,'Оценка (Раздел 5)'!$A$7:$O$100,13,0)</f>
        <v>0</v>
      </c>
      <c r="N75" s="71">
        <f>VLOOKUP($B75,'Оценка (Раздел 5)'!$A$7:$O$100,14,0)</f>
        <v>0</v>
      </c>
      <c r="O75" s="71">
        <f>VLOOKUP($B75,'Оценка (Раздел 5)'!$A$7:$O$100,15,0)</f>
        <v>0</v>
      </c>
    </row>
    <row r="76" spans="1:15" ht="15" customHeight="1" x14ac:dyDescent="0.3">
      <c r="A76" s="61"/>
      <c r="B76" s="47" t="s">
        <v>297</v>
      </c>
      <c r="C76" s="220" t="str">
        <f t="shared" si="4"/>
        <v>66-72</v>
      </c>
      <c r="D76" s="196">
        <f t="shared" si="5"/>
        <v>2</v>
      </c>
      <c r="E76" s="195">
        <f>VLOOKUP($B76,'Оценка (Раздел 5)'!$A$7:$O$100,5,0)</f>
        <v>1</v>
      </c>
      <c r="F76" s="71">
        <f>VLOOKUP($B76,'Оценка (Раздел 5)'!$A$7:$O$100,6,0)</f>
        <v>1</v>
      </c>
      <c r="G76" s="71">
        <f>VLOOKUP($B76,'Оценка (Раздел 5)'!$A$7:$O$100,7,0)</f>
        <v>0</v>
      </c>
      <c r="H76" s="71">
        <f>VLOOKUP($B76,'Оценка (Раздел 5)'!$A$7:$O$100,8,0)</f>
        <v>0</v>
      </c>
      <c r="I76" s="71">
        <f>VLOOKUP($B76,'Оценка (Раздел 5)'!$A$7:$O$100,9,0)</f>
        <v>0</v>
      </c>
      <c r="J76" s="71">
        <f>VLOOKUP($B76,'Оценка (Раздел 5)'!$A$7:$O$100,10,0)</f>
        <v>0</v>
      </c>
      <c r="K76" s="71">
        <f>VLOOKUP($B76,'Оценка (Раздел 5)'!$A$7:$O$100,11,0)</f>
        <v>0</v>
      </c>
      <c r="L76" s="71">
        <f>VLOOKUP($B76,'Оценка (Раздел 5)'!$A$7:$O$100,12,0)</f>
        <v>0</v>
      </c>
      <c r="M76" s="71">
        <f>VLOOKUP($B76,'Оценка (Раздел 5)'!$A$7:$O$100,13,0)</f>
        <v>0</v>
      </c>
      <c r="N76" s="71">
        <f>VLOOKUP($B76,'Оценка (Раздел 5)'!$A$7:$O$100,14,0)</f>
        <v>0</v>
      </c>
      <c r="O76" s="71">
        <f>VLOOKUP($B76,'Оценка (Раздел 5)'!$A$7:$O$100,15,0)</f>
        <v>0</v>
      </c>
    </row>
    <row r="77" spans="1:15" ht="15" customHeight="1" x14ac:dyDescent="0.3">
      <c r="A77" s="59"/>
      <c r="B77" s="47" t="s">
        <v>289</v>
      </c>
      <c r="C77" s="220" t="str">
        <f t="shared" si="4"/>
        <v>66-72</v>
      </c>
      <c r="D77" s="196">
        <f t="shared" si="5"/>
        <v>2</v>
      </c>
      <c r="E77" s="195">
        <f>VLOOKUP($B77,'Оценка (Раздел 5)'!$A$7:$O$100,5,0)</f>
        <v>1</v>
      </c>
      <c r="F77" s="71">
        <f>VLOOKUP($B77,'Оценка (Раздел 5)'!$A$7:$O$100,6,0)</f>
        <v>1</v>
      </c>
      <c r="G77" s="71">
        <f>VLOOKUP($B77,'Оценка (Раздел 5)'!$A$7:$O$100,7,0)</f>
        <v>0</v>
      </c>
      <c r="H77" s="71">
        <f>VLOOKUP($B77,'Оценка (Раздел 5)'!$A$7:$O$100,8,0)</f>
        <v>0</v>
      </c>
      <c r="I77" s="71">
        <f>VLOOKUP($B77,'Оценка (Раздел 5)'!$A$7:$O$100,9,0)</f>
        <v>0</v>
      </c>
      <c r="J77" s="71">
        <f>VLOOKUP($B77,'Оценка (Раздел 5)'!$A$7:$O$100,10,0)</f>
        <v>0</v>
      </c>
      <c r="K77" s="71">
        <f>VLOOKUP($B77,'Оценка (Раздел 5)'!$A$7:$O$100,11,0)</f>
        <v>0</v>
      </c>
      <c r="L77" s="71">
        <f>VLOOKUP($B77,'Оценка (Раздел 5)'!$A$7:$O$100,12,0)</f>
        <v>0</v>
      </c>
      <c r="M77" s="71">
        <f>VLOOKUP($B77,'Оценка (Раздел 5)'!$A$7:$O$100,13,0)</f>
        <v>0</v>
      </c>
      <c r="N77" s="71">
        <f>VLOOKUP($B77,'Оценка (Раздел 5)'!$A$7:$O$100,14,0)</f>
        <v>0</v>
      </c>
      <c r="O77" s="71">
        <f>VLOOKUP($B77,'Оценка (Раздел 5)'!$A$7:$O$100,15,0)</f>
        <v>0</v>
      </c>
    </row>
    <row r="78" spans="1:15" ht="15" customHeight="1" x14ac:dyDescent="0.3">
      <c r="A78" s="59"/>
      <c r="B78" s="47" t="s">
        <v>296</v>
      </c>
      <c r="C78" s="220" t="str">
        <f t="shared" si="4"/>
        <v>73-81</v>
      </c>
      <c r="D78" s="196">
        <f t="shared" si="5"/>
        <v>1</v>
      </c>
      <c r="E78" s="195">
        <f>VLOOKUP($B78,'Оценка (Раздел 5)'!$A$7:$O$100,5,0)</f>
        <v>1</v>
      </c>
      <c r="F78" s="71">
        <f>VLOOKUP($B78,'Оценка (Раздел 5)'!$A$7:$O$100,6,0)</f>
        <v>0</v>
      </c>
      <c r="G78" s="71">
        <f>VLOOKUP($B78,'Оценка (Раздел 5)'!$A$7:$O$100,7,0)</f>
        <v>0</v>
      </c>
      <c r="H78" s="71">
        <f>VLOOKUP($B78,'Оценка (Раздел 5)'!$A$7:$O$100,8,0)</f>
        <v>0</v>
      </c>
      <c r="I78" s="71">
        <f>VLOOKUP($B78,'Оценка (Раздел 5)'!$A$7:$O$100,9,0)</f>
        <v>0</v>
      </c>
      <c r="J78" s="71">
        <f>VLOOKUP($B78,'Оценка (Раздел 5)'!$A$7:$O$100,10,0)</f>
        <v>0</v>
      </c>
      <c r="K78" s="71">
        <f>VLOOKUP($B78,'Оценка (Раздел 5)'!$A$7:$O$100,11,0)</f>
        <v>0</v>
      </c>
      <c r="L78" s="71">
        <f>VLOOKUP($B78,'Оценка (Раздел 5)'!$A$7:$O$100,12,0)</f>
        <v>0</v>
      </c>
      <c r="M78" s="71">
        <f>VLOOKUP($B78,'Оценка (Раздел 5)'!$A$7:$O$100,13,0)</f>
        <v>0</v>
      </c>
      <c r="N78" s="71">
        <f>VLOOKUP($B78,'Оценка (Раздел 5)'!$A$7:$O$100,14,0)</f>
        <v>0</v>
      </c>
      <c r="O78" s="71">
        <f>VLOOKUP($B78,'Оценка (Раздел 5)'!$A$7:$O$100,15,0)</f>
        <v>0</v>
      </c>
    </row>
    <row r="79" spans="1:15" ht="15" customHeight="1" x14ac:dyDescent="0.3">
      <c r="A79" s="61"/>
      <c r="B79" s="47" t="s">
        <v>295</v>
      </c>
      <c r="C79" s="220" t="str">
        <f t="shared" si="4"/>
        <v>73-81</v>
      </c>
      <c r="D79" s="196">
        <f t="shared" si="5"/>
        <v>1</v>
      </c>
      <c r="E79" s="195">
        <f>VLOOKUP($B79,'Оценка (Раздел 5)'!$A$7:$O$100,5,0)</f>
        <v>1</v>
      </c>
      <c r="F79" s="71">
        <f>VLOOKUP($B79,'Оценка (Раздел 5)'!$A$7:$O$100,6,0)</f>
        <v>0</v>
      </c>
      <c r="G79" s="71">
        <f>VLOOKUP($B79,'Оценка (Раздел 5)'!$A$7:$O$100,7,0)</f>
        <v>0</v>
      </c>
      <c r="H79" s="71">
        <f>VLOOKUP($B79,'Оценка (Раздел 5)'!$A$7:$O$100,8,0)</f>
        <v>0</v>
      </c>
      <c r="I79" s="71">
        <f>VLOOKUP($B79,'Оценка (Раздел 5)'!$A$7:$O$100,9,0)</f>
        <v>0</v>
      </c>
      <c r="J79" s="71">
        <f>VLOOKUP($B79,'Оценка (Раздел 5)'!$A$7:$O$100,10,0)</f>
        <v>0</v>
      </c>
      <c r="K79" s="71">
        <f>VLOOKUP($B79,'Оценка (Раздел 5)'!$A$7:$O$100,11,0)</f>
        <v>0</v>
      </c>
      <c r="L79" s="71">
        <f>VLOOKUP($B79,'Оценка (Раздел 5)'!$A$7:$O$100,12,0)</f>
        <v>0</v>
      </c>
      <c r="M79" s="71">
        <f>VLOOKUP($B79,'Оценка (Раздел 5)'!$A$7:$O$100,13,0)</f>
        <v>0</v>
      </c>
      <c r="N79" s="71">
        <f>VLOOKUP($B79,'Оценка (Раздел 5)'!$A$7:$O$100,14,0)</f>
        <v>0</v>
      </c>
      <c r="O79" s="71">
        <f>VLOOKUP($B79,'Оценка (Раздел 5)'!$A$7:$O$100,15,0)</f>
        <v>0</v>
      </c>
    </row>
    <row r="80" spans="1:15" ht="15" customHeight="1" x14ac:dyDescent="0.3">
      <c r="A80" s="59"/>
      <c r="B80" s="47" t="s">
        <v>237</v>
      </c>
      <c r="C80" s="220" t="str">
        <f t="shared" si="4"/>
        <v>73-81</v>
      </c>
      <c r="D80" s="196">
        <f t="shared" si="5"/>
        <v>1</v>
      </c>
      <c r="E80" s="195">
        <f>VLOOKUP($B80,'Оценка (Раздел 5)'!$A$7:$O$100,5,0)</f>
        <v>0</v>
      </c>
      <c r="F80" s="71">
        <f>VLOOKUP($B80,'Оценка (Раздел 5)'!$A$7:$O$100,6,0)</f>
        <v>1</v>
      </c>
      <c r="G80" s="71">
        <f>VLOOKUP($B80,'Оценка (Раздел 5)'!$A$7:$O$100,7,0)</f>
        <v>0</v>
      </c>
      <c r="H80" s="71">
        <f>VLOOKUP($B80,'Оценка (Раздел 5)'!$A$7:$O$100,8,0)</f>
        <v>0</v>
      </c>
      <c r="I80" s="71">
        <f>VLOOKUP($B80,'Оценка (Раздел 5)'!$A$7:$O$100,9,0)</f>
        <v>0</v>
      </c>
      <c r="J80" s="71">
        <f>VLOOKUP($B80,'Оценка (Раздел 5)'!$A$7:$O$100,10,0)</f>
        <v>0</v>
      </c>
      <c r="K80" s="71">
        <f>VLOOKUP($B80,'Оценка (Раздел 5)'!$A$7:$O$100,11,0)</f>
        <v>0</v>
      </c>
      <c r="L80" s="71">
        <f>VLOOKUP($B80,'Оценка (Раздел 5)'!$A$7:$O$100,12,0)</f>
        <v>0</v>
      </c>
      <c r="M80" s="71">
        <f>VLOOKUP($B80,'Оценка (Раздел 5)'!$A$7:$O$100,13,0)</f>
        <v>0</v>
      </c>
      <c r="N80" s="71">
        <f>VLOOKUP($B80,'Оценка (Раздел 5)'!$A$7:$O$100,14,0)</f>
        <v>0</v>
      </c>
      <c r="O80" s="71">
        <f>VLOOKUP($B80,'Оценка (Раздел 5)'!$A$7:$O$100,15,0)</f>
        <v>0</v>
      </c>
    </row>
    <row r="81" spans="1:15" ht="15" customHeight="1" x14ac:dyDescent="0.3">
      <c r="A81" s="59"/>
      <c r="B81" s="47" t="s">
        <v>231</v>
      </c>
      <c r="C81" s="220" t="str">
        <f t="shared" si="4"/>
        <v>73-81</v>
      </c>
      <c r="D81" s="196">
        <f t="shared" si="5"/>
        <v>1</v>
      </c>
      <c r="E81" s="195">
        <f>VLOOKUP($B81,'Оценка (Раздел 5)'!$A$7:$O$100,5,0)</f>
        <v>1</v>
      </c>
      <c r="F81" s="71">
        <f>VLOOKUP($B81,'Оценка (Раздел 5)'!$A$7:$O$100,6,0)</f>
        <v>0</v>
      </c>
      <c r="G81" s="71">
        <f>VLOOKUP($B81,'Оценка (Раздел 5)'!$A$7:$O$100,7,0)</f>
        <v>0</v>
      </c>
      <c r="H81" s="71">
        <f>VLOOKUP($B81,'Оценка (Раздел 5)'!$A$7:$O$100,8,0)</f>
        <v>0</v>
      </c>
      <c r="I81" s="71">
        <f>VLOOKUP($B81,'Оценка (Раздел 5)'!$A$7:$O$100,9,0)</f>
        <v>0</v>
      </c>
      <c r="J81" s="71">
        <f>VLOOKUP($B81,'Оценка (Раздел 5)'!$A$7:$O$100,10,0)</f>
        <v>0</v>
      </c>
      <c r="K81" s="71">
        <f>VLOOKUP($B81,'Оценка (Раздел 5)'!$A$7:$O$100,11,0)</f>
        <v>0</v>
      </c>
      <c r="L81" s="71">
        <f>VLOOKUP($B81,'Оценка (Раздел 5)'!$A$7:$O$100,12,0)</f>
        <v>0</v>
      </c>
      <c r="M81" s="71">
        <f>VLOOKUP($B81,'Оценка (Раздел 5)'!$A$7:$O$100,13,0)</f>
        <v>0</v>
      </c>
      <c r="N81" s="71">
        <f>VLOOKUP($B81,'Оценка (Раздел 5)'!$A$7:$O$100,14,0)</f>
        <v>0</v>
      </c>
      <c r="O81" s="71">
        <f>VLOOKUP($B81,'Оценка (Раздел 5)'!$A$7:$O$100,15,0)</f>
        <v>0</v>
      </c>
    </row>
    <row r="82" spans="1:15" ht="15" customHeight="1" x14ac:dyDescent="0.3">
      <c r="A82" s="59"/>
      <c r="B82" s="47" t="s">
        <v>310</v>
      </c>
      <c r="C82" s="220" t="str">
        <f t="shared" si="4"/>
        <v>73-81</v>
      </c>
      <c r="D82" s="196">
        <f t="shared" si="5"/>
        <v>1</v>
      </c>
      <c r="E82" s="195">
        <f>VLOOKUP($B82,'Оценка (Раздел 5)'!$A$7:$O$100,5,0)</f>
        <v>1</v>
      </c>
      <c r="F82" s="71">
        <f>VLOOKUP($B82,'Оценка (Раздел 5)'!$A$7:$O$100,6,0)</f>
        <v>0</v>
      </c>
      <c r="G82" s="71">
        <f>VLOOKUP($B82,'Оценка (Раздел 5)'!$A$7:$O$100,7,0)</f>
        <v>0</v>
      </c>
      <c r="H82" s="71">
        <f>VLOOKUP($B82,'Оценка (Раздел 5)'!$A$7:$O$100,8,0)</f>
        <v>0</v>
      </c>
      <c r="I82" s="71">
        <f>VLOOKUP($B82,'Оценка (Раздел 5)'!$A$7:$O$100,9,0)</f>
        <v>0</v>
      </c>
      <c r="J82" s="71">
        <f>VLOOKUP($B82,'Оценка (Раздел 5)'!$A$7:$O$100,10,0)</f>
        <v>0</v>
      </c>
      <c r="K82" s="71">
        <f>VLOOKUP($B82,'Оценка (Раздел 5)'!$A$7:$O$100,11,0)</f>
        <v>0</v>
      </c>
      <c r="L82" s="71">
        <f>VLOOKUP($B82,'Оценка (Раздел 5)'!$A$7:$O$100,12,0)</f>
        <v>0</v>
      </c>
      <c r="M82" s="71">
        <f>VLOOKUP($B82,'Оценка (Раздел 5)'!$A$7:$O$100,13,0)</f>
        <v>0</v>
      </c>
      <c r="N82" s="71">
        <f>VLOOKUP($B82,'Оценка (Раздел 5)'!$A$7:$O$100,14,0)</f>
        <v>0</v>
      </c>
      <c r="O82" s="71">
        <f>VLOOKUP($B82,'Оценка (Раздел 5)'!$A$7:$O$100,15,0)</f>
        <v>0</v>
      </c>
    </row>
    <row r="83" spans="1:15" ht="15" customHeight="1" x14ac:dyDescent="0.3">
      <c r="A83" s="59"/>
      <c r="B83" s="47" t="s">
        <v>284</v>
      </c>
      <c r="C83" s="220" t="str">
        <f t="shared" si="4"/>
        <v>73-81</v>
      </c>
      <c r="D83" s="196">
        <f t="shared" si="5"/>
        <v>1</v>
      </c>
      <c r="E83" s="195">
        <f>VLOOKUP($B83,'Оценка (Раздел 5)'!$A$7:$O$100,5,0)</f>
        <v>1</v>
      </c>
      <c r="F83" s="71">
        <f>VLOOKUP($B83,'Оценка (Раздел 5)'!$A$7:$O$100,6,0)</f>
        <v>0</v>
      </c>
      <c r="G83" s="71">
        <f>VLOOKUP($B83,'Оценка (Раздел 5)'!$A$7:$O$100,7,0)</f>
        <v>0</v>
      </c>
      <c r="H83" s="71">
        <f>VLOOKUP($B83,'Оценка (Раздел 5)'!$A$7:$O$100,8,0)</f>
        <v>0</v>
      </c>
      <c r="I83" s="71">
        <f>VLOOKUP($B83,'Оценка (Раздел 5)'!$A$7:$O$100,9,0)</f>
        <v>0</v>
      </c>
      <c r="J83" s="71">
        <f>VLOOKUP($B83,'Оценка (Раздел 5)'!$A$7:$O$100,10,0)</f>
        <v>0</v>
      </c>
      <c r="K83" s="71">
        <f>VLOOKUP($B83,'Оценка (Раздел 5)'!$A$7:$O$100,11,0)</f>
        <v>0</v>
      </c>
      <c r="L83" s="71">
        <f>VLOOKUP($B83,'Оценка (Раздел 5)'!$A$7:$O$100,12,0)</f>
        <v>0</v>
      </c>
      <c r="M83" s="71">
        <f>VLOOKUP($B83,'Оценка (Раздел 5)'!$A$7:$O$100,13,0)</f>
        <v>0</v>
      </c>
      <c r="N83" s="71">
        <f>VLOOKUP($B83,'Оценка (Раздел 5)'!$A$7:$O$100,14,0)</f>
        <v>0</v>
      </c>
      <c r="O83" s="71">
        <f>VLOOKUP($B83,'Оценка (Раздел 5)'!$A$7:$O$100,15,0)</f>
        <v>0</v>
      </c>
    </row>
    <row r="84" spans="1:15" ht="15" customHeight="1" x14ac:dyDescent="0.3">
      <c r="A84" s="59"/>
      <c r="B84" s="47" t="s">
        <v>266</v>
      </c>
      <c r="C84" s="220" t="str">
        <f t="shared" si="4"/>
        <v>73-81</v>
      </c>
      <c r="D84" s="196">
        <f t="shared" si="5"/>
        <v>1</v>
      </c>
      <c r="E84" s="195">
        <f>VLOOKUP($B84,'Оценка (Раздел 5)'!$A$7:$O$100,5,0)</f>
        <v>1</v>
      </c>
      <c r="F84" s="71">
        <f>VLOOKUP($B84,'Оценка (Раздел 5)'!$A$7:$O$100,6,0)</f>
        <v>0</v>
      </c>
      <c r="G84" s="71">
        <f>VLOOKUP($B84,'Оценка (Раздел 5)'!$A$7:$O$100,7,0)</f>
        <v>0</v>
      </c>
      <c r="H84" s="71">
        <f>VLOOKUP($B84,'Оценка (Раздел 5)'!$A$7:$O$100,8,0)</f>
        <v>0</v>
      </c>
      <c r="I84" s="71">
        <f>VLOOKUP($B84,'Оценка (Раздел 5)'!$A$7:$O$100,9,0)</f>
        <v>0</v>
      </c>
      <c r="J84" s="71">
        <f>VLOOKUP($B84,'Оценка (Раздел 5)'!$A$7:$O$100,10,0)</f>
        <v>0</v>
      </c>
      <c r="K84" s="71">
        <f>VLOOKUP($B84,'Оценка (Раздел 5)'!$A$7:$O$100,11,0)</f>
        <v>0</v>
      </c>
      <c r="L84" s="71">
        <f>VLOOKUP($B84,'Оценка (Раздел 5)'!$A$7:$O$100,12,0)</f>
        <v>0</v>
      </c>
      <c r="M84" s="71">
        <f>VLOOKUP($B84,'Оценка (Раздел 5)'!$A$7:$O$100,13,0)</f>
        <v>0</v>
      </c>
      <c r="N84" s="71">
        <f>VLOOKUP($B84,'Оценка (Раздел 5)'!$A$7:$O$100,14,0)</f>
        <v>0</v>
      </c>
      <c r="O84" s="71">
        <f>VLOOKUP($B84,'Оценка (Раздел 5)'!$A$7:$O$100,15,0)</f>
        <v>0</v>
      </c>
    </row>
    <row r="85" spans="1:15" ht="15" customHeight="1" x14ac:dyDescent="0.3">
      <c r="A85" s="59"/>
      <c r="B85" s="47" t="s">
        <v>250</v>
      </c>
      <c r="C85" s="220" t="str">
        <f t="shared" si="4"/>
        <v>73-81</v>
      </c>
      <c r="D85" s="196">
        <f t="shared" si="5"/>
        <v>1</v>
      </c>
      <c r="E85" s="195">
        <f>VLOOKUP($B85,'Оценка (Раздел 5)'!$A$7:$O$100,5,0)</f>
        <v>1</v>
      </c>
      <c r="F85" s="71">
        <f>VLOOKUP($B85,'Оценка (Раздел 5)'!$A$7:$O$100,6,0)</f>
        <v>0</v>
      </c>
      <c r="G85" s="71">
        <f>VLOOKUP($B85,'Оценка (Раздел 5)'!$A$7:$O$100,7,0)</f>
        <v>0</v>
      </c>
      <c r="H85" s="71">
        <f>VLOOKUP($B85,'Оценка (Раздел 5)'!$A$7:$O$100,8,0)</f>
        <v>0</v>
      </c>
      <c r="I85" s="71">
        <f>VLOOKUP($B85,'Оценка (Раздел 5)'!$A$7:$O$100,9,0)</f>
        <v>0</v>
      </c>
      <c r="J85" s="71">
        <f>VLOOKUP($B85,'Оценка (Раздел 5)'!$A$7:$O$100,10,0)</f>
        <v>0</v>
      </c>
      <c r="K85" s="71">
        <f>VLOOKUP($B85,'Оценка (Раздел 5)'!$A$7:$O$100,11,0)</f>
        <v>0</v>
      </c>
      <c r="L85" s="71">
        <f>VLOOKUP($B85,'Оценка (Раздел 5)'!$A$7:$O$100,12,0)</f>
        <v>0</v>
      </c>
      <c r="M85" s="71">
        <f>VLOOKUP($B85,'Оценка (Раздел 5)'!$A$7:$O$100,13,0)</f>
        <v>0</v>
      </c>
      <c r="N85" s="71">
        <f>VLOOKUP($B85,'Оценка (Раздел 5)'!$A$7:$O$100,14,0)</f>
        <v>0</v>
      </c>
      <c r="O85" s="71">
        <f>VLOOKUP($B85,'Оценка (Раздел 5)'!$A$7:$O$100,15,0)</f>
        <v>0</v>
      </c>
    </row>
    <row r="86" spans="1:15" ht="15" customHeight="1" x14ac:dyDescent="0.3">
      <c r="A86" s="59"/>
      <c r="B86" s="47" t="s">
        <v>299</v>
      </c>
      <c r="C86" s="220" t="str">
        <f t="shared" si="4"/>
        <v>73-81</v>
      </c>
      <c r="D86" s="196">
        <f t="shared" si="5"/>
        <v>1</v>
      </c>
      <c r="E86" s="195">
        <f>VLOOKUP($B86,'Оценка (Раздел 5)'!$A$7:$O$100,5,0)</f>
        <v>1</v>
      </c>
      <c r="F86" s="71">
        <f>VLOOKUP($B86,'Оценка (Раздел 5)'!$A$7:$O$100,6,0)</f>
        <v>0</v>
      </c>
      <c r="G86" s="71">
        <f>VLOOKUP($B86,'Оценка (Раздел 5)'!$A$7:$O$100,7,0)</f>
        <v>0</v>
      </c>
      <c r="H86" s="71">
        <f>VLOOKUP($B86,'Оценка (Раздел 5)'!$A$7:$O$100,8,0)</f>
        <v>0</v>
      </c>
      <c r="I86" s="71">
        <f>VLOOKUP($B86,'Оценка (Раздел 5)'!$A$7:$O$100,9,0)</f>
        <v>0</v>
      </c>
      <c r="J86" s="71">
        <f>VLOOKUP($B86,'Оценка (Раздел 5)'!$A$7:$O$100,10,0)</f>
        <v>0</v>
      </c>
      <c r="K86" s="71">
        <f>VLOOKUP($B86,'Оценка (Раздел 5)'!$A$7:$O$100,11,0)</f>
        <v>0</v>
      </c>
      <c r="L86" s="71">
        <f>VLOOKUP($B86,'Оценка (Раздел 5)'!$A$7:$O$100,12,0)</f>
        <v>0</v>
      </c>
      <c r="M86" s="71">
        <f>VLOOKUP($B86,'Оценка (Раздел 5)'!$A$7:$O$100,13,0)</f>
        <v>0</v>
      </c>
      <c r="N86" s="71">
        <f>VLOOKUP($B86,'Оценка (Раздел 5)'!$A$7:$O$100,14,0)</f>
        <v>0</v>
      </c>
      <c r="O86" s="71">
        <f>VLOOKUP($B86,'Оценка (Раздел 5)'!$A$7:$O$100,15,0)</f>
        <v>0</v>
      </c>
    </row>
    <row r="87" spans="1:15" ht="15" customHeight="1" x14ac:dyDescent="0.3">
      <c r="A87" s="59"/>
      <c r="B87" s="47" t="s">
        <v>314</v>
      </c>
      <c r="C87" s="220" t="str">
        <f t="shared" si="4"/>
        <v>82-85</v>
      </c>
      <c r="D87" s="196">
        <f t="shared" si="5"/>
        <v>0.5</v>
      </c>
      <c r="E87" s="195">
        <f>VLOOKUP($B87,'Оценка (Раздел 5)'!$A$7:$O$100,5,0)</f>
        <v>0.5</v>
      </c>
      <c r="F87" s="71">
        <f>VLOOKUP($B87,'Оценка (Раздел 5)'!$A$7:$O$100,6,0)</f>
        <v>0</v>
      </c>
      <c r="G87" s="71">
        <f>VLOOKUP($B87,'Оценка (Раздел 5)'!$A$7:$O$100,7,0)</f>
        <v>0</v>
      </c>
      <c r="H87" s="71">
        <f>VLOOKUP($B87,'Оценка (Раздел 5)'!$A$7:$O$100,8,0)</f>
        <v>0</v>
      </c>
      <c r="I87" s="71">
        <f>VLOOKUP($B87,'Оценка (Раздел 5)'!$A$7:$O$100,9,0)</f>
        <v>0</v>
      </c>
      <c r="J87" s="71">
        <f>VLOOKUP($B87,'Оценка (Раздел 5)'!$A$7:$O$100,10,0)</f>
        <v>0</v>
      </c>
      <c r="K87" s="71">
        <f>VLOOKUP($B87,'Оценка (Раздел 5)'!$A$7:$O$100,11,0)</f>
        <v>0</v>
      </c>
      <c r="L87" s="71">
        <f>VLOOKUP($B87,'Оценка (Раздел 5)'!$A$7:$O$100,12,0)</f>
        <v>0</v>
      </c>
      <c r="M87" s="71">
        <f>VLOOKUP($B87,'Оценка (Раздел 5)'!$A$7:$O$100,13,0)</f>
        <v>0</v>
      </c>
      <c r="N87" s="71">
        <f>VLOOKUP($B87,'Оценка (Раздел 5)'!$A$7:$O$100,14,0)</f>
        <v>0</v>
      </c>
      <c r="O87" s="71">
        <f>VLOOKUP($B87,'Оценка (Раздел 5)'!$A$7:$O$100,15,0)</f>
        <v>0</v>
      </c>
    </row>
    <row r="88" spans="1:15" ht="15" customHeight="1" x14ac:dyDescent="0.3">
      <c r="A88" s="59"/>
      <c r="B88" s="47" t="s">
        <v>346</v>
      </c>
      <c r="C88" s="220" t="str">
        <f t="shared" si="4"/>
        <v>82-85</v>
      </c>
      <c r="D88" s="196">
        <f t="shared" si="5"/>
        <v>0.5</v>
      </c>
      <c r="E88" s="195">
        <f>VLOOKUP($B88,'Оценка (Раздел 5)'!$A$7:$O$100,5,0)</f>
        <v>0.5</v>
      </c>
      <c r="F88" s="71">
        <f>VLOOKUP($B88,'Оценка (Раздел 5)'!$A$7:$O$100,6,0)</f>
        <v>0</v>
      </c>
      <c r="G88" s="71">
        <f>VLOOKUP($B88,'Оценка (Раздел 5)'!$A$7:$O$100,7,0)</f>
        <v>0</v>
      </c>
      <c r="H88" s="71">
        <f>VLOOKUP($B88,'Оценка (Раздел 5)'!$A$7:$O$100,8,0)</f>
        <v>0</v>
      </c>
      <c r="I88" s="71">
        <f>VLOOKUP($B88,'Оценка (Раздел 5)'!$A$7:$O$100,9,0)</f>
        <v>0</v>
      </c>
      <c r="J88" s="71">
        <f>VLOOKUP($B88,'Оценка (Раздел 5)'!$A$7:$O$100,10,0)</f>
        <v>0</v>
      </c>
      <c r="K88" s="71">
        <f>VLOOKUP($B88,'Оценка (Раздел 5)'!$A$7:$O$100,11,0)</f>
        <v>0</v>
      </c>
      <c r="L88" s="71">
        <f>VLOOKUP($B88,'Оценка (Раздел 5)'!$A$7:$O$100,12,0)</f>
        <v>0</v>
      </c>
      <c r="M88" s="71">
        <f>VLOOKUP($B88,'Оценка (Раздел 5)'!$A$7:$O$100,13,0)</f>
        <v>0</v>
      </c>
      <c r="N88" s="71">
        <f>VLOOKUP($B88,'Оценка (Раздел 5)'!$A$7:$O$100,14,0)</f>
        <v>0</v>
      </c>
      <c r="O88" s="71">
        <f>VLOOKUP($B88,'Оценка (Раздел 5)'!$A$7:$O$100,15,0)</f>
        <v>0</v>
      </c>
    </row>
    <row r="89" spans="1:15" ht="15" customHeight="1" x14ac:dyDescent="0.3">
      <c r="A89" s="59"/>
      <c r="B89" s="47" t="s">
        <v>275</v>
      </c>
      <c r="C89" s="220" t="str">
        <f t="shared" si="4"/>
        <v>82-85</v>
      </c>
      <c r="D89" s="196">
        <f t="shared" si="5"/>
        <v>0.5</v>
      </c>
      <c r="E89" s="195">
        <f>VLOOKUP($B89,'Оценка (Раздел 5)'!$A$7:$O$100,5,0)</f>
        <v>0.5</v>
      </c>
      <c r="F89" s="71">
        <f>VLOOKUP($B89,'Оценка (Раздел 5)'!$A$7:$O$100,6,0)</f>
        <v>0</v>
      </c>
      <c r="G89" s="71">
        <f>VLOOKUP($B89,'Оценка (Раздел 5)'!$A$7:$O$100,7,0)</f>
        <v>0</v>
      </c>
      <c r="H89" s="71">
        <f>VLOOKUP($B89,'Оценка (Раздел 5)'!$A$7:$O$100,8,0)</f>
        <v>0</v>
      </c>
      <c r="I89" s="71">
        <f>VLOOKUP($B89,'Оценка (Раздел 5)'!$A$7:$O$100,9,0)</f>
        <v>0</v>
      </c>
      <c r="J89" s="71">
        <f>VLOOKUP($B89,'Оценка (Раздел 5)'!$A$7:$O$100,10,0)</f>
        <v>0</v>
      </c>
      <c r="K89" s="71">
        <f>VLOOKUP($B89,'Оценка (Раздел 5)'!$A$7:$O$100,11,0)</f>
        <v>0</v>
      </c>
      <c r="L89" s="71">
        <f>VLOOKUP($B89,'Оценка (Раздел 5)'!$A$7:$O$100,12,0)</f>
        <v>0</v>
      </c>
      <c r="M89" s="71">
        <f>VLOOKUP($B89,'Оценка (Раздел 5)'!$A$7:$O$100,13,0)</f>
        <v>0</v>
      </c>
      <c r="N89" s="71">
        <f>VLOOKUP($B89,'Оценка (Раздел 5)'!$A$7:$O$100,14,0)</f>
        <v>0</v>
      </c>
      <c r="O89" s="71">
        <f>VLOOKUP($B89,'Оценка (Раздел 5)'!$A$7:$O$100,15,0)</f>
        <v>0</v>
      </c>
    </row>
    <row r="90" spans="1:15" ht="15" customHeight="1" x14ac:dyDescent="0.3">
      <c r="A90" s="59"/>
      <c r="B90" s="47" t="s">
        <v>345</v>
      </c>
      <c r="C90" s="220" t="str">
        <f t="shared" si="4"/>
        <v>82-85</v>
      </c>
      <c r="D90" s="196">
        <f t="shared" si="5"/>
        <v>0.5</v>
      </c>
      <c r="E90" s="195">
        <f>VLOOKUP($B90,'Оценка (Раздел 5)'!$A$7:$O$100,5,0)</f>
        <v>0.5</v>
      </c>
      <c r="F90" s="71">
        <f>VLOOKUP($B90,'Оценка (Раздел 5)'!$A$7:$O$100,6,0)</f>
        <v>0</v>
      </c>
      <c r="G90" s="71">
        <f>VLOOKUP($B90,'Оценка (Раздел 5)'!$A$7:$O$100,7,0)</f>
        <v>0</v>
      </c>
      <c r="H90" s="71">
        <f>VLOOKUP($B90,'Оценка (Раздел 5)'!$A$7:$O$100,8,0)</f>
        <v>0</v>
      </c>
      <c r="I90" s="71">
        <f>VLOOKUP($B90,'Оценка (Раздел 5)'!$A$7:$O$100,9,0)</f>
        <v>0</v>
      </c>
      <c r="J90" s="71">
        <f>VLOOKUP($B90,'Оценка (Раздел 5)'!$A$7:$O$100,10,0)</f>
        <v>0</v>
      </c>
      <c r="K90" s="71">
        <f>VLOOKUP($B90,'Оценка (Раздел 5)'!$A$7:$O$100,11,0)</f>
        <v>0</v>
      </c>
      <c r="L90" s="71">
        <f>VLOOKUP($B90,'Оценка (Раздел 5)'!$A$7:$O$100,12,0)</f>
        <v>0</v>
      </c>
      <c r="M90" s="71">
        <f>VLOOKUP($B90,'Оценка (Раздел 5)'!$A$7:$O$100,13,0)</f>
        <v>0</v>
      </c>
      <c r="N90" s="71">
        <f>VLOOKUP($B90,'Оценка (Раздел 5)'!$A$7:$O$100,14,0)</f>
        <v>0</v>
      </c>
      <c r="O90" s="71">
        <f>VLOOKUP($B90,'Оценка (Раздел 5)'!$A$7:$O$100,15,0)</f>
        <v>0</v>
      </c>
    </row>
  </sheetData>
  <sortState ref="B6:O90">
    <sortCondition descending="1" ref="D6:D90"/>
  </sortState>
  <mergeCells count="1">
    <mergeCell ref="B1:M1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43" fitToHeight="3" orientation="landscape" r:id="rId1"/>
  <headerFooter>
    <oddFooter>&amp;A&amp;RСтраница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Normal="100" zoomScaleSheetLayoutView="76" workbookViewId="0">
      <pane xSplit="3" ySplit="10" topLeftCell="F11" activePane="bottomRight" state="frozen"/>
      <selection pane="topRight" activeCell="D1" sqref="D1"/>
      <selection pane="bottomLeft" activeCell="A10" sqref="A10"/>
      <selection pane="bottomRight" activeCell="B104" sqref="B104"/>
    </sheetView>
  </sheetViews>
  <sheetFormatPr defaultColWidth="9.109375" defaultRowHeight="14.25" customHeight="1" x14ac:dyDescent="0.3"/>
  <cols>
    <col min="1" max="1" width="3.6640625" style="26" customWidth="1"/>
    <col min="2" max="2" width="23.109375" style="43" customWidth="1"/>
    <col min="3" max="3" width="48.109375" style="25" customWidth="1"/>
    <col min="4" max="4" width="30" style="25" customWidth="1"/>
    <col min="5" max="5" width="31" style="25" customWidth="1"/>
    <col min="6" max="6" width="26.44140625" style="25" customWidth="1"/>
    <col min="7" max="7" width="33" style="25" customWidth="1"/>
    <col min="8" max="8" width="10.88671875" style="43" customWidth="1"/>
    <col min="9" max="9" width="13.6640625" style="43" hidden="1" customWidth="1"/>
    <col min="10" max="10" width="12.44140625" style="25" customWidth="1"/>
    <col min="11" max="11" width="12.88671875" style="25" hidden="1" customWidth="1"/>
    <col min="12" max="12" width="14.109375" style="25" hidden="1" customWidth="1"/>
    <col min="13" max="13" width="8.44140625" style="25" hidden="1" customWidth="1"/>
    <col min="14" max="14" width="46.6640625" style="25" customWidth="1"/>
    <col min="15" max="15" width="29.109375" style="25" customWidth="1"/>
    <col min="16" max="16384" width="9.109375" style="43"/>
  </cols>
  <sheetData>
    <row r="1" spans="1:22" s="40" customFormat="1" ht="18" customHeight="1" x14ac:dyDescent="0.25">
      <c r="A1" s="272" t="s">
        <v>418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3.8" x14ac:dyDescent="0.3">
      <c r="A2" s="36"/>
      <c r="B2" s="51"/>
      <c r="C2" s="51"/>
      <c r="D2" s="51"/>
      <c r="E2" s="51"/>
      <c r="F2" s="66"/>
      <c r="G2" s="51"/>
      <c r="H2" s="51"/>
      <c r="I2" s="51"/>
      <c r="J2" s="51"/>
      <c r="K2" s="51"/>
      <c r="L2" s="51"/>
      <c r="M2" s="51"/>
      <c r="N2" s="51"/>
      <c r="O2" s="31"/>
    </row>
    <row r="3" spans="1:22" ht="12" customHeight="1" x14ac:dyDescent="0.3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9.5" customHeight="1" x14ac:dyDescent="0.3">
      <c r="A4" s="274" t="s">
        <v>327</v>
      </c>
      <c r="B4" s="298" t="s">
        <v>316</v>
      </c>
      <c r="C4" s="293" t="str">
        <f>'Методика (Раздел 5)'!B33</f>
        <v>Опубликованы ли в составе проекта закона об исполнении бюджета за 2014 год или в материалах к нему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значениями?</v>
      </c>
      <c r="D4" s="293" t="s">
        <v>376</v>
      </c>
      <c r="E4" s="293"/>
      <c r="F4" s="293"/>
      <c r="G4" s="293"/>
      <c r="H4" s="274" t="s">
        <v>347</v>
      </c>
      <c r="I4" s="274" t="s">
        <v>368</v>
      </c>
      <c r="J4" s="314" t="s">
        <v>1004</v>
      </c>
      <c r="K4" s="258"/>
      <c r="L4" s="258"/>
      <c r="M4" s="259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48" customHeight="1" x14ac:dyDescent="0.3">
      <c r="A5" s="283"/>
      <c r="B5" s="299"/>
      <c r="C5" s="293"/>
      <c r="D5" s="113" t="s">
        <v>388</v>
      </c>
      <c r="E5" s="114" t="s">
        <v>378</v>
      </c>
      <c r="F5" s="114" t="s">
        <v>379</v>
      </c>
      <c r="G5" s="114" t="s">
        <v>383</v>
      </c>
      <c r="H5" s="283"/>
      <c r="I5" s="283"/>
      <c r="J5" s="315"/>
      <c r="K5" s="260"/>
      <c r="L5" s="260"/>
      <c r="M5" s="261"/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79.5" customHeight="1" x14ac:dyDescent="0.3">
      <c r="A6" s="283"/>
      <c r="B6" s="308" t="s">
        <v>335</v>
      </c>
      <c r="C6" s="42" t="str">
        <f>'Методика (Раздел 5)'!B34</f>
        <v>Да, сведения опубликованы, в том числе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значения, или таких отклонений нет</v>
      </c>
      <c r="D6" s="42" t="s">
        <v>78</v>
      </c>
      <c r="E6" s="86" t="s">
        <v>374</v>
      </c>
      <c r="F6" s="86" t="s">
        <v>384</v>
      </c>
      <c r="G6" s="86" t="s">
        <v>381</v>
      </c>
      <c r="H6" s="283"/>
      <c r="I6" s="283"/>
      <c r="J6" s="316" t="s">
        <v>341</v>
      </c>
      <c r="K6" s="260"/>
      <c r="L6" s="260"/>
      <c r="M6" s="261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68.25" customHeight="1" x14ac:dyDescent="0.3">
      <c r="A7" s="283"/>
      <c r="B7" s="309"/>
      <c r="C7" s="42" t="str">
        <f>'Методика (Раздел 5)'!B35</f>
        <v>Да, сведения опубликованы, но не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(установленного) значения</v>
      </c>
      <c r="D7" s="42" t="s">
        <v>79</v>
      </c>
      <c r="E7" s="86" t="s">
        <v>387</v>
      </c>
      <c r="F7" s="86" t="s">
        <v>385</v>
      </c>
      <c r="G7" s="86" t="s">
        <v>382</v>
      </c>
      <c r="H7" s="283"/>
      <c r="I7" s="283"/>
      <c r="J7" s="316"/>
      <c r="K7" s="260"/>
      <c r="L7" s="260"/>
      <c r="M7" s="261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39.6" x14ac:dyDescent="0.3">
      <c r="A8" s="283"/>
      <c r="B8" s="309"/>
      <c r="C8" s="42" t="str">
        <f>'Методика (Раздел 5)'!B36</f>
        <v>Нет, не опубликованы или не отвечают требованиям</v>
      </c>
      <c r="D8" s="42" t="s">
        <v>62</v>
      </c>
      <c r="E8" s="86" t="s">
        <v>107</v>
      </c>
      <c r="F8" s="86" t="s">
        <v>380</v>
      </c>
      <c r="G8" s="86" t="s">
        <v>917</v>
      </c>
      <c r="H8" s="283"/>
      <c r="I8" s="283"/>
      <c r="J8" s="316"/>
      <c r="K8" s="260"/>
      <c r="L8" s="260"/>
      <c r="M8" s="261"/>
      <c r="N8" s="283"/>
      <c r="O8" s="283"/>
      <c r="P8" s="21"/>
      <c r="Q8" s="21"/>
      <c r="R8" s="21"/>
      <c r="S8" s="21"/>
      <c r="T8" s="21"/>
      <c r="U8" s="21"/>
      <c r="V8" s="21"/>
    </row>
    <row r="9" spans="1:22" s="22" customFormat="1" ht="32.25" customHeight="1" x14ac:dyDescent="0.3">
      <c r="A9" s="284"/>
      <c r="B9" s="310"/>
      <c r="C9" s="42"/>
      <c r="D9" s="42"/>
      <c r="E9" s="86"/>
      <c r="F9" s="86"/>
      <c r="G9" s="125" t="s">
        <v>408</v>
      </c>
      <c r="H9" s="284"/>
      <c r="I9" s="284"/>
      <c r="J9" s="317"/>
      <c r="K9" s="260"/>
      <c r="L9" s="260"/>
      <c r="M9" s="261"/>
      <c r="N9" s="297"/>
      <c r="O9" s="284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3">
      <c r="A10" s="102"/>
      <c r="B10" s="101" t="s">
        <v>226</v>
      </c>
      <c r="C10" s="133"/>
      <c r="D10" s="133"/>
      <c r="E10" s="134"/>
      <c r="F10" s="134"/>
      <c r="G10" s="134"/>
      <c r="H10" s="101"/>
      <c r="I10" s="101"/>
      <c r="J10" s="101"/>
      <c r="K10" s="102"/>
      <c r="L10" s="102"/>
      <c r="M10" s="102"/>
      <c r="N10" s="102"/>
      <c r="O10" s="124"/>
      <c r="P10" s="29"/>
      <c r="Q10" s="29"/>
      <c r="R10" s="29"/>
      <c r="S10" s="29"/>
      <c r="T10" s="29"/>
      <c r="U10" s="29"/>
    </row>
    <row r="11" spans="1:22" s="18" customFormat="1" ht="15" customHeight="1" x14ac:dyDescent="0.3">
      <c r="A11" s="32">
        <v>1</v>
      </c>
      <c r="B11" s="38" t="s">
        <v>227</v>
      </c>
      <c r="C11" s="15" t="s">
        <v>28</v>
      </c>
      <c r="D11" s="15" t="s">
        <v>78</v>
      </c>
      <c r="E11" s="15" t="s">
        <v>387</v>
      </c>
      <c r="F11" s="15" t="s">
        <v>380</v>
      </c>
      <c r="G11" s="15" t="s">
        <v>381</v>
      </c>
      <c r="H11" s="45" t="s">
        <v>131</v>
      </c>
      <c r="I11" s="48"/>
      <c r="J11" s="49">
        <f t="shared" ref="J11:J74" si="0">IF(C11=C$6,2,IF(C11=C$7,1,0))</f>
        <v>0</v>
      </c>
      <c r="K11" s="49"/>
      <c r="L11" s="49"/>
      <c r="M11" s="49">
        <f>J11*(1-K11)*(1-L11)</f>
        <v>0</v>
      </c>
      <c r="N11" s="89" t="s">
        <v>501</v>
      </c>
      <c r="O11" s="70" t="s">
        <v>506</v>
      </c>
      <c r="P11" s="17"/>
      <c r="Q11" s="17"/>
      <c r="R11" s="17"/>
      <c r="S11" s="17"/>
      <c r="T11" s="17"/>
      <c r="U11" s="17"/>
      <c r="V11" s="17"/>
    </row>
    <row r="12" spans="1:22" ht="15" customHeight="1" x14ac:dyDescent="0.3">
      <c r="A12" s="32">
        <v>2</v>
      </c>
      <c r="B12" s="38" t="s">
        <v>228</v>
      </c>
      <c r="C12" s="15" t="s">
        <v>26</v>
      </c>
      <c r="D12" s="15" t="s">
        <v>78</v>
      </c>
      <c r="E12" s="15" t="s">
        <v>374</v>
      </c>
      <c r="F12" s="15" t="s">
        <v>384</v>
      </c>
      <c r="G12" s="15" t="s">
        <v>381</v>
      </c>
      <c r="H12" s="45" t="s">
        <v>131</v>
      </c>
      <c r="I12" s="48"/>
      <c r="J12" s="49">
        <f t="shared" si="0"/>
        <v>2</v>
      </c>
      <c r="K12" s="49"/>
      <c r="L12" s="49"/>
      <c r="M12" s="49">
        <f t="shared" ref="M12:M28" si="1">J12*(1-K12)*(1-L12)</f>
        <v>2</v>
      </c>
      <c r="N12" s="89" t="s">
        <v>498</v>
      </c>
      <c r="O12" s="9" t="s">
        <v>511</v>
      </c>
      <c r="P12" s="40"/>
      <c r="Q12" s="40"/>
      <c r="R12" s="40"/>
      <c r="S12" s="40"/>
      <c r="T12" s="40"/>
      <c r="U12" s="40"/>
      <c r="V12" s="40"/>
    </row>
    <row r="13" spans="1:22" ht="15" customHeight="1" x14ac:dyDescent="0.3">
      <c r="A13" s="32">
        <v>3</v>
      </c>
      <c r="B13" s="38" t="s">
        <v>229</v>
      </c>
      <c r="C13" s="15" t="s">
        <v>26</v>
      </c>
      <c r="D13" s="15" t="s">
        <v>78</v>
      </c>
      <c r="E13" s="15" t="s">
        <v>374</v>
      </c>
      <c r="F13" s="15" t="s">
        <v>384</v>
      </c>
      <c r="G13" s="15" t="s">
        <v>381</v>
      </c>
      <c r="H13" s="45" t="s">
        <v>131</v>
      </c>
      <c r="I13" s="4"/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46" t="s">
        <v>906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3">
      <c r="A14" s="32">
        <v>4</v>
      </c>
      <c r="B14" s="38" t="s">
        <v>230</v>
      </c>
      <c r="C14" s="15" t="s">
        <v>26</v>
      </c>
      <c r="D14" s="15" t="s">
        <v>78</v>
      </c>
      <c r="E14" s="15" t="s">
        <v>374</v>
      </c>
      <c r="F14" s="15" t="s">
        <v>384</v>
      </c>
      <c r="G14" s="15" t="s">
        <v>381</v>
      </c>
      <c r="H14" s="48" t="s">
        <v>943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46" t="s">
        <v>528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3">
      <c r="A15" s="32">
        <v>5</v>
      </c>
      <c r="B15" s="38" t="s">
        <v>231</v>
      </c>
      <c r="C15" s="15" t="s">
        <v>28</v>
      </c>
      <c r="D15" s="15" t="s">
        <v>62</v>
      </c>
      <c r="E15" s="15"/>
      <c r="F15" s="15"/>
      <c r="G15" s="15"/>
      <c r="H15" s="45"/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58"/>
      <c r="P15" s="17"/>
      <c r="Q15" s="17"/>
      <c r="R15" s="17"/>
      <c r="S15" s="17"/>
      <c r="T15" s="17"/>
      <c r="U15" s="17"/>
      <c r="V15" s="17"/>
    </row>
    <row r="16" spans="1:22" ht="15" customHeight="1" x14ac:dyDescent="0.3">
      <c r="A16" s="32">
        <v>6</v>
      </c>
      <c r="B16" s="38" t="s">
        <v>232</v>
      </c>
      <c r="C16" s="15" t="s">
        <v>28</v>
      </c>
      <c r="D16" s="15" t="s">
        <v>78</v>
      </c>
      <c r="E16" s="15" t="s">
        <v>387</v>
      </c>
      <c r="F16" s="15" t="s">
        <v>385</v>
      </c>
      <c r="G16" s="15" t="s">
        <v>408</v>
      </c>
      <c r="H16" s="45" t="s">
        <v>131</v>
      </c>
      <c r="I16" s="48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46" t="s">
        <v>158</v>
      </c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3">
      <c r="A17" s="32">
        <v>7</v>
      </c>
      <c r="B17" s="38" t="s">
        <v>233</v>
      </c>
      <c r="C17" s="15" t="s">
        <v>27</v>
      </c>
      <c r="D17" s="15" t="s">
        <v>78</v>
      </c>
      <c r="E17" s="15"/>
      <c r="F17" s="15" t="s">
        <v>380</v>
      </c>
      <c r="G17" s="15" t="s">
        <v>408</v>
      </c>
      <c r="H17" s="45" t="s">
        <v>131</v>
      </c>
      <c r="I17" s="48"/>
      <c r="J17" s="49">
        <f t="shared" si="0"/>
        <v>1</v>
      </c>
      <c r="K17" s="49"/>
      <c r="L17" s="49"/>
      <c r="M17" s="49">
        <f t="shared" si="1"/>
        <v>1</v>
      </c>
      <c r="N17" s="89" t="s">
        <v>532</v>
      </c>
      <c r="O17" s="46" t="s">
        <v>537</v>
      </c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3">
      <c r="A18" s="32">
        <v>8</v>
      </c>
      <c r="B18" s="38" t="s">
        <v>234</v>
      </c>
      <c r="C18" s="15" t="s">
        <v>27</v>
      </c>
      <c r="D18" s="15" t="s">
        <v>78</v>
      </c>
      <c r="E18" s="15" t="s">
        <v>374</v>
      </c>
      <c r="F18" s="15" t="s">
        <v>384</v>
      </c>
      <c r="G18" s="15" t="s">
        <v>408</v>
      </c>
      <c r="H18" s="45" t="s">
        <v>131</v>
      </c>
      <c r="I18" s="48"/>
      <c r="J18" s="49">
        <f t="shared" si="0"/>
        <v>1</v>
      </c>
      <c r="K18" s="49"/>
      <c r="L18" s="49"/>
      <c r="M18" s="49">
        <f t="shared" si="1"/>
        <v>1</v>
      </c>
      <c r="N18" s="89" t="s">
        <v>809</v>
      </c>
      <c r="O18" s="70" t="s">
        <v>548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3">
      <c r="A19" s="32">
        <v>9</v>
      </c>
      <c r="B19" s="38" t="s">
        <v>235</v>
      </c>
      <c r="C19" s="15" t="s">
        <v>28</v>
      </c>
      <c r="D19" s="15" t="s">
        <v>78</v>
      </c>
      <c r="E19" s="15" t="s">
        <v>387</v>
      </c>
      <c r="F19" s="15" t="s">
        <v>380</v>
      </c>
      <c r="G19" s="15" t="s">
        <v>408</v>
      </c>
      <c r="H19" s="187" t="s">
        <v>131</v>
      </c>
      <c r="I19" s="68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 t="s">
        <v>764</v>
      </c>
      <c r="P19" s="17"/>
      <c r="Q19" s="17"/>
      <c r="R19" s="17"/>
      <c r="S19" s="17"/>
      <c r="T19" s="17"/>
      <c r="U19" s="17"/>
      <c r="V19" s="17"/>
    </row>
    <row r="20" spans="1:22" ht="15" customHeight="1" x14ac:dyDescent="0.3">
      <c r="A20" s="32">
        <v>10</v>
      </c>
      <c r="B20" s="38" t="s">
        <v>236</v>
      </c>
      <c r="C20" s="15" t="s">
        <v>26</v>
      </c>
      <c r="D20" s="15" t="s">
        <v>78</v>
      </c>
      <c r="E20" s="15" t="s">
        <v>374</v>
      </c>
      <c r="F20" s="15" t="s">
        <v>384</v>
      </c>
      <c r="G20" s="15" t="s">
        <v>381</v>
      </c>
      <c r="H20" s="45" t="s">
        <v>131</v>
      </c>
      <c r="I20" s="48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46"/>
      <c r="P20" s="40"/>
      <c r="Q20" s="40"/>
      <c r="R20" s="40"/>
      <c r="S20" s="40"/>
      <c r="T20" s="40"/>
      <c r="U20" s="40"/>
      <c r="V20" s="40"/>
    </row>
    <row r="21" spans="1:22" s="18" customFormat="1" ht="15" customHeight="1" x14ac:dyDescent="0.3">
      <c r="A21" s="32">
        <v>11</v>
      </c>
      <c r="B21" s="38" t="s">
        <v>237</v>
      </c>
      <c r="C21" s="15" t="s">
        <v>28</v>
      </c>
      <c r="D21" s="15" t="s">
        <v>78</v>
      </c>
      <c r="E21" s="15" t="s">
        <v>107</v>
      </c>
      <c r="F21" s="15"/>
      <c r="G21" s="15"/>
      <c r="H21" s="45" t="s">
        <v>133</v>
      </c>
      <c r="I21" s="48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54" t="s">
        <v>158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3">
      <c r="A22" s="32">
        <v>12</v>
      </c>
      <c r="B22" s="38" t="s">
        <v>238</v>
      </c>
      <c r="C22" s="15" t="s">
        <v>28</v>
      </c>
      <c r="D22" s="15" t="s">
        <v>62</v>
      </c>
      <c r="E22" s="15"/>
      <c r="F22" s="15"/>
      <c r="G22" s="15"/>
      <c r="H22" s="45"/>
      <c r="I22" s="48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46" t="s">
        <v>560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3">
      <c r="A23" s="32">
        <v>13</v>
      </c>
      <c r="B23" s="38" t="s">
        <v>239</v>
      </c>
      <c r="C23" s="15" t="s">
        <v>28</v>
      </c>
      <c r="D23" s="15" t="s">
        <v>78</v>
      </c>
      <c r="E23" s="15" t="s">
        <v>387</v>
      </c>
      <c r="F23" s="15" t="s">
        <v>380</v>
      </c>
      <c r="G23" s="15" t="s">
        <v>119</v>
      </c>
      <c r="H23" s="45" t="s">
        <v>133</v>
      </c>
      <c r="I23" s="48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89" t="s">
        <v>144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3">
      <c r="A24" s="32">
        <v>14</v>
      </c>
      <c r="B24" s="38" t="s">
        <v>240</v>
      </c>
      <c r="C24" s="15" t="s">
        <v>28</v>
      </c>
      <c r="D24" s="15" t="s">
        <v>78</v>
      </c>
      <c r="E24" s="15" t="s">
        <v>387</v>
      </c>
      <c r="F24" s="15" t="s">
        <v>385</v>
      </c>
      <c r="G24" s="15" t="s">
        <v>119</v>
      </c>
      <c r="H24" s="45" t="s">
        <v>133</v>
      </c>
      <c r="I24" s="48"/>
      <c r="J24" s="49">
        <f t="shared" si="0"/>
        <v>0</v>
      </c>
      <c r="K24" s="49"/>
      <c r="L24" s="49"/>
      <c r="M24" s="49">
        <f t="shared" si="1"/>
        <v>0</v>
      </c>
      <c r="N24" s="89" t="s">
        <v>148</v>
      </c>
      <c r="O24" s="46" t="s">
        <v>566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3">
      <c r="A25" s="32">
        <v>15</v>
      </c>
      <c r="B25" s="38" t="s">
        <v>241</v>
      </c>
      <c r="C25" s="15" t="s">
        <v>28</v>
      </c>
      <c r="D25" s="15" t="s">
        <v>78</v>
      </c>
      <c r="E25" s="15" t="s">
        <v>374</v>
      </c>
      <c r="F25" s="15" t="s">
        <v>384</v>
      </c>
      <c r="G25" s="15" t="s">
        <v>408</v>
      </c>
      <c r="H25" s="45" t="s">
        <v>575</v>
      </c>
      <c r="I25" s="48"/>
      <c r="J25" s="49">
        <f t="shared" si="0"/>
        <v>0</v>
      </c>
      <c r="K25" s="49"/>
      <c r="L25" s="49"/>
      <c r="M25" s="49">
        <f t="shared" si="1"/>
        <v>0</v>
      </c>
      <c r="N25" s="89" t="s">
        <v>811</v>
      </c>
      <c r="O25" s="46" t="s">
        <v>574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3">
      <c r="A26" s="32">
        <v>16</v>
      </c>
      <c r="B26" s="38" t="s">
        <v>242</v>
      </c>
      <c r="C26" s="15" t="s">
        <v>28</v>
      </c>
      <c r="D26" s="15" t="s">
        <v>78</v>
      </c>
      <c r="E26" s="15" t="s">
        <v>387</v>
      </c>
      <c r="F26" s="15"/>
      <c r="G26" s="15" t="s">
        <v>119</v>
      </c>
      <c r="H26" s="45" t="s">
        <v>131</v>
      </c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46" t="s">
        <v>841</v>
      </c>
      <c r="P26" s="40"/>
      <c r="Q26" s="40"/>
      <c r="R26" s="40"/>
      <c r="S26" s="40"/>
      <c r="T26" s="40"/>
      <c r="U26" s="40"/>
      <c r="V26" s="40"/>
    </row>
    <row r="27" spans="1:22" ht="15" customHeight="1" x14ac:dyDescent="0.3">
      <c r="A27" s="32">
        <v>17</v>
      </c>
      <c r="B27" s="38" t="s">
        <v>243</v>
      </c>
      <c r="C27" s="15" t="s">
        <v>28</v>
      </c>
      <c r="D27" s="15" t="s">
        <v>78</v>
      </c>
      <c r="E27" s="15" t="s">
        <v>387</v>
      </c>
      <c r="F27" s="15" t="s">
        <v>380</v>
      </c>
      <c r="G27" s="15" t="s">
        <v>408</v>
      </c>
      <c r="H27" s="45" t="s">
        <v>136</v>
      </c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46" t="s">
        <v>580</v>
      </c>
      <c r="P27" s="40"/>
      <c r="Q27" s="40"/>
      <c r="R27" s="40"/>
      <c r="S27" s="40"/>
      <c r="T27" s="40"/>
      <c r="U27" s="40"/>
      <c r="V27" s="40"/>
    </row>
    <row r="28" spans="1:22" ht="15" customHeight="1" x14ac:dyDescent="0.3">
      <c r="A28" s="32">
        <v>18</v>
      </c>
      <c r="B28" s="38" t="s">
        <v>244</v>
      </c>
      <c r="C28" s="15" t="s">
        <v>28</v>
      </c>
      <c r="D28" s="15" t="s">
        <v>78</v>
      </c>
      <c r="E28" s="15" t="s">
        <v>387</v>
      </c>
      <c r="F28" s="15" t="s">
        <v>380</v>
      </c>
      <c r="G28" s="15" t="s">
        <v>917</v>
      </c>
      <c r="H28" s="45" t="s">
        <v>133</v>
      </c>
      <c r="I28" s="48"/>
      <c r="J28" s="49">
        <f t="shared" si="0"/>
        <v>0</v>
      </c>
      <c r="K28" s="49"/>
      <c r="L28" s="49"/>
      <c r="M28" s="49">
        <f t="shared" si="1"/>
        <v>0</v>
      </c>
      <c r="N28" s="89" t="s">
        <v>495</v>
      </c>
      <c r="O28" s="46" t="s">
        <v>495</v>
      </c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3">
      <c r="A29" s="102"/>
      <c r="B29" s="101" t="s">
        <v>245</v>
      </c>
      <c r="C29" s="133"/>
      <c r="D29" s="133"/>
      <c r="E29" s="134"/>
      <c r="F29" s="134"/>
      <c r="G29" s="134"/>
      <c r="H29" s="101"/>
      <c r="I29" s="101"/>
      <c r="J29" s="101"/>
      <c r="K29" s="102"/>
      <c r="L29" s="102"/>
      <c r="M29" s="102"/>
      <c r="N29" s="102"/>
      <c r="O29" s="124"/>
      <c r="P29" s="29"/>
      <c r="Q29" s="29"/>
      <c r="R29" s="29"/>
      <c r="S29" s="29"/>
      <c r="T29" s="29"/>
      <c r="U29" s="29"/>
    </row>
    <row r="30" spans="1:22" ht="15" customHeight="1" x14ac:dyDescent="0.3">
      <c r="A30" s="32">
        <v>19</v>
      </c>
      <c r="B30" s="38" t="s">
        <v>246</v>
      </c>
      <c r="C30" s="15" t="s">
        <v>28</v>
      </c>
      <c r="D30" s="15" t="s">
        <v>62</v>
      </c>
      <c r="E30" s="15"/>
      <c r="F30" s="15"/>
      <c r="G30" s="15"/>
      <c r="H30" s="45"/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46"/>
      <c r="P30" s="40"/>
      <c r="Q30" s="40"/>
      <c r="R30" s="40"/>
      <c r="S30" s="40"/>
      <c r="T30" s="40"/>
      <c r="U30" s="40"/>
      <c r="V30" s="40"/>
    </row>
    <row r="31" spans="1:22" ht="15" customHeight="1" x14ac:dyDescent="0.3">
      <c r="A31" s="32">
        <v>20</v>
      </c>
      <c r="B31" s="38" t="s">
        <v>247</v>
      </c>
      <c r="C31" s="15" t="s">
        <v>28</v>
      </c>
      <c r="D31" s="15" t="s">
        <v>62</v>
      </c>
      <c r="E31" s="15"/>
      <c r="F31" s="15"/>
      <c r="G31" s="15"/>
      <c r="H31" s="45"/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46"/>
      <c r="P31" s="40"/>
      <c r="Q31" s="40"/>
      <c r="R31" s="40"/>
      <c r="S31" s="40"/>
      <c r="T31" s="40"/>
      <c r="U31" s="40"/>
      <c r="V31" s="40"/>
    </row>
    <row r="32" spans="1:22" ht="15" customHeight="1" x14ac:dyDescent="0.3">
      <c r="A32" s="32">
        <v>21</v>
      </c>
      <c r="B32" s="38" t="s">
        <v>248</v>
      </c>
      <c r="C32" s="15" t="s">
        <v>26</v>
      </c>
      <c r="D32" s="15" t="s">
        <v>78</v>
      </c>
      <c r="E32" s="15" t="s">
        <v>374</v>
      </c>
      <c r="F32" s="15" t="s">
        <v>384</v>
      </c>
      <c r="G32" s="15" t="s">
        <v>381</v>
      </c>
      <c r="H32" s="204" t="s">
        <v>131</v>
      </c>
      <c r="I32" s="48"/>
      <c r="J32" s="49">
        <f t="shared" si="0"/>
        <v>2</v>
      </c>
      <c r="K32" s="49"/>
      <c r="L32" s="49"/>
      <c r="M32" s="50">
        <f t="shared" si="2"/>
        <v>2</v>
      </c>
      <c r="N32" s="69" t="s">
        <v>156</v>
      </c>
      <c r="O32" s="56" t="s">
        <v>909</v>
      </c>
      <c r="P32" s="40"/>
      <c r="Q32" s="40"/>
      <c r="R32" s="40"/>
      <c r="S32" s="40"/>
      <c r="T32" s="40"/>
      <c r="U32" s="40"/>
      <c r="V32" s="40"/>
    </row>
    <row r="33" spans="1:22" ht="15" customHeight="1" x14ac:dyDescent="0.3">
      <c r="A33" s="32">
        <v>22</v>
      </c>
      <c r="B33" s="38" t="s">
        <v>249</v>
      </c>
      <c r="C33" s="15" t="s">
        <v>26</v>
      </c>
      <c r="D33" s="15" t="s">
        <v>78</v>
      </c>
      <c r="E33" s="15" t="s">
        <v>374</v>
      </c>
      <c r="F33" s="15" t="s">
        <v>384</v>
      </c>
      <c r="G33" s="15" t="s">
        <v>381</v>
      </c>
      <c r="H33" s="199" t="s">
        <v>131</v>
      </c>
      <c r="I33" s="48"/>
      <c r="J33" s="49">
        <f t="shared" si="0"/>
        <v>2</v>
      </c>
      <c r="K33" s="49"/>
      <c r="L33" s="49"/>
      <c r="M33" s="50">
        <f t="shared" si="2"/>
        <v>2</v>
      </c>
      <c r="N33" s="93" t="s">
        <v>582</v>
      </c>
      <c r="O33" s="56" t="s">
        <v>639</v>
      </c>
      <c r="P33" s="40"/>
      <c r="Q33" s="40"/>
      <c r="R33" s="40"/>
      <c r="S33" s="40"/>
      <c r="T33" s="40"/>
      <c r="U33" s="40"/>
      <c r="V33" s="40"/>
    </row>
    <row r="34" spans="1:22" ht="15" customHeight="1" x14ac:dyDescent="0.3">
      <c r="A34" s="32">
        <v>23</v>
      </c>
      <c r="B34" s="38" t="s">
        <v>250</v>
      </c>
      <c r="C34" s="15" t="s">
        <v>28</v>
      </c>
      <c r="D34" s="15" t="s">
        <v>78</v>
      </c>
      <c r="E34" s="15" t="s">
        <v>387</v>
      </c>
      <c r="F34" s="15" t="s">
        <v>385</v>
      </c>
      <c r="G34" s="15" t="s">
        <v>408</v>
      </c>
      <c r="H34" s="45" t="s">
        <v>129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56" t="s">
        <v>622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3">
      <c r="A35" s="32">
        <v>24</v>
      </c>
      <c r="B35" s="38" t="s">
        <v>251</v>
      </c>
      <c r="C35" s="15" t="s">
        <v>27</v>
      </c>
      <c r="D35" s="15" t="s">
        <v>78</v>
      </c>
      <c r="E35" s="15" t="s">
        <v>374</v>
      </c>
      <c r="F35" s="15" t="s">
        <v>384</v>
      </c>
      <c r="G35" s="15" t="s">
        <v>408</v>
      </c>
      <c r="H35" s="45" t="s">
        <v>131</v>
      </c>
      <c r="I35" s="48"/>
      <c r="J35" s="49">
        <f t="shared" si="0"/>
        <v>1</v>
      </c>
      <c r="K35" s="49"/>
      <c r="L35" s="49"/>
      <c r="M35" s="50">
        <f t="shared" si="2"/>
        <v>1</v>
      </c>
      <c r="N35" s="69" t="s">
        <v>592</v>
      </c>
      <c r="O35" s="56" t="s">
        <v>164</v>
      </c>
      <c r="P35" s="40"/>
      <c r="Q35" s="40"/>
      <c r="R35" s="40"/>
      <c r="S35" s="40"/>
      <c r="T35" s="40"/>
      <c r="U35" s="40"/>
      <c r="V35" s="40"/>
    </row>
    <row r="36" spans="1:22" ht="15" customHeight="1" x14ac:dyDescent="0.3">
      <c r="A36" s="32">
        <v>25</v>
      </c>
      <c r="B36" s="38" t="s">
        <v>252</v>
      </c>
      <c r="C36" s="15" t="s">
        <v>26</v>
      </c>
      <c r="D36" s="15" t="s">
        <v>78</v>
      </c>
      <c r="E36" s="15" t="s">
        <v>374</v>
      </c>
      <c r="F36" s="15" t="s">
        <v>384</v>
      </c>
      <c r="G36" s="15" t="s">
        <v>118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46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3">
      <c r="A37" s="32">
        <v>26</v>
      </c>
      <c r="B37" s="38" t="s">
        <v>253</v>
      </c>
      <c r="C37" s="15" t="s">
        <v>28</v>
      </c>
      <c r="D37" s="15" t="s">
        <v>78</v>
      </c>
      <c r="E37" s="15" t="s">
        <v>387</v>
      </c>
      <c r="F37" s="15" t="s">
        <v>380</v>
      </c>
      <c r="G37" s="15" t="s">
        <v>408</v>
      </c>
      <c r="H37" s="45" t="s">
        <v>131</v>
      </c>
      <c r="I37" s="48"/>
      <c r="J37" s="49">
        <f t="shared" si="0"/>
        <v>0</v>
      </c>
      <c r="K37" s="49"/>
      <c r="L37" s="49"/>
      <c r="M37" s="50">
        <f t="shared" si="2"/>
        <v>0</v>
      </c>
      <c r="N37" s="69" t="s">
        <v>168</v>
      </c>
      <c r="O37" s="46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3">
      <c r="A38" s="32">
        <v>27</v>
      </c>
      <c r="B38" s="38" t="s">
        <v>254</v>
      </c>
      <c r="C38" s="15" t="s">
        <v>28</v>
      </c>
      <c r="D38" s="15" t="s">
        <v>78</v>
      </c>
      <c r="E38" s="15" t="s">
        <v>387</v>
      </c>
      <c r="F38" s="15" t="s">
        <v>385</v>
      </c>
      <c r="G38" s="15" t="s">
        <v>408</v>
      </c>
      <c r="H38" s="45" t="s">
        <v>133</v>
      </c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56" t="s">
        <v>616</v>
      </c>
      <c r="P38" s="40"/>
      <c r="Q38" s="40"/>
      <c r="R38" s="40"/>
      <c r="S38" s="40"/>
      <c r="T38" s="40"/>
      <c r="U38" s="40"/>
      <c r="V38" s="40"/>
    </row>
    <row r="39" spans="1:22" ht="15" customHeight="1" x14ac:dyDescent="0.3">
      <c r="A39" s="32">
        <v>28</v>
      </c>
      <c r="B39" s="38" t="s">
        <v>255</v>
      </c>
      <c r="C39" s="15" t="s">
        <v>28</v>
      </c>
      <c r="D39" s="15" t="s">
        <v>62</v>
      </c>
      <c r="E39" s="15"/>
      <c r="F39" s="15"/>
      <c r="G39" s="15"/>
      <c r="H39" s="45"/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56"/>
      <c r="P39" s="40"/>
      <c r="Q39" s="40"/>
      <c r="R39" s="40"/>
      <c r="S39" s="40"/>
      <c r="T39" s="40"/>
      <c r="U39" s="40"/>
      <c r="V39" s="40"/>
    </row>
    <row r="40" spans="1:22" ht="15" customHeight="1" x14ac:dyDescent="0.3">
      <c r="A40" s="32">
        <v>29</v>
      </c>
      <c r="B40" s="38" t="s">
        <v>256</v>
      </c>
      <c r="C40" s="15" t="s">
        <v>27</v>
      </c>
      <c r="D40" s="15" t="s">
        <v>78</v>
      </c>
      <c r="E40" s="15" t="s">
        <v>374</v>
      </c>
      <c r="F40" s="15" t="s">
        <v>384</v>
      </c>
      <c r="G40" s="15" t="s">
        <v>408</v>
      </c>
      <c r="H40" s="45" t="s">
        <v>133</v>
      </c>
      <c r="I40" s="48"/>
      <c r="J40" s="49">
        <f t="shared" si="0"/>
        <v>1</v>
      </c>
      <c r="K40" s="49"/>
      <c r="L40" s="49"/>
      <c r="M40" s="50">
        <f t="shared" si="2"/>
        <v>1</v>
      </c>
      <c r="N40" s="69" t="s">
        <v>588</v>
      </c>
      <c r="O40" s="215" t="s">
        <v>954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24"/>
      <c r="P41" s="29"/>
      <c r="Q41" s="29"/>
      <c r="R41" s="29"/>
      <c r="S41" s="29"/>
      <c r="T41" s="29"/>
      <c r="U41" s="29"/>
    </row>
    <row r="42" spans="1:22" s="18" customFormat="1" ht="15" customHeight="1" x14ac:dyDescent="0.3">
      <c r="A42" s="35">
        <v>30</v>
      </c>
      <c r="B42" s="38" t="s">
        <v>258</v>
      </c>
      <c r="C42" s="15" t="s">
        <v>27</v>
      </c>
      <c r="D42" s="15" t="s">
        <v>78</v>
      </c>
      <c r="E42" s="15" t="s">
        <v>374</v>
      </c>
      <c r="F42" s="15" t="s">
        <v>384</v>
      </c>
      <c r="G42" s="15" t="s">
        <v>408</v>
      </c>
      <c r="H42" s="45" t="s">
        <v>131</v>
      </c>
      <c r="I42" s="48"/>
      <c r="J42" s="49">
        <f t="shared" si="0"/>
        <v>1</v>
      </c>
      <c r="K42" s="49"/>
      <c r="L42" s="49"/>
      <c r="M42" s="50">
        <f t="shared" ref="M42:M47" si="3">J42*(1-K42)*(1-L42)</f>
        <v>1</v>
      </c>
      <c r="N42" s="74" t="s">
        <v>669</v>
      </c>
      <c r="O42" s="57" t="s">
        <v>679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3">
      <c r="A43" s="35">
        <v>31</v>
      </c>
      <c r="B43" s="38" t="s">
        <v>259</v>
      </c>
      <c r="C43" s="15" t="s">
        <v>28</v>
      </c>
      <c r="D43" s="15" t="s">
        <v>78</v>
      </c>
      <c r="E43" s="15" t="s">
        <v>107</v>
      </c>
      <c r="F43" s="15"/>
      <c r="G43" s="15"/>
      <c r="H43" s="45" t="s">
        <v>133</v>
      </c>
      <c r="I43" s="48"/>
      <c r="J43" s="49">
        <f t="shared" si="0"/>
        <v>0</v>
      </c>
      <c r="K43" s="49"/>
      <c r="L43" s="49"/>
      <c r="M43" s="50">
        <f t="shared" si="3"/>
        <v>0</v>
      </c>
      <c r="N43" s="69" t="s">
        <v>626</v>
      </c>
      <c r="O43" s="46" t="s">
        <v>158</v>
      </c>
      <c r="P43" s="17"/>
      <c r="Q43" s="17"/>
      <c r="R43" s="17"/>
      <c r="S43" s="17"/>
      <c r="T43" s="17"/>
      <c r="U43" s="17"/>
      <c r="V43" s="17"/>
    </row>
    <row r="44" spans="1:22" ht="15" customHeight="1" x14ac:dyDescent="0.3">
      <c r="A44" s="35">
        <v>32</v>
      </c>
      <c r="B44" s="38" t="s">
        <v>260</v>
      </c>
      <c r="C44" s="15" t="s">
        <v>26</v>
      </c>
      <c r="D44" s="15" t="s">
        <v>78</v>
      </c>
      <c r="E44" s="15" t="s">
        <v>374</v>
      </c>
      <c r="F44" s="15" t="s">
        <v>384</v>
      </c>
      <c r="G44" s="15" t="s">
        <v>381</v>
      </c>
      <c r="H44" s="45" t="s">
        <v>131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70" t="s">
        <v>639</v>
      </c>
      <c r="P44" s="40"/>
      <c r="Q44" s="40"/>
      <c r="R44" s="40"/>
      <c r="S44" s="40"/>
      <c r="T44" s="40"/>
      <c r="U44" s="40"/>
      <c r="V44" s="40"/>
    </row>
    <row r="45" spans="1:22" s="18" customFormat="1" ht="15" customHeight="1" x14ac:dyDescent="0.3">
      <c r="A45" s="35">
        <v>33</v>
      </c>
      <c r="B45" s="38" t="s">
        <v>261</v>
      </c>
      <c r="C45" s="15" t="s">
        <v>26</v>
      </c>
      <c r="D45" s="15" t="s">
        <v>78</v>
      </c>
      <c r="E45" s="15" t="s">
        <v>374</v>
      </c>
      <c r="F45" s="15" t="s">
        <v>384</v>
      </c>
      <c r="G45" s="15" t="s">
        <v>381</v>
      </c>
      <c r="H45" s="45" t="s">
        <v>131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70" t="s">
        <v>632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3">
      <c r="A46" s="35">
        <v>34</v>
      </c>
      <c r="B46" s="38" t="s">
        <v>262</v>
      </c>
      <c r="C46" s="15" t="s">
        <v>28</v>
      </c>
      <c r="D46" s="15" t="s">
        <v>78</v>
      </c>
      <c r="E46" s="15" t="s">
        <v>387</v>
      </c>
      <c r="F46" s="15" t="s">
        <v>380</v>
      </c>
      <c r="G46" s="15" t="s">
        <v>408</v>
      </c>
      <c r="H46" s="45" t="s">
        <v>133</v>
      </c>
      <c r="I46" s="48"/>
      <c r="J46" s="49">
        <f t="shared" si="0"/>
        <v>0</v>
      </c>
      <c r="K46" s="49"/>
      <c r="L46" s="49"/>
      <c r="M46" s="50">
        <f t="shared" si="3"/>
        <v>0</v>
      </c>
      <c r="N46" s="95" t="s">
        <v>645</v>
      </c>
      <c r="O46" s="33" t="s">
        <v>648</v>
      </c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3">
      <c r="A47" s="35">
        <v>35</v>
      </c>
      <c r="B47" s="38" t="s">
        <v>263</v>
      </c>
      <c r="C47" s="15" t="s">
        <v>28</v>
      </c>
      <c r="D47" s="15" t="s">
        <v>62</v>
      </c>
      <c r="E47" s="15"/>
      <c r="F47" s="15"/>
      <c r="G47" s="15"/>
      <c r="H47" s="45"/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46"/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24"/>
      <c r="P48" s="29"/>
      <c r="Q48" s="29"/>
      <c r="R48" s="29"/>
      <c r="S48" s="29"/>
      <c r="T48" s="29"/>
      <c r="U48" s="29"/>
    </row>
    <row r="49" spans="1:22" s="18" customFormat="1" ht="15" customHeight="1" x14ac:dyDescent="0.3">
      <c r="A49" s="32">
        <v>36</v>
      </c>
      <c r="B49" s="38" t="s">
        <v>265</v>
      </c>
      <c r="C49" s="15" t="s">
        <v>28</v>
      </c>
      <c r="D49" s="15" t="s">
        <v>62</v>
      </c>
      <c r="E49" s="15"/>
      <c r="F49" s="15"/>
      <c r="G49" s="15"/>
      <c r="H49" s="45"/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46"/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3">
      <c r="A50" s="32">
        <v>37</v>
      </c>
      <c r="B50" s="38" t="s">
        <v>266</v>
      </c>
      <c r="C50" s="15" t="s">
        <v>28</v>
      </c>
      <c r="D50" s="15" t="s">
        <v>78</v>
      </c>
      <c r="E50" s="15" t="s">
        <v>387</v>
      </c>
      <c r="F50" s="15" t="s">
        <v>380</v>
      </c>
      <c r="G50" s="15" t="s">
        <v>408</v>
      </c>
      <c r="H50" s="194" t="s">
        <v>133</v>
      </c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46" t="s">
        <v>833</v>
      </c>
      <c r="P50" s="17"/>
      <c r="Q50" s="17"/>
      <c r="R50" s="17"/>
      <c r="S50" s="17"/>
      <c r="T50" s="17"/>
      <c r="U50" s="17"/>
      <c r="V50" s="17"/>
    </row>
    <row r="51" spans="1:22" ht="15" customHeight="1" x14ac:dyDescent="0.3">
      <c r="A51" s="32">
        <v>38</v>
      </c>
      <c r="B51" s="38" t="s">
        <v>267</v>
      </c>
      <c r="C51" s="15" t="s">
        <v>27</v>
      </c>
      <c r="D51" s="15" t="s">
        <v>78</v>
      </c>
      <c r="E51" s="15" t="s">
        <v>374</v>
      </c>
      <c r="F51" s="15" t="s">
        <v>384</v>
      </c>
      <c r="G51" s="15" t="s">
        <v>408</v>
      </c>
      <c r="H51" s="213" t="s">
        <v>131</v>
      </c>
      <c r="I51" s="48"/>
      <c r="J51" s="49">
        <f t="shared" si="0"/>
        <v>1</v>
      </c>
      <c r="K51" s="49"/>
      <c r="L51" s="49"/>
      <c r="M51" s="50">
        <f t="shared" si="4"/>
        <v>1</v>
      </c>
      <c r="N51" s="70" t="s">
        <v>828</v>
      </c>
      <c r="O51" s="46" t="s">
        <v>960</v>
      </c>
      <c r="P51" s="40"/>
      <c r="Q51" s="40"/>
      <c r="R51" s="40"/>
      <c r="S51" s="40"/>
      <c r="T51" s="40"/>
      <c r="U51" s="40"/>
      <c r="V51" s="40"/>
    </row>
    <row r="52" spans="1:22" ht="15" customHeight="1" x14ac:dyDescent="0.3">
      <c r="A52" s="32">
        <v>39</v>
      </c>
      <c r="B52" s="38" t="s">
        <v>268</v>
      </c>
      <c r="C52" s="15" t="s">
        <v>28</v>
      </c>
      <c r="D52" s="15" t="s">
        <v>78</v>
      </c>
      <c r="E52" s="15" t="s">
        <v>107</v>
      </c>
      <c r="F52" s="15"/>
      <c r="G52" s="15"/>
      <c r="H52" s="45" t="s">
        <v>133</v>
      </c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46" t="s">
        <v>782</v>
      </c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3">
      <c r="A53" s="32">
        <v>40</v>
      </c>
      <c r="B53" s="38" t="s">
        <v>320</v>
      </c>
      <c r="C53" s="15" t="s">
        <v>28</v>
      </c>
      <c r="D53" s="15" t="s">
        <v>78</v>
      </c>
      <c r="E53" s="15" t="s">
        <v>387</v>
      </c>
      <c r="F53" s="15" t="s">
        <v>385</v>
      </c>
      <c r="G53" s="15" t="s">
        <v>408</v>
      </c>
      <c r="H53" s="45" t="s">
        <v>131</v>
      </c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46" t="s">
        <v>778</v>
      </c>
      <c r="P53" s="17"/>
      <c r="Q53" s="17"/>
      <c r="R53" s="17"/>
      <c r="S53" s="17"/>
      <c r="T53" s="17"/>
      <c r="U53" s="17"/>
      <c r="V53" s="17"/>
    </row>
    <row r="54" spans="1:22" ht="15" customHeight="1" x14ac:dyDescent="0.3">
      <c r="A54" s="32">
        <v>41</v>
      </c>
      <c r="B54" s="38" t="s">
        <v>269</v>
      </c>
      <c r="C54" s="15" t="s">
        <v>27</v>
      </c>
      <c r="D54" s="15" t="s">
        <v>79</v>
      </c>
      <c r="E54" s="15" t="s">
        <v>374</v>
      </c>
      <c r="F54" s="15" t="s">
        <v>384</v>
      </c>
      <c r="G54" s="15" t="s">
        <v>408</v>
      </c>
      <c r="H54" s="187" t="s">
        <v>133</v>
      </c>
      <c r="I54" s="48"/>
      <c r="J54" s="49">
        <f t="shared" si="0"/>
        <v>1</v>
      </c>
      <c r="K54" s="49"/>
      <c r="L54" s="49"/>
      <c r="M54" s="50">
        <f t="shared" si="4"/>
        <v>1</v>
      </c>
      <c r="N54" s="70" t="s">
        <v>628</v>
      </c>
      <c r="O54" s="70" t="s">
        <v>628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3">
      <c r="A55" s="32">
        <v>42</v>
      </c>
      <c r="B55" s="38" t="s">
        <v>270</v>
      </c>
      <c r="C55" s="15" t="s">
        <v>26</v>
      </c>
      <c r="D55" s="15" t="s">
        <v>78</v>
      </c>
      <c r="E55" s="15" t="s">
        <v>374</v>
      </c>
      <c r="F55" s="15" t="s">
        <v>384</v>
      </c>
      <c r="G55" s="15" t="s">
        <v>408</v>
      </c>
      <c r="H55" s="45" t="s">
        <v>131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70" t="s">
        <v>486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24"/>
      <c r="P56" s="29"/>
      <c r="Q56" s="29"/>
      <c r="R56" s="29"/>
      <c r="S56" s="29"/>
      <c r="T56" s="29"/>
      <c r="U56" s="29"/>
    </row>
    <row r="57" spans="1:22" s="18" customFormat="1" ht="15" customHeight="1" x14ac:dyDescent="0.3">
      <c r="A57" s="32">
        <v>43</v>
      </c>
      <c r="B57" s="38" t="s">
        <v>272</v>
      </c>
      <c r="C57" s="15" t="s">
        <v>26</v>
      </c>
      <c r="D57" s="15" t="s">
        <v>78</v>
      </c>
      <c r="E57" s="15" t="s">
        <v>374</v>
      </c>
      <c r="F57" s="15" t="s">
        <v>384</v>
      </c>
      <c r="G57" s="15" t="s">
        <v>381</v>
      </c>
      <c r="H57" s="204" t="s">
        <v>131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117" t="s">
        <v>596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3">
      <c r="A58" s="32">
        <v>44</v>
      </c>
      <c r="B58" s="38" t="s">
        <v>273</v>
      </c>
      <c r="C58" s="15" t="s">
        <v>28</v>
      </c>
      <c r="D58" s="15" t="s">
        <v>62</v>
      </c>
      <c r="E58" s="15"/>
      <c r="F58" s="15"/>
      <c r="G58" s="15"/>
      <c r="H58" s="45"/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46"/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3">
      <c r="A59" s="32">
        <v>45</v>
      </c>
      <c r="B59" s="38" t="s">
        <v>274</v>
      </c>
      <c r="C59" s="15" t="s">
        <v>28</v>
      </c>
      <c r="D59" s="15" t="s">
        <v>62</v>
      </c>
      <c r="E59" s="15"/>
      <c r="F59" s="15"/>
      <c r="G59" s="15"/>
      <c r="H59" s="45"/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46"/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3">
      <c r="A60" s="32">
        <v>46</v>
      </c>
      <c r="B60" s="38" t="s">
        <v>275</v>
      </c>
      <c r="C60" s="15" t="s">
        <v>28</v>
      </c>
      <c r="D60" s="15" t="s">
        <v>62</v>
      </c>
      <c r="E60" s="15"/>
      <c r="F60" s="15"/>
      <c r="G60" s="15"/>
      <c r="H60" s="45"/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46"/>
      <c r="P60" s="17"/>
      <c r="Q60" s="17"/>
      <c r="R60" s="17"/>
      <c r="S60" s="17"/>
      <c r="T60" s="17"/>
      <c r="U60" s="17"/>
      <c r="V60" s="17"/>
    </row>
    <row r="61" spans="1:22" ht="15" customHeight="1" x14ac:dyDescent="0.3">
      <c r="A61" s="32">
        <v>47</v>
      </c>
      <c r="B61" s="38" t="s">
        <v>276</v>
      </c>
      <c r="C61" s="15" t="s">
        <v>26</v>
      </c>
      <c r="D61" s="15" t="s">
        <v>78</v>
      </c>
      <c r="E61" s="15" t="s">
        <v>374</v>
      </c>
      <c r="F61" s="15" t="s">
        <v>384</v>
      </c>
      <c r="G61" s="15" t="s">
        <v>381</v>
      </c>
      <c r="H61" s="204" t="s">
        <v>131</v>
      </c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70" t="s">
        <v>700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3">
      <c r="A62" s="32">
        <v>48</v>
      </c>
      <c r="B62" s="38" t="s">
        <v>277</v>
      </c>
      <c r="C62" s="15" t="s">
        <v>28</v>
      </c>
      <c r="D62" s="15" t="s">
        <v>78</v>
      </c>
      <c r="E62" s="15" t="s">
        <v>387</v>
      </c>
      <c r="F62" s="15" t="s">
        <v>380</v>
      </c>
      <c r="G62" s="15" t="s">
        <v>408</v>
      </c>
      <c r="H62" s="45" t="s">
        <v>131</v>
      </c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70" t="s">
        <v>703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3">
      <c r="A63" s="32">
        <v>49</v>
      </c>
      <c r="B63" s="38" t="s">
        <v>278</v>
      </c>
      <c r="C63" s="15" t="s">
        <v>27</v>
      </c>
      <c r="D63" s="15" t="s">
        <v>78</v>
      </c>
      <c r="E63" s="15" t="s">
        <v>374</v>
      </c>
      <c r="F63" s="15" t="s">
        <v>384</v>
      </c>
      <c r="G63" s="15" t="s">
        <v>408</v>
      </c>
      <c r="H63" s="45" t="s">
        <v>131</v>
      </c>
      <c r="I63" s="46"/>
      <c r="J63" s="49">
        <f t="shared" si="0"/>
        <v>1</v>
      </c>
      <c r="K63" s="49"/>
      <c r="L63" s="49"/>
      <c r="M63" s="50">
        <f t="shared" si="5"/>
        <v>1</v>
      </c>
      <c r="N63" s="69" t="s">
        <v>704</v>
      </c>
      <c r="O63" s="70" t="s">
        <v>891</v>
      </c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3">
      <c r="A64" s="32">
        <v>50</v>
      </c>
      <c r="B64" s="38" t="s">
        <v>279</v>
      </c>
      <c r="C64" s="15" t="s">
        <v>28</v>
      </c>
      <c r="D64" s="15" t="s">
        <v>78</v>
      </c>
      <c r="E64" s="15" t="s">
        <v>387</v>
      </c>
      <c r="F64" s="15" t="s">
        <v>380</v>
      </c>
      <c r="G64" s="15" t="s">
        <v>381</v>
      </c>
      <c r="H64" s="45" t="s">
        <v>131</v>
      </c>
      <c r="I64" s="48"/>
      <c r="J64" s="49">
        <f t="shared" si="0"/>
        <v>0</v>
      </c>
      <c r="K64" s="49"/>
      <c r="L64" s="49"/>
      <c r="M64" s="50">
        <f t="shared" si="5"/>
        <v>0</v>
      </c>
      <c r="N64" s="74" t="s">
        <v>663</v>
      </c>
      <c r="O64" s="57" t="s">
        <v>666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3">
      <c r="A65" s="32">
        <v>51</v>
      </c>
      <c r="B65" s="38" t="s">
        <v>280</v>
      </c>
      <c r="C65" s="15" t="s">
        <v>28</v>
      </c>
      <c r="D65" s="15" t="s">
        <v>78</v>
      </c>
      <c r="E65" s="15" t="s">
        <v>107</v>
      </c>
      <c r="F65" s="15"/>
      <c r="G65" s="15"/>
      <c r="H65" s="191" t="s">
        <v>131</v>
      </c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46" t="s">
        <v>843</v>
      </c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3">
      <c r="A66" s="32">
        <v>52</v>
      </c>
      <c r="B66" s="38" t="s">
        <v>281</v>
      </c>
      <c r="C66" s="15" t="s">
        <v>26</v>
      </c>
      <c r="D66" s="15" t="s">
        <v>78</v>
      </c>
      <c r="E66" s="15" t="s">
        <v>374</v>
      </c>
      <c r="F66" s="15"/>
      <c r="G66" s="15" t="s">
        <v>118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69" t="s">
        <v>470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3">
      <c r="A67" s="32">
        <v>53</v>
      </c>
      <c r="B67" s="38" t="s">
        <v>282</v>
      </c>
      <c r="C67" s="15" t="s">
        <v>26</v>
      </c>
      <c r="D67" s="15" t="s">
        <v>78</v>
      </c>
      <c r="E67" s="15" t="s">
        <v>374</v>
      </c>
      <c r="F67" s="15" t="s">
        <v>384</v>
      </c>
      <c r="G67" s="15" t="s">
        <v>381</v>
      </c>
      <c r="H67" s="45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70" t="s">
        <v>719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3">
      <c r="A68" s="32">
        <v>54</v>
      </c>
      <c r="B68" s="38" t="s">
        <v>283</v>
      </c>
      <c r="C68" s="15" t="s">
        <v>28</v>
      </c>
      <c r="D68" s="15" t="s">
        <v>62</v>
      </c>
      <c r="E68" s="15"/>
      <c r="F68" s="15"/>
      <c r="G68" s="15"/>
      <c r="H68" s="45"/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46"/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3">
      <c r="A69" s="32">
        <v>55</v>
      </c>
      <c r="B69" s="38" t="s">
        <v>284</v>
      </c>
      <c r="C69" s="15" t="s">
        <v>28</v>
      </c>
      <c r="D69" s="15" t="s">
        <v>62</v>
      </c>
      <c r="E69" s="15"/>
      <c r="F69" s="15"/>
      <c r="G69" s="15"/>
      <c r="H69" s="45"/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46"/>
      <c r="P69" s="17"/>
      <c r="Q69" s="17"/>
      <c r="R69" s="17"/>
      <c r="S69" s="17"/>
      <c r="T69" s="17"/>
      <c r="U69" s="17"/>
      <c r="V69" s="17"/>
    </row>
    <row r="70" spans="1:22" ht="15" customHeight="1" x14ac:dyDescent="0.3">
      <c r="A70" s="32">
        <v>56</v>
      </c>
      <c r="B70" s="38" t="s">
        <v>285</v>
      </c>
      <c r="C70" s="15" t="s">
        <v>28</v>
      </c>
      <c r="D70" s="15" t="s">
        <v>78</v>
      </c>
      <c r="E70" s="15" t="s">
        <v>387</v>
      </c>
      <c r="F70" s="15" t="s">
        <v>380</v>
      </c>
      <c r="G70" s="15" t="s">
        <v>408</v>
      </c>
      <c r="H70" s="178" t="s">
        <v>131</v>
      </c>
      <c r="I70" s="48"/>
      <c r="J70" s="49">
        <f t="shared" si="0"/>
        <v>0</v>
      </c>
      <c r="K70" s="49"/>
      <c r="L70" s="49"/>
      <c r="M70" s="50">
        <f t="shared" si="5"/>
        <v>0</v>
      </c>
      <c r="N70" s="69" t="s">
        <v>812</v>
      </c>
      <c r="O70" s="46" t="s">
        <v>738</v>
      </c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24"/>
      <c r="P71" s="29"/>
      <c r="Q71" s="29"/>
      <c r="R71" s="29"/>
      <c r="S71" s="29"/>
      <c r="T71" s="29"/>
      <c r="U71" s="29"/>
    </row>
    <row r="72" spans="1:22" s="18" customFormat="1" ht="15" customHeight="1" x14ac:dyDescent="0.3">
      <c r="A72" s="32">
        <v>57</v>
      </c>
      <c r="B72" s="38" t="s">
        <v>287</v>
      </c>
      <c r="C72" s="15" t="s">
        <v>28</v>
      </c>
      <c r="D72" s="15" t="s">
        <v>78</v>
      </c>
      <c r="E72" s="15" t="s">
        <v>387</v>
      </c>
      <c r="F72" s="15" t="s">
        <v>380</v>
      </c>
      <c r="G72" s="15" t="s">
        <v>408</v>
      </c>
      <c r="H72" s="178" t="s">
        <v>131</v>
      </c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46" t="s">
        <v>741</v>
      </c>
      <c r="P72" s="17"/>
      <c r="Q72" s="17"/>
      <c r="R72" s="17"/>
      <c r="S72" s="17"/>
      <c r="T72" s="17"/>
      <c r="U72" s="17"/>
      <c r="V72" s="17"/>
    </row>
    <row r="73" spans="1:22" ht="15" customHeight="1" x14ac:dyDescent="0.3">
      <c r="A73" s="32">
        <v>58</v>
      </c>
      <c r="B73" s="38" t="s">
        <v>288</v>
      </c>
      <c r="C73" s="15" t="s">
        <v>27</v>
      </c>
      <c r="D73" s="15" t="s">
        <v>78</v>
      </c>
      <c r="E73" s="15" t="s">
        <v>374</v>
      </c>
      <c r="F73" s="15" t="s">
        <v>384</v>
      </c>
      <c r="G73" s="15" t="s">
        <v>408</v>
      </c>
      <c r="H73" s="214" t="s">
        <v>131</v>
      </c>
      <c r="I73" s="48"/>
      <c r="J73" s="49">
        <f t="shared" si="0"/>
        <v>1</v>
      </c>
      <c r="K73" s="49"/>
      <c r="L73" s="49"/>
      <c r="M73" s="50">
        <f t="shared" si="6"/>
        <v>1</v>
      </c>
      <c r="N73" s="69" t="s">
        <v>742</v>
      </c>
      <c r="O73" s="46" t="s">
        <v>998</v>
      </c>
      <c r="P73" s="40"/>
      <c r="Q73" s="40"/>
      <c r="R73" s="40"/>
      <c r="S73" s="40"/>
      <c r="T73" s="40"/>
      <c r="U73" s="40"/>
      <c r="V73" s="40"/>
    </row>
    <row r="74" spans="1:22" ht="15" customHeight="1" x14ac:dyDescent="0.3">
      <c r="A74" s="32">
        <v>59</v>
      </c>
      <c r="B74" s="38" t="s">
        <v>289</v>
      </c>
      <c r="C74" s="15" t="s">
        <v>28</v>
      </c>
      <c r="D74" s="15" t="s">
        <v>62</v>
      </c>
      <c r="E74" s="15"/>
      <c r="F74" s="15"/>
      <c r="G74" s="15"/>
      <c r="H74" s="45"/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46" t="s">
        <v>743</v>
      </c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3">
      <c r="A75" s="32">
        <v>60</v>
      </c>
      <c r="B75" s="38" t="s">
        <v>290</v>
      </c>
      <c r="C75" s="15" t="s">
        <v>28</v>
      </c>
      <c r="D75" s="15" t="s">
        <v>62</v>
      </c>
      <c r="E75" s="15"/>
      <c r="F75" s="15"/>
      <c r="G75" s="15"/>
      <c r="H75" s="45"/>
      <c r="I75" s="48"/>
      <c r="J75" s="49">
        <f t="shared" ref="J75:J98" si="7">IF(C75=C$6,2,IF(C75=C$7,1,0))</f>
        <v>0</v>
      </c>
      <c r="K75" s="49"/>
      <c r="L75" s="49"/>
      <c r="M75" s="50">
        <f t="shared" si="6"/>
        <v>0</v>
      </c>
      <c r="N75" s="69" t="s">
        <v>204</v>
      </c>
      <c r="O75" s="46"/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3">
      <c r="A76" s="32">
        <v>61</v>
      </c>
      <c r="B76" s="38" t="s">
        <v>291</v>
      </c>
      <c r="C76" s="15" t="s">
        <v>26</v>
      </c>
      <c r="D76" s="15" t="s">
        <v>78</v>
      </c>
      <c r="E76" s="15" t="s">
        <v>374</v>
      </c>
      <c r="F76" s="15"/>
      <c r="G76" s="15" t="s">
        <v>118</v>
      </c>
      <c r="H76" s="45" t="s">
        <v>131</v>
      </c>
      <c r="I76" s="48"/>
      <c r="J76" s="49">
        <f t="shared" si="7"/>
        <v>2</v>
      </c>
      <c r="K76" s="49"/>
      <c r="L76" s="49"/>
      <c r="M76" s="50">
        <f t="shared" si="6"/>
        <v>2</v>
      </c>
      <c r="N76" s="69" t="s">
        <v>795</v>
      </c>
      <c r="O76" s="46" t="s">
        <v>208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3">
      <c r="A77" s="32">
        <v>62</v>
      </c>
      <c r="B77" s="38" t="s">
        <v>292</v>
      </c>
      <c r="C77" s="15" t="s">
        <v>28</v>
      </c>
      <c r="D77" s="15" t="s">
        <v>78</v>
      </c>
      <c r="E77" s="15" t="s">
        <v>387</v>
      </c>
      <c r="F77" s="15" t="s">
        <v>380</v>
      </c>
      <c r="G77" s="15" t="s">
        <v>408</v>
      </c>
      <c r="H77" s="45" t="s">
        <v>131</v>
      </c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70" t="s">
        <v>747</v>
      </c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24"/>
      <c r="P78" s="29"/>
      <c r="Q78" s="29"/>
      <c r="R78" s="29"/>
      <c r="S78" s="29"/>
      <c r="T78" s="29"/>
      <c r="U78" s="29"/>
    </row>
    <row r="79" spans="1:22" s="18" customFormat="1" ht="15" customHeight="1" x14ac:dyDescent="0.3">
      <c r="A79" s="32">
        <v>63</v>
      </c>
      <c r="B79" s="38" t="s">
        <v>294</v>
      </c>
      <c r="C79" s="15" t="s">
        <v>26</v>
      </c>
      <c r="D79" s="15" t="s">
        <v>78</v>
      </c>
      <c r="E79" s="15" t="s">
        <v>374</v>
      </c>
      <c r="F79" s="15" t="s">
        <v>384</v>
      </c>
      <c r="G79" s="15" t="s">
        <v>381</v>
      </c>
      <c r="H79" s="197" t="s">
        <v>131</v>
      </c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58" t="s">
        <v>849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3">
      <c r="A80" s="32">
        <v>64</v>
      </c>
      <c r="B80" s="38" t="s">
        <v>295</v>
      </c>
      <c r="C80" s="15" t="s">
        <v>28</v>
      </c>
      <c r="D80" s="15" t="s">
        <v>78</v>
      </c>
      <c r="E80" s="15" t="s">
        <v>387</v>
      </c>
      <c r="F80" s="15" t="s">
        <v>380</v>
      </c>
      <c r="G80" s="15" t="s">
        <v>917</v>
      </c>
      <c r="H80" s="45" t="s">
        <v>133</v>
      </c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58" t="s">
        <v>748</v>
      </c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3">
      <c r="A81" s="32">
        <v>65</v>
      </c>
      <c r="B81" s="38" t="s">
        <v>296</v>
      </c>
      <c r="C81" s="15" t="s">
        <v>28</v>
      </c>
      <c r="D81" s="15" t="s">
        <v>78</v>
      </c>
      <c r="E81" s="15" t="s">
        <v>387</v>
      </c>
      <c r="F81" s="15" t="s">
        <v>380</v>
      </c>
      <c r="G81" s="15" t="s">
        <v>408</v>
      </c>
      <c r="H81" s="45" t="s">
        <v>128</v>
      </c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46" t="s">
        <v>220</v>
      </c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3">
      <c r="A82" s="32">
        <v>66</v>
      </c>
      <c r="B82" s="38" t="s">
        <v>297</v>
      </c>
      <c r="C82" s="15" t="s">
        <v>28</v>
      </c>
      <c r="D82" s="15" t="s">
        <v>78</v>
      </c>
      <c r="E82" s="15" t="s">
        <v>387</v>
      </c>
      <c r="F82" s="15" t="s">
        <v>380</v>
      </c>
      <c r="G82" s="15" t="s">
        <v>408</v>
      </c>
      <c r="H82" s="214" t="s">
        <v>133</v>
      </c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46" t="s">
        <v>833</v>
      </c>
      <c r="P82" s="17"/>
      <c r="Q82" s="17"/>
      <c r="R82" s="17"/>
      <c r="S82" s="17"/>
      <c r="T82" s="17"/>
      <c r="U82" s="17"/>
      <c r="V82" s="17"/>
    </row>
    <row r="83" spans="1:22" ht="15" customHeight="1" x14ac:dyDescent="0.3">
      <c r="A83" s="32">
        <v>67</v>
      </c>
      <c r="B83" s="38" t="s">
        <v>298</v>
      </c>
      <c r="C83" s="15" t="s">
        <v>27</v>
      </c>
      <c r="D83" s="15" t="s">
        <v>78</v>
      </c>
      <c r="E83" s="15" t="s">
        <v>374</v>
      </c>
      <c r="F83" s="15" t="s">
        <v>384</v>
      </c>
      <c r="G83" s="15" t="s">
        <v>408</v>
      </c>
      <c r="H83" s="45" t="s">
        <v>131</v>
      </c>
      <c r="I83" s="48"/>
      <c r="J83" s="49">
        <f t="shared" si="7"/>
        <v>1</v>
      </c>
      <c r="K83" s="49"/>
      <c r="L83" s="49"/>
      <c r="M83" s="50">
        <f t="shared" si="8"/>
        <v>1</v>
      </c>
      <c r="N83" s="69" t="s">
        <v>682</v>
      </c>
      <c r="O83" s="70" t="s">
        <v>686</v>
      </c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3">
      <c r="A84" s="32">
        <v>68</v>
      </c>
      <c r="B84" s="38" t="s">
        <v>299</v>
      </c>
      <c r="C84" s="15" t="s">
        <v>28</v>
      </c>
      <c r="D84" s="15" t="s">
        <v>62</v>
      </c>
      <c r="E84" s="15"/>
      <c r="F84" s="15"/>
      <c r="G84" s="15"/>
      <c r="H84" s="45"/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46"/>
      <c r="P84" s="17"/>
      <c r="Q84" s="17"/>
      <c r="R84" s="17"/>
      <c r="S84" s="17"/>
      <c r="T84" s="17"/>
      <c r="U84" s="17"/>
      <c r="V84" s="17"/>
    </row>
    <row r="85" spans="1:22" ht="15" customHeight="1" x14ac:dyDescent="0.3">
      <c r="A85" s="32">
        <v>69</v>
      </c>
      <c r="B85" s="38" t="s">
        <v>300</v>
      </c>
      <c r="C85" s="15" t="s">
        <v>26</v>
      </c>
      <c r="D85" s="15" t="s">
        <v>78</v>
      </c>
      <c r="E85" s="15" t="s">
        <v>374</v>
      </c>
      <c r="F85" s="15" t="s">
        <v>384</v>
      </c>
      <c r="G85" s="15" t="s">
        <v>381</v>
      </c>
      <c r="H85" s="45" t="s">
        <v>131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117" t="s">
        <v>494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3">
      <c r="A86" s="32">
        <v>70</v>
      </c>
      <c r="B86" s="38" t="s">
        <v>301</v>
      </c>
      <c r="C86" s="15" t="s">
        <v>26</v>
      </c>
      <c r="D86" s="15" t="s">
        <v>78</v>
      </c>
      <c r="E86" s="15" t="s">
        <v>374</v>
      </c>
      <c r="F86" s="15" t="s">
        <v>384</v>
      </c>
      <c r="G86" s="15" t="s">
        <v>118</v>
      </c>
      <c r="H86" s="202" t="s">
        <v>131</v>
      </c>
      <c r="I86" s="48"/>
      <c r="J86" s="49">
        <f t="shared" si="7"/>
        <v>2</v>
      </c>
      <c r="K86" s="49"/>
      <c r="L86" s="49"/>
      <c r="M86" s="50">
        <f t="shared" si="8"/>
        <v>2</v>
      </c>
      <c r="N86" s="69" t="s">
        <v>225</v>
      </c>
      <c r="O86" s="46" t="s">
        <v>894</v>
      </c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3">
      <c r="A87" s="32">
        <v>71</v>
      </c>
      <c r="B87" s="38" t="s">
        <v>302</v>
      </c>
      <c r="C87" s="15" t="s">
        <v>28</v>
      </c>
      <c r="D87" s="15" t="s">
        <v>78</v>
      </c>
      <c r="E87" s="15" t="s">
        <v>107</v>
      </c>
      <c r="F87" s="15"/>
      <c r="G87" s="15"/>
      <c r="H87" s="45" t="s">
        <v>131</v>
      </c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46" t="s">
        <v>441</v>
      </c>
      <c r="P87" s="17"/>
      <c r="Q87" s="17"/>
      <c r="R87" s="17"/>
      <c r="S87" s="17"/>
      <c r="T87" s="17"/>
      <c r="U87" s="17"/>
      <c r="V87" s="17"/>
    </row>
    <row r="88" spans="1:22" ht="15" customHeight="1" x14ac:dyDescent="0.3">
      <c r="A88" s="32">
        <v>72</v>
      </c>
      <c r="B88" s="38" t="s">
        <v>303</v>
      </c>
      <c r="C88" s="15" t="s">
        <v>28</v>
      </c>
      <c r="D88" s="15" t="s">
        <v>78</v>
      </c>
      <c r="E88" s="15" t="s">
        <v>387</v>
      </c>
      <c r="F88" s="15" t="s">
        <v>380</v>
      </c>
      <c r="G88" s="15" t="s">
        <v>408</v>
      </c>
      <c r="H88" s="213" t="s">
        <v>131</v>
      </c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971</v>
      </c>
      <c r="O88" s="46" t="s">
        <v>973</v>
      </c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3">
      <c r="A89" s="32">
        <v>73</v>
      </c>
      <c r="B89" s="38" t="s">
        <v>304</v>
      </c>
      <c r="C89" s="15" t="s">
        <v>26</v>
      </c>
      <c r="D89" s="15" t="s">
        <v>78</v>
      </c>
      <c r="E89" s="15" t="s">
        <v>374</v>
      </c>
      <c r="F89" s="15"/>
      <c r="G89" s="15" t="s">
        <v>118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70" t="s">
        <v>758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3">
      <c r="A90" s="32">
        <v>74</v>
      </c>
      <c r="B90" s="38" t="s">
        <v>305</v>
      </c>
      <c r="C90" s="15" t="s">
        <v>28</v>
      </c>
      <c r="D90" s="15" t="s">
        <v>78</v>
      </c>
      <c r="E90" s="15" t="s">
        <v>387</v>
      </c>
      <c r="F90" s="15" t="s">
        <v>380</v>
      </c>
      <c r="G90" s="15" t="s">
        <v>381</v>
      </c>
      <c r="H90" s="45" t="s">
        <v>136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46" t="s">
        <v>698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24"/>
      <c r="P91" s="29"/>
      <c r="Q91" s="29"/>
      <c r="R91" s="29"/>
      <c r="S91" s="29"/>
      <c r="T91" s="29"/>
      <c r="U91" s="29"/>
    </row>
    <row r="92" spans="1:22" s="18" customFormat="1" ht="15" customHeight="1" x14ac:dyDescent="0.3">
      <c r="A92" s="32">
        <v>75</v>
      </c>
      <c r="B92" s="38" t="s">
        <v>307</v>
      </c>
      <c r="C92" s="15" t="s">
        <v>28</v>
      </c>
      <c r="D92" s="15" t="s">
        <v>78</v>
      </c>
      <c r="E92" s="15" t="s">
        <v>387</v>
      </c>
      <c r="F92" s="15" t="s">
        <v>385</v>
      </c>
      <c r="G92" s="15" t="s">
        <v>381</v>
      </c>
      <c r="H92" s="45" t="s">
        <v>428</v>
      </c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46" t="s">
        <v>427</v>
      </c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3">
      <c r="A93" s="32">
        <v>76</v>
      </c>
      <c r="B93" s="38" t="s">
        <v>308</v>
      </c>
      <c r="C93" s="15" t="s">
        <v>28</v>
      </c>
      <c r="D93" s="15" t="s">
        <v>78</v>
      </c>
      <c r="E93" s="15" t="s">
        <v>387</v>
      </c>
      <c r="F93" s="15" t="s">
        <v>380</v>
      </c>
      <c r="G93" s="15" t="s">
        <v>382</v>
      </c>
      <c r="H93" s="45" t="s">
        <v>131</v>
      </c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46" t="s">
        <v>480</v>
      </c>
      <c r="P93" s="17"/>
      <c r="Q93" s="17"/>
      <c r="R93" s="17"/>
      <c r="S93" s="17"/>
      <c r="T93" s="17"/>
      <c r="U93" s="17"/>
      <c r="V93" s="17"/>
    </row>
    <row r="94" spans="1:22" ht="15" customHeight="1" x14ac:dyDescent="0.3">
      <c r="A94" s="32">
        <v>77</v>
      </c>
      <c r="B94" s="38" t="s">
        <v>309</v>
      </c>
      <c r="C94" s="15" t="s">
        <v>26</v>
      </c>
      <c r="D94" s="15" t="s">
        <v>78</v>
      </c>
      <c r="E94" s="15" t="s">
        <v>374</v>
      </c>
      <c r="F94" s="15" t="s">
        <v>384</v>
      </c>
      <c r="G94" s="15" t="s">
        <v>381</v>
      </c>
      <c r="H94" s="45" t="s">
        <v>131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46" t="s">
        <v>1001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3">
      <c r="A95" s="32">
        <v>78</v>
      </c>
      <c r="B95" s="38" t="s">
        <v>310</v>
      </c>
      <c r="C95" s="15" t="s">
        <v>28</v>
      </c>
      <c r="D95" s="15" t="s">
        <v>78</v>
      </c>
      <c r="E95" s="15" t="s">
        <v>387</v>
      </c>
      <c r="F95" s="15" t="s">
        <v>380</v>
      </c>
      <c r="G95" s="15" t="s">
        <v>381</v>
      </c>
      <c r="H95" s="45" t="s">
        <v>133</v>
      </c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46" t="s">
        <v>442</v>
      </c>
      <c r="P95" s="40"/>
      <c r="Q95" s="40"/>
      <c r="R95" s="40"/>
      <c r="S95" s="40"/>
      <c r="T95" s="40"/>
      <c r="U95" s="40"/>
      <c r="V95" s="40"/>
    </row>
    <row r="96" spans="1:22" ht="15" customHeight="1" x14ac:dyDescent="0.3">
      <c r="A96" s="32">
        <v>79</v>
      </c>
      <c r="B96" s="38" t="s">
        <v>311</v>
      </c>
      <c r="C96" s="15" t="s">
        <v>28</v>
      </c>
      <c r="D96" s="15" t="s">
        <v>78</v>
      </c>
      <c r="E96" s="15" t="s">
        <v>107</v>
      </c>
      <c r="F96" s="15"/>
      <c r="G96" s="15"/>
      <c r="H96" s="45" t="s">
        <v>128</v>
      </c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46" t="s">
        <v>158</v>
      </c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3">
      <c r="A97" s="32">
        <v>80</v>
      </c>
      <c r="B97" s="38" t="s">
        <v>312</v>
      </c>
      <c r="C97" s="15" t="s">
        <v>28</v>
      </c>
      <c r="D97" s="15" t="s">
        <v>79</v>
      </c>
      <c r="E97" s="15" t="s">
        <v>387</v>
      </c>
      <c r="F97" s="15" t="s">
        <v>385</v>
      </c>
      <c r="G97" s="15" t="s">
        <v>382</v>
      </c>
      <c r="H97" s="45" t="s">
        <v>133</v>
      </c>
      <c r="I97" s="46"/>
      <c r="J97" s="49">
        <f t="shared" si="7"/>
        <v>0</v>
      </c>
      <c r="K97" s="49"/>
      <c r="L97" s="49"/>
      <c r="M97" s="50">
        <f t="shared" si="9"/>
        <v>0</v>
      </c>
      <c r="N97" s="69" t="s">
        <v>869</v>
      </c>
      <c r="O97" s="46" t="s">
        <v>152</v>
      </c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3">
      <c r="A98" s="32">
        <v>81</v>
      </c>
      <c r="B98" s="38" t="s">
        <v>313</v>
      </c>
      <c r="C98" s="15" t="s">
        <v>27</v>
      </c>
      <c r="D98" s="15" t="s">
        <v>78</v>
      </c>
      <c r="E98" s="15" t="s">
        <v>374</v>
      </c>
      <c r="F98" s="15" t="s">
        <v>384</v>
      </c>
      <c r="G98" s="15" t="s">
        <v>408</v>
      </c>
      <c r="H98" s="48" t="s">
        <v>943</v>
      </c>
      <c r="I98" s="48"/>
      <c r="J98" s="49">
        <f t="shared" si="7"/>
        <v>1</v>
      </c>
      <c r="K98" s="49"/>
      <c r="L98" s="49"/>
      <c r="M98" s="50">
        <f t="shared" si="9"/>
        <v>1</v>
      </c>
      <c r="N98" s="69" t="s">
        <v>452</v>
      </c>
      <c r="O98" s="46" t="s">
        <v>944</v>
      </c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3">
      <c r="A99" s="32">
        <v>82</v>
      </c>
      <c r="B99" s="38" t="s">
        <v>314</v>
      </c>
      <c r="C99" s="15" t="s">
        <v>28</v>
      </c>
      <c r="D99" s="15" t="s">
        <v>62</v>
      </c>
      <c r="E99" s="15"/>
      <c r="F99" s="15"/>
      <c r="G99" s="15"/>
      <c r="H99" s="45"/>
      <c r="I99" s="46"/>
      <c r="J99" s="49">
        <f>IF(C99=C$6,2,IF(C99=C$7,1,0))</f>
        <v>0</v>
      </c>
      <c r="K99" s="49"/>
      <c r="L99" s="49"/>
      <c r="M99" s="50">
        <f t="shared" si="9"/>
        <v>0</v>
      </c>
      <c r="N99" s="69" t="s">
        <v>370</v>
      </c>
      <c r="O99" s="46"/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3">
      <c r="A100" s="32">
        <v>83</v>
      </c>
      <c r="B100" s="38" t="s">
        <v>315</v>
      </c>
      <c r="C100" s="15" t="s">
        <v>28</v>
      </c>
      <c r="D100" s="15" t="s">
        <v>78</v>
      </c>
      <c r="E100" s="15" t="s">
        <v>387</v>
      </c>
      <c r="F100" s="15" t="s">
        <v>380</v>
      </c>
      <c r="G100" s="15" t="s">
        <v>408</v>
      </c>
      <c r="H100" s="48" t="s">
        <v>943</v>
      </c>
      <c r="I100" s="48"/>
      <c r="J100" s="49">
        <f>IF(C100=C$6,2,IF(C100=C$7,1,0))</f>
        <v>0</v>
      </c>
      <c r="K100" s="49"/>
      <c r="L100" s="49"/>
      <c r="M100" s="50">
        <f t="shared" si="9"/>
        <v>0</v>
      </c>
      <c r="N100" s="69" t="s">
        <v>409</v>
      </c>
      <c r="O100" s="46" t="s">
        <v>159</v>
      </c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24"/>
      <c r="P101" s="29"/>
      <c r="Q101" s="29"/>
      <c r="R101" s="29"/>
      <c r="S101" s="29"/>
      <c r="T101" s="29"/>
      <c r="U101" s="29"/>
    </row>
    <row r="102" spans="1:22" ht="15" customHeight="1" x14ac:dyDescent="0.3">
      <c r="A102" s="32">
        <v>84</v>
      </c>
      <c r="B102" s="47" t="s">
        <v>345</v>
      </c>
      <c r="C102" s="15" t="s">
        <v>28</v>
      </c>
      <c r="D102" s="15" t="s">
        <v>62</v>
      </c>
      <c r="E102" s="15"/>
      <c r="F102" s="15"/>
      <c r="G102" s="15"/>
      <c r="H102" s="45"/>
      <c r="I102" s="48"/>
      <c r="J102" s="49">
        <f>IF(C102=C$6,2,IF(C102=C$7,1,0))</f>
        <v>0</v>
      </c>
      <c r="K102" s="49"/>
      <c r="L102" s="49"/>
      <c r="M102" s="50">
        <f>J102*(1-K102)*(1-L102)</f>
        <v>0</v>
      </c>
      <c r="N102" s="69" t="s">
        <v>367</v>
      </c>
      <c r="O102" s="46"/>
      <c r="P102" s="40"/>
      <c r="Q102" s="40"/>
      <c r="R102" s="40"/>
      <c r="S102" s="40"/>
      <c r="T102" s="40"/>
      <c r="U102" s="40"/>
      <c r="V102" s="40"/>
    </row>
    <row r="103" spans="1:22" ht="15" customHeight="1" x14ac:dyDescent="0.3">
      <c r="A103" s="32">
        <v>85</v>
      </c>
      <c r="B103" s="47" t="s">
        <v>346</v>
      </c>
      <c r="C103" s="15" t="s">
        <v>28</v>
      </c>
      <c r="D103" s="15" t="s">
        <v>62</v>
      </c>
      <c r="E103" s="15"/>
      <c r="F103" s="15"/>
      <c r="G103" s="15"/>
      <c r="H103" s="45"/>
      <c r="I103" s="48"/>
      <c r="J103" s="49">
        <f>IF(C103=C$6,2,IF(C103=C$7,1,0))</f>
        <v>0</v>
      </c>
      <c r="K103" s="49"/>
      <c r="L103" s="49"/>
      <c r="M103" s="50">
        <f>J103*(1-K103)*(1-L103)</f>
        <v>0</v>
      </c>
      <c r="N103" s="69" t="s">
        <v>369</v>
      </c>
      <c r="O103" s="46"/>
    </row>
    <row r="105" spans="1:22" ht="14.25" customHeight="1" x14ac:dyDescent="0.3">
      <c r="B105" s="40"/>
    </row>
    <row r="107" spans="1:22" ht="14.25" customHeight="1" x14ac:dyDescent="0.3">
      <c r="A107" s="27"/>
      <c r="B107" s="19"/>
      <c r="C107" s="28"/>
      <c r="D107" s="28"/>
      <c r="E107" s="28"/>
      <c r="F107" s="28"/>
      <c r="G107" s="28"/>
      <c r="H107" s="19"/>
      <c r="I107" s="19"/>
      <c r="J107" s="28"/>
      <c r="K107" s="28"/>
      <c r="L107" s="28"/>
      <c r="M107" s="28"/>
      <c r="N107" s="28"/>
      <c r="O107" s="28"/>
    </row>
    <row r="114" spans="1:15" ht="14.25" customHeight="1" x14ac:dyDescent="0.3">
      <c r="A114" s="27"/>
      <c r="B114" s="19"/>
      <c r="C114" s="28"/>
      <c r="D114" s="28"/>
      <c r="E114" s="28"/>
      <c r="F114" s="28"/>
      <c r="G114" s="28"/>
      <c r="H114" s="19"/>
      <c r="I114" s="19"/>
      <c r="J114" s="28"/>
      <c r="K114" s="28"/>
      <c r="L114" s="28"/>
      <c r="M114" s="28"/>
      <c r="N114" s="28"/>
      <c r="O114" s="28"/>
    </row>
    <row r="118" spans="1:15" ht="14.25" customHeight="1" x14ac:dyDescent="0.3">
      <c r="A118" s="27"/>
      <c r="B118" s="19"/>
      <c r="C118" s="28"/>
      <c r="D118" s="28"/>
      <c r="E118" s="28"/>
      <c r="F118" s="28"/>
      <c r="G118" s="28"/>
      <c r="H118" s="19"/>
      <c r="I118" s="19"/>
      <c r="J118" s="28"/>
      <c r="K118" s="28"/>
      <c r="L118" s="28"/>
      <c r="M118" s="28"/>
      <c r="N118" s="28"/>
      <c r="O118" s="28"/>
    </row>
    <row r="121" spans="1:15" ht="14.25" customHeight="1" x14ac:dyDescent="0.3">
      <c r="A121" s="27"/>
      <c r="B121" s="19"/>
      <c r="C121" s="28"/>
      <c r="D121" s="28"/>
      <c r="E121" s="28"/>
      <c r="F121" s="28"/>
      <c r="G121" s="28"/>
      <c r="H121" s="19"/>
      <c r="I121" s="19"/>
      <c r="J121" s="28"/>
      <c r="K121" s="28"/>
      <c r="L121" s="28"/>
      <c r="M121" s="28"/>
      <c r="N121" s="28"/>
      <c r="O121" s="28"/>
    </row>
    <row r="125" spans="1:15" ht="14.25" customHeight="1" x14ac:dyDescent="0.3">
      <c r="A125" s="27"/>
      <c r="B125" s="19"/>
      <c r="C125" s="28"/>
      <c r="D125" s="28"/>
      <c r="E125" s="28"/>
      <c r="F125" s="28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ht="14.25" customHeight="1" x14ac:dyDescent="0.3">
      <c r="A128" s="27"/>
      <c r="B128" s="19"/>
      <c r="C128" s="28"/>
      <c r="D128" s="28"/>
      <c r="E128" s="28"/>
      <c r="F128" s="28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ht="14.25" customHeight="1" x14ac:dyDescent="0.3">
      <c r="A132" s="27"/>
      <c r="B132" s="19"/>
      <c r="C132" s="28"/>
      <c r="D132" s="28"/>
      <c r="E132" s="28"/>
      <c r="F132" s="28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mergeCells count="13">
    <mergeCell ref="B6:B9"/>
    <mergeCell ref="A4:A9"/>
    <mergeCell ref="O4:O9"/>
    <mergeCell ref="A1:O1"/>
    <mergeCell ref="A3:O3"/>
    <mergeCell ref="B4:B5"/>
    <mergeCell ref="C4:C5"/>
    <mergeCell ref="N4:N9"/>
    <mergeCell ref="D4:G4"/>
    <mergeCell ref="H4:H9"/>
    <mergeCell ref="I4:I9"/>
    <mergeCell ref="J4:J5"/>
    <mergeCell ref="J6:J9"/>
  </mergeCells>
  <phoneticPr fontId="31" type="noConversion"/>
  <dataValidations count="6">
    <dataValidation type="list" allowBlank="1" showInputMessage="1" showErrorMessage="1" sqref="C11:C28 C30:C40 C42:C47 C102:C103 C57:C70 C72:C77 C79:C90 C92:C100 C49:C55">
      <formula1>$C$6:$C$10</formula1>
    </dataValidation>
    <dataValidation type="list" allowBlank="1" showInputMessage="1" showErrorMessage="1" sqref="D92:D100 D102:D103 D11:D28 D30:D40 D79:D90 D42:D47 D57:D70 D72:D77 D49:D55">
      <formula1>$D$6:$D$10</formula1>
    </dataValidation>
    <dataValidation type="list" allowBlank="1" showInputMessage="1" showErrorMessage="1" sqref="K92:L100 K102:L103 K79:L90 K72:L77 K57:L70 K49:L55 K42:L47 K30:L40 K11:L28">
      <formula1>Формат</formula1>
    </dataValidation>
    <dataValidation type="list" allowBlank="1" showInputMessage="1" showErrorMessage="1" sqref="E42:E47 E11:E28 E102:E103 E92:E100 E49:E55 E72:E77 E57:E70 E30:E40 E79:E90">
      <formula1>$E$6:$E$10</formula1>
    </dataValidation>
    <dataValidation type="list" allowBlank="1" showInputMessage="1" showErrorMessage="1" sqref="G49:G55 G102:G103 G11:G28 G42:G47 G30:G40 G57:G70 G72:G77 G92:G100 G79:G90">
      <formula1>$G$6:$G$10</formula1>
    </dataValidation>
    <dataValidation type="list" allowBlank="1" showInputMessage="1" showErrorMessage="1" sqref="F11:F103">
      <formula1>$F$6:$F$10</formula1>
    </dataValidation>
  </dataValidations>
  <hyperlinks>
    <hyperlink ref="O55" r:id="rId1" display="http://openbudsk.ru/content/bdg/gospr.php"/>
    <hyperlink ref="O11" r:id="rId2" display="http://beldepfin.ru/inf/uploads/2015/07/Исполнение-бюджетных-ассигнований-государственным-программам-Белгородской-области.xls"/>
    <hyperlink ref="O18" r:id="rId3" display="http://adm.rkursk.ru/inc/download.php?file_id=28197"/>
    <hyperlink ref="O23" r:id="rId4"/>
    <hyperlink ref="O45" r:id="rId5" display="http://mf-ao.ru/documents/proekt/proektzao_2014_1.zip"/>
    <hyperlink ref="O44" r:id="rId6" display="http://www.minfinkubani.ru/budget_isp/detail.php?ID=5611&amp;IBLOCK_ID=69&amp;str_date=05.06.2015"/>
    <hyperlink ref="O62" r:id="rId7" display="http://budget.cap.ru/Show/File/858"/>
    <hyperlink ref="O67" r:id="rId8" display="http://minfin.pnzreg.ru/files/finance_pnzreg_ru/files/otkrbud/ispbud14/090715_1102.zip"/>
    <hyperlink ref="O77" r:id="rId9" display="http://www.yamalfin.ru/images/stories/depfin/2015/proekty_prav_aktov/material_k_proektu_zakona_01_04_2015.zip"/>
    <hyperlink ref="O89" r:id="rId10" display="http://mf.omskportal.ru/ru/RegionalPublicAuthorities/executivelist/MF/otkrbudg/ispolnenie/2014/god/PageContent/0/body_files/file7/rashodg_GP.rar"/>
    <hyperlink ref="O61" r:id="rId11"/>
    <hyperlink ref="O19" r:id="rId12" tooltip="Открыть файл WinRAR 447 Кб" display="http://www.admlip.ru/doc/app/bus/fin/otchet2014.zip"/>
    <hyperlink ref="N16" r:id="rId13"/>
    <hyperlink ref="N18" r:id="rId14"/>
    <hyperlink ref="N23" r:id="rId15"/>
    <hyperlink ref="N24" r:id="rId16"/>
    <hyperlink ref="N31" r:id="rId17"/>
    <hyperlink ref="N17" r:id="rId18"/>
    <hyperlink ref="N14" r:id="rId19"/>
    <hyperlink ref="N30" r:id="rId20"/>
    <hyperlink ref="N37" r:id="rId21"/>
    <hyperlink ref="N89" r:id="rId22"/>
    <hyperlink ref="N94" r:id="rId23"/>
    <hyperlink ref="N36" r:id="rId24"/>
    <hyperlink ref="N38" r:id="rId25"/>
    <hyperlink ref="N44" r:id="rId26"/>
    <hyperlink ref="N47" r:id="rId27"/>
    <hyperlink ref="N49" r:id="rId28"/>
    <hyperlink ref="N55" r:id="rId29"/>
    <hyperlink ref="N57" r:id="rId30" display="http://www.gsrb.ru/ru/materials/materialy-k-zasedaniyu-gs-k-rb/?SECTION_ID=153"/>
    <hyperlink ref="N62" r:id="rId31"/>
    <hyperlink ref="N72" r:id="rId32"/>
    <hyperlink ref="N74" r:id="rId33"/>
    <hyperlink ref="N75" r:id="rId34"/>
    <hyperlink ref="N86" r:id="rId35"/>
    <hyperlink ref="N87" r:id="rId36"/>
    <hyperlink ref="N53" r:id="rId37"/>
    <hyperlink ref="N27" r:id="rId38"/>
    <hyperlink ref="N58" r:id="rId39"/>
    <hyperlink ref="N35" r:id="rId40" display="http://budget.lenobl.ru/new/documents/budget.php"/>
    <hyperlink ref="N59" r:id="rId41"/>
    <hyperlink ref="N66" r:id="rId42"/>
    <hyperlink ref="N67" r:id="rId43"/>
    <hyperlink ref="N68" r:id="rId44"/>
    <hyperlink ref="N80" r:id="rId45"/>
    <hyperlink ref="N85" r:id="rId46"/>
    <hyperlink ref="N102" r:id="rId47"/>
    <hyperlink ref="N103" r:id="rId48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49"/>
    <hyperlink ref="N100" r:id="rId50"/>
    <hyperlink ref="N20" r:id="rId51"/>
    <hyperlink ref="N93" r:id="rId52"/>
    <hyperlink ref="N28" r:id="rId53"/>
    <hyperlink ref="N12" r:id="rId54"/>
    <hyperlink ref="N21" r:id="rId55"/>
    <hyperlink ref="N32" r:id="rId56"/>
    <hyperlink ref="N42" r:id="rId57"/>
    <hyperlink ref="N96" r:id="rId58"/>
    <hyperlink ref="N63" r:id="rId59"/>
    <hyperlink ref="N69" r:id="rId60"/>
    <hyperlink ref="N73" r:id="rId61" location="document_list"/>
    <hyperlink ref="N90" r:id="rId62"/>
    <hyperlink ref="N64" r:id="rId63"/>
    <hyperlink ref="N19" r:id="rId64"/>
    <hyperlink ref="N52" r:id="rId65" display="http://minfin09.ucoz.ru/index/proekt_zakona_ob_ispolnenii_bjudzheta_kchr/0-108"/>
    <hyperlink ref="N22" r:id="rId66"/>
    <hyperlink ref="N40" r:id="rId67"/>
    <hyperlink ref="N11" r:id="rId68"/>
    <hyperlink ref="N15" r:id="rId69"/>
    <hyperlink ref="N25" r:id="rId70"/>
    <hyperlink ref="N70" r:id="rId71"/>
    <hyperlink ref="N65" r:id="rId72"/>
    <hyperlink ref="N81" r:id="rId73"/>
    <hyperlink ref="N45" r:id="rId74"/>
    <hyperlink ref="N97" r:id="rId75"/>
    <hyperlink ref="N43" r:id="rId76"/>
    <hyperlink ref="N46" r:id="rId77"/>
    <hyperlink ref="N54" r:id="rId78"/>
    <hyperlink ref="O54" r:id="rId79"/>
  </hyperlinks>
  <pageMargins left="0.25" right="0.25" top="0.75" bottom="0.75" header="0.3" footer="0.3"/>
  <pageSetup paperSize="9" scale="48" fitToHeight="3" orientation="landscape" r:id="rId80"/>
  <headerFooter>
    <oddFooter>&amp;A&amp;RСтраница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view="pageBreakPreview" zoomScaleNormal="10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40" sqref="E40"/>
    </sheetView>
  </sheetViews>
  <sheetFormatPr defaultColWidth="9.109375" defaultRowHeight="14.25" customHeight="1" x14ac:dyDescent="0.3"/>
  <cols>
    <col min="1" max="1" width="4" style="26" customWidth="1"/>
    <col min="2" max="2" width="23.109375" style="43" customWidth="1"/>
    <col min="3" max="3" width="48.5546875" style="25" customWidth="1"/>
    <col min="4" max="4" width="22.88671875" style="145" customWidth="1"/>
    <col min="5" max="5" width="14.33203125" style="25" customWidth="1"/>
    <col min="6" max="6" width="22" style="25" customWidth="1"/>
    <col min="7" max="7" width="29" style="25" customWidth="1"/>
    <col min="8" max="8" width="25.33203125" style="25" customWidth="1"/>
    <col min="9" max="9" width="10.6640625" style="25" customWidth="1"/>
    <col min="10" max="10" width="46.6640625" style="25" customWidth="1"/>
    <col min="11" max="11" width="32" style="25" customWidth="1"/>
    <col min="12" max="16384" width="9.109375" style="43"/>
  </cols>
  <sheetData>
    <row r="1" spans="1:22" s="40" customFormat="1" ht="12" customHeight="1" x14ac:dyDescent="0.25">
      <c r="A1" s="272" t="s">
        <v>404</v>
      </c>
      <c r="B1" s="272"/>
      <c r="C1" s="272"/>
      <c r="D1" s="318"/>
      <c r="E1" s="272"/>
      <c r="F1" s="272"/>
      <c r="G1" s="272"/>
      <c r="H1" s="272"/>
      <c r="I1" s="272"/>
      <c r="J1" s="272"/>
      <c r="K1" s="272"/>
    </row>
    <row r="2" spans="1:22" ht="13.8" x14ac:dyDescent="0.3">
      <c r="A2" s="36" t="s">
        <v>364</v>
      </c>
      <c r="B2" s="51"/>
      <c r="C2" s="51"/>
      <c r="D2" s="110"/>
      <c r="E2" s="51"/>
      <c r="F2" s="51"/>
      <c r="G2" s="51"/>
      <c r="H2" s="51"/>
      <c r="I2" s="51"/>
      <c r="J2" s="51"/>
      <c r="K2" s="31"/>
    </row>
    <row r="3" spans="1:22" ht="27" customHeight="1" x14ac:dyDescent="0.3">
      <c r="A3" s="273" t="str">
        <f>'Методика (Раздел 5)'!B38</f>
        <v>В целях оценки показателя учитываются сведения об объеме государственного долга на начало и конец отчетного года, а также о соответствии объема государственного долга на конец отчетного года утвержденным (установленным) законом о бюджете предельным значениям. Для максимальной оценки показателя требуется представление сведений на начало и конец отчетного года по видам заимствований.</v>
      </c>
      <c r="B3" s="273"/>
      <c r="C3" s="273"/>
      <c r="D3" s="319"/>
      <c r="E3" s="273"/>
      <c r="F3" s="273"/>
      <c r="G3" s="273"/>
      <c r="H3" s="273"/>
      <c r="I3" s="273"/>
      <c r="J3" s="273"/>
      <c r="K3" s="273"/>
    </row>
    <row r="4" spans="1:22" ht="75.75" customHeight="1" x14ac:dyDescent="0.3">
      <c r="A4" s="274" t="s">
        <v>327</v>
      </c>
      <c r="B4" s="41" t="s">
        <v>316</v>
      </c>
      <c r="C4" s="81" t="str">
        <f>'Методика (Раздел 5)'!B37</f>
        <v>Представлены ли в составе материалов к проекту закона об исполнении бюджета за 2014 год сведения об объеме государственного долга и его соответствии первоначально утвержденным (установленным) законом о бюджете предельным значениям?</v>
      </c>
      <c r="D4" s="184" t="s">
        <v>784</v>
      </c>
      <c r="E4" s="289" t="s">
        <v>376</v>
      </c>
      <c r="F4" s="290"/>
      <c r="G4" s="291"/>
      <c r="H4" s="182" t="s">
        <v>725</v>
      </c>
      <c r="I4" s="253" t="s">
        <v>66</v>
      </c>
      <c r="J4" s="274" t="s">
        <v>325</v>
      </c>
      <c r="K4" s="274" t="s">
        <v>819</v>
      </c>
      <c r="L4" s="40"/>
      <c r="M4" s="40"/>
      <c r="N4" s="40"/>
      <c r="O4" s="40"/>
      <c r="P4" s="40"/>
      <c r="Q4" s="40"/>
      <c r="R4" s="40"/>
    </row>
    <row r="5" spans="1:22" s="22" customFormat="1" ht="27.75" customHeight="1" x14ac:dyDescent="0.3">
      <c r="A5" s="283"/>
      <c r="B5" s="274" t="s">
        <v>335</v>
      </c>
      <c r="C5" s="42" t="str">
        <f>'Методика (Раздел 5)'!B39</f>
        <v>Да, сведения представлены, в том числе с детализацией государственного долга по видам заимствований</v>
      </c>
      <c r="D5" s="185" t="s">
        <v>81</v>
      </c>
      <c r="E5" s="42" t="s">
        <v>414</v>
      </c>
      <c r="F5" s="42" t="s">
        <v>116</v>
      </c>
      <c r="G5" s="42" t="s">
        <v>475</v>
      </c>
      <c r="H5" s="185" t="s">
        <v>787</v>
      </c>
      <c r="I5" s="292" t="s">
        <v>341</v>
      </c>
      <c r="J5" s="283"/>
      <c r="K5" s="283"/>
      <c r="L5" s="21"/>
      <c r="M5" s="21"/>
      <c r="N5" s="21"/>
      <c r="O5" s="21"/>
      <c r="P5" s="21"/>
      <c r="Q5" s="21"/>
      <c r="R5" s="21"/>
    </row>
    <row r="6" spans="1:22" s="22" customFormat="1" ht="29.25" customHeight="1" x14ac:dyDescent="0.3">
      <c r="A6" s="283"/>
      <c r="B6" s="283"/>
      <c r="C6" s="42" t="str">
        <f>'Методика (Раздел 5)'!B40</f>
        <v xml:space="preserve">Да, сведения представлены, но без детализации государственного долга по видам заимствований </v>
      </c>
      <c r="D6" s="185" t="s">
        <v>82</v>
      </c>
      <c r="E6" s="42" t="s">
        <v>415</v>
      </c>
      <c r="F6" s="42" t="s">
        <v>117</v>
      </c>
      <c r="G6" s="42" t="s">
        <v>476</v>
      </c>
      <c r="H6" s="185" t="s">
        <v>727</v>
      </c>
      <c r="I6" s="292"/>
      <c r="J6" s="283"/>
      <c r="K6" s="283"/>
      <c r="L6" s="21"/>
      <c r="M6" s="21"/>
      <c r="N6" s="21"/>
      <c r="O6" s="21"/>
      <c r="P6" s="21"/>
      <c r="Q6" s="21"/>
      <c r="R6" s="21"/>
    </row>
    <row r="7" spans="1:22" s="22" customFormat="1" ht="26.25" customHeight="1" x14ac:dyDescent="0.3">
      <c r="A7" s="284"/>
      <c r="B7" s="284"/>
      <c r="C7" s="42" t="str">
        <f>'Методика (Раздел 5)'!B41</f>
        <v>Нет, сведения не представлены или не отвечают требованиям</v>
      </c>
      <c r="D7" s="185" t="s">
        <v>785</v>
      </c>
      <c r="E7" s="42"/>
      <c r="F7" s="42"/>
      <c r="G7" s="42" t="s">
        <v>477</v>
      </c>
      <c r="H7" s="185" t="s">
        <v>445</v>
      </c>
      <c r="I7" s="292"/>
      <c r="J7" s="283"/>
      <c r="K7" s="283"/>
      <c r="L7" s="21"/>
      <c r="M7" s="21"/>
      <c r="N7" s="21"/>
      <c r="O7" s="21"/>
      <c r="P7" s="21"/>
      <c r="Q7" s="21"/>
      <c r="R7" s="21"/>
    </row>
    <row r="8" spans="1:22" s="22" customFormat="1" ht="26.4" x14ac:dyDescent="0.3">
      <c r="A8" s="16"/>
      <c r="B8" s="41"/>
      <c r="C8" s="53"/>
      <c r="D8" s="193" t="s">
        <v>834</v>
      </c>
      <c r="E8" s="53"/>
      <c r="F8" s="53"/>
      <c r="G8" s="42" t="s">
        <v>513</v>
      </c>
      <c r="H8" s="186"/>
      <c r="I8" s="288"/>
      <c r="J8" s="283"/>
      <c r="K8" s="284"/>
      <c r="L8" s="21"/>
      <c r="M8" s="21"/>
      <c r="N8" s="21"/>
      <c r="O8" s="21"/>
      <c r="P8" s="21"/>
      <c r="Q8" s="21"/>
      <c r="R8" s="21"/>
    </row>
    <row r="9" spans="1:22" s="22" customFormat="1" ht="12.75" hidden="1" customHeight="1" x14ac:dyDescent="0.3">
      <c r="A9" s="16"/>
      <c r="B9" s="156"/>
      <c r="C9" s="53"/>
      <c r="D9" s="186"/>
      <c r="E9" s="53"/>
      <c r="F9" s="53"/>
      <c r="G9" s="53"/>
      <c r="H9" s="186"/>
      <c r="I9" s="53"/>
      <c r="J9" s="297"/>
      <c r="K9" s="53"/>
      <c r="L9" s="21"/>
      <c r="M9" s="21"/>
      <c r="N9" s="21"/>
      <c r="O9" s="21"/>
      <c r="P9" s="21"/>
      <c r="Q9" s="21"/>
      <c r="R9" s="21"/>
    </row>
    <row r="10" spans="1:22" s="30" customFormat="1" ht="15" customHeight="1" x14ac:dyDescent="0.3">
      <c r="A10" s="102"/>
      <c r="B10" s="101" t="s">
        <v>226</v>
      </c>
      <c r="C10" s="106"/>
      <c r="D10" s="106"/>
      <c r="E10" s="101"/>
      <c r="F10" s="101"/>
      <c r="G10" s="101"/>
      <c r="H10" s="106"/>
      <c r="I10" s="101"/>
      <c r="J10" s="102"/>
      <c r="K10" s="10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s="18" customFormat="1" ht="15" customHeight="1" x14ac:dyDescent="0.3">
      <c r="A11" s="32">
        <v>1</v>
      </c>
      <c r="B11" s="38" t="s">
        <v>227</v>
      </c>
      <c r="C11" s="15" t="s">
        <v>36</v>
      </c>
      <c r="D11" s="15" t="s">
        <v>785</v>
      </c>
      <c r="E11" s="15" t="s">
        <v>415</v>
      </c>
      <c r="F11" s="15" t="s">
        <v>116</v>
      </c>
      <c r="G11" s="15" t="s">
        <v>513</v>
      </c>
      <c r="H11" s="15"/>
      <c r="I11" s="5">
        <f>IF(C11=C$5,2,IF(C11=C$6,1,0))</f>
        <v>0</v>
      </c>
      <c r="J11" s="89" t="s">
        <v>501</v>
      </c>
      <c r="K11" s="69" t="s">
        <v>728</v>
      </c>
      <c r="L11" s="17"/>
      <c r="M11" s="17"/>
      <c r="N11" s="17"/>
      <c r="O11" s="17"/>
      <c r="P11" s="17"/>
      <c r="Q11" s="17"/>
      <c r="R11" s="17"/>
    </row>
    <row r="12" spans="1:22" ht="15" customHeight="1" x14ac:dyDescent="0.3">
      <c r="A12" s="32">
        <v>2</v>
      </c>
      <c r="B12" s="38" t="s">
        <v>228</v>
      </c>
      <c r="C12" s="15" t="s">
        <v>36</v>
      </c>
      <c r="D12" s="144" t="s">
        <v>81</v>
      </c>
      <c r="E12" s="15" t="s">
        <v>414</v>
      </c>
      <c r="F12" s="15" t="s">
        <v>116</v>
      </c>
      <c r="G12" s="15" t="s">
        <v>513</v>
      </c>
      <c r="H12" s="144"/>
      <c r="I12" s="5">
        <f t="shared" ref="I12:I28" si="0">IF(C12=C$5,2,IF(C12=C$6,1,0))</f>
        <v>0</v>
      </c>
      <c r="J12" s="89" t="s">
        <v>498</v>
      </c>
      <c r="K12" s="9" t="s">
        <v>512</v>
      </c>
      <c r="L12" s="40"/>
      <c r="M12" s="40"/>
      <c r="N12" s="40"/>
      <c r="O12" s="40"/>
      <c r="P12" s="40"/>
      <c r="Q12" s="40"/>
      <c r="R12" s="40"/>
    </row>
    <row r="13" spans="1:22" ht="15" customHeight="1" x14ac:dyDescent="0.3">
      <c r="A13" s="32">
        <v>3</v>
      </c>
      <c r="B13" s="38" t="s">
        <v>229</v>
      </c>
      <c r="C13" s="15" t="s">
        <v>34</v>
      </c>
      <c r="D13" s="144" t="s">
        <v>81</v>
      </c>
      <c r="E13" s="15" t="s">
        <v>414</v>
      </c>
      <c r="F13" s="15" t="s">
        <v>116</v>
      </c>
      <c r="G13" s="15" t="s">
        <v>476</v>
      </c>
      <c r="H13" s="144" t="s">
        <v>787</v>
      </c>
      <c r="I13" s="5">
        <f t="shared" si="0"/>
        <v>2</v>
      </c>
      <c r="J13" s="89" t="s">
        <v>132</v>
      </c>
      <c r="K13" s="46" t="s">
        <v>907</v>
      </c>
      <c r="L13" s="40"/>
      <c r="M13" s="40"/>
      <c r="N13" s="40"/>
      <c r="O13" s="40"/>
      <c r="P13" s="40"/>
      <c r="Q13" s="40"/>
      <c r="R13" s="40"/>
    </row>
    <row r="14" spans="1:22" s="18" customFormat="1" ht="15" customHeight="1" x14ac:dyDescent="0.3">
      <c r="A14" s="32">
        <v>4</v>
      </c>
      <c r="B14" s="38" t="s">
        <v>230</v>
      </c>
      <c r="C14" s="15" t="s">
        <v>34</v>
      </c>
      <c r="D14" s="144" t="s">
        <v>81</v>
      </c>
      <c r="E14" s="15" t="s">
        <v>414</v>
      </c>
      <c r="F14" s="15" t="s">
        <v>116</v>
      </c>
      <c r="G14" s="15" t="s">
        <v>476</v>
      </c>
      <c r="H14" s="15" t="s">
        <v>787</v>
      </c>
      <c r="I14" s="5">
        <f t="shared" si="0"/>
        <v>2</v>
      </c>
      <c r="J14" s="89" t="s">
        <v>147</v>
      </c>
      <c r="K14" s="69" t="s">
        <v>530</v>
      </c>
      <c r="L14" s="17"/>
      <c r="M14" s="17"/>
      <c r="N14" s="17"/>
      <c r="O14" s="17"/>
      <c r="P14" s="17"/>
      <c r="Q14" s="17"/>
      <c r="R14" s="17"/>
    </row>
    <row r="15" spans="1:22" s="18" customFormat="1" ht="15" customHeight="1" x14ac:dyDescent="0.3">
      <c r="A15" s="32">
        <v>5</v>
      </c>
      <c r="B15" s="38" t="s">
        <v>231</v>
      </c>
      <c r="C15" s="15" t="s">
        <v>36</v>
      </c>
      <c r="D15" s="144" t="s">
        <v>82</v>
      </c>
      <c r="E15" s="15"/>
      <c r="F15" s="15"/>
      <c r="G15" s="15"/>
      <c r="H15" s="144"/>
      <c r="I15" s="5">
        <f t="shared" si="0"/>
        <v>0</v>
      </c>
      <c r="J15" s="89" t="s">
        <v>808</v>
      </c>
      <c r="K15" s="58"/>
      <c r="L15" s="17"/>
      <c r="M15" s="17"/>
      <c r="N15" s="17"/>
      <c r="O15" s="17"/>
      <c r="P15" s="17"/>
      <c r="Q15" s="17"/>
      <c r="R15" s="17"/>
    </row>
    <row r="16" spans="1:22" ht="15" customHeight="1" x14ac:dyDescent="0.3">
      <c r="A16" s="32">
        <v>6</v>
      </c>
      <c r="B16" s="38" t="s">
        <v>232</v>
      </c>
      <c r="C16" s="15" t="s">
        <v>36</v>
      </c>
      <c r="D16" s="144" t="s">
        <v>82</v>
      </c>
      <c r="E16" s="15"/>
      <c r="F16" s="15"/>
      <c r="G16" s="15"/>
      <c r="H16" s="144"/>
      <c r="I16" s="5">
        <f t="shared" si="0"/>
        <v>0</v>
      </c>
      <c r="J16" s="89" t="s">
        <v>134</v>
      </c>
      <c r="K16" s="46"/>
      <c r="L16" s="40"/>
      <c r="M16" s="40"/>
      <c r="N16" s="40"/>
      <c r="O16" s="40"/>
      <c r="P16" s="40"/>
      <c r="Q16" s="40"/>
      <c r="R16" s="40"/>
    </row>
    <row r="17" spans="1:22" s="18" customFormat="1" ht="15" customHeight="1" x14ac:dyDescent="0.3">
      <c r="A17" s="32">
        <v>7</v>
      </c>
      <c r="B17" s="38" t="s">
        <v>233</v>
      </c>
      <c r="C17" s="15" t="s">
        <v>36</v>
      </c>
      <c r="D17" s="144" t="s">
        <v>81</v>
      </c>
      <c r="E17" s="15" t="s">
        <v>414</v>
      </c>
      <c r="F17" s="15" t="s">
        <v>116</v>
      </c>
      <c r="G17" s="15" t="s">
        <v>476</v>
      </c>
      <c r="H17" s="15" t="s">
        <v>727</v>
      </c>
      <c r="I17" s="5">
        <f t="shared" si="0"/>
        <v>0</v>
      </c>
      <c r="J17" s="89" t="s">
        <v>532</v>
      </c>
      <c r="K17" s="46" t="s">
        <v>539</v>
      </c>
      <c r="L17" s="17"/>
      <c r="M17" s="17"/>
      <c r="N17" s="17"/>
      <c r="O17" s="17"/>
      <c r="P17" s="17"/>
      <c r="Q17" s="17"/>
      <c r="R17" s="17"/>
    </row>
    <row r="18" spans="1:22" s="18" customFormat="1" ht="15" customHeight="1" x14ac:dyDescent="0.3">
      <c r="A18" s="32">
        <v>8</v>
      </c>
      <c r="B18" s="38" t="s">
        <v>234</v>
      </c>
      <c r="C18" s="15" t="s">
        <v>36</v>
      </c>
      <c r="D18" s="144" t="s">
        <v>81</v>
      </c>
      <c r="E18" s="15" t="s">
        <v>414</v>
      </c>
      <c r="F18" s="15" t="s">
        <v>116</v>
      </c>
      <c r="G18" s="15" t="s">
        <v>477</v>
      </c>
      <c r="H18" s="15" t="s">
        <v>727</v>
      </c>
      <c r="I18" s="5">
        <f t="shared" si="0"/>
        <v>0</v>
      </c>
      <c r="J18" s="89" t="s">
        <v>809</v>
      </c>
      <c r="K18" s="70" t="s">
        <v>551</v>
      </c>
      <c r="L18" s="17"/>
      <c r="M18" s="17"/>
      <c r="N18" s="17"/>
      <c r="O18" s="17"/>
      <c r="P18" s="17"/>
      <c r="Q18" s="17"/>
      <c r="R18" s="17"/>
    </row>
    <row r="19" spans="1:22" s="18" customFormat="1" ht="15" customHeight="1" x14ac:dyDescent="0.3">
      <c r="A19" s="32">
        <v>9</v>
      </c>
      <c r="B19" s="38" t="s">
        <v>235</v>
      </c>
      <c r="C19" s="15" t="s">
        <v>36</v>
      </c>
      <c r="D19" s="144" t="s">
        <v>81</v>
      </c>
      <c r="E19" s="15" t="s">
        <v>415</v>
      </c>
      <c r="F19" s="15" t="s">
        <v>116</v>
      </c>
      <c r="G19" s="15" t="s">
        <v>476</v>
      </c>
      <c r="H19" s="15" t="s">
        <v>727</v>
      </c>
      <c r="I19" s="5">
        <f t="shared" si="0"/>
        <v>0</v>
      </c>
      <c r="J19" s="89" t="s">
        <v>810</v>
      </c>
      <c r="K19" s="70" t="s">
        <v>764</v>
      </c>
      <c r="L19" s="17"/>
      <c r="M19" s="17"/>
      <c r="N19" s="17"/>
      <c r="O19" s="17"/>
      <c r="P19" s="17"/>
      <c r="Q19" s="17"/>
      <c r="R19" s="17"/>
    </row>
    <row r="20" spans="1:22" ht="15" customHeight="1" x14ac:dyDescent="0.3">
      <c r="A20" s="32">
        <v>10</v>
      </c>
      <c r="B20" s="38" t="s">
        <v>236</v>
      </c>
      <c r="C20" s="15" t="s">
        <v>34</v>
      </c>
      <c r="D20" s="144" t="s">
        <v>81</v>
      </c>
      <c r="E20" s="15" t="s">
        <v>414</v>
      </c>
      <c r="F20" s="15" t="s">
        <v>116</v>
      </c>
      <c r="G20" s="15" t="s">
        <v>476</v>
      </c>
      <c r="H20" s="15" t="s">
        <v>787</v>
      </c>
      <c r="I20" s="5">
        <f t="shared" si="0"/>
        <v>2</v>
      </c>
      <c r="J20" s="89" t="s">
        <v>455</v>
      </c>
      <c r="K20" s="46" t="s">
        <v>455</v>
      </c>
      <c r="L20" s="40"/>
      <c r="M20" s="40"/>
      <c r="N20" s="40"/>
      <c r="O20" s="40"/>
      <c r="P20" s="40"/>
      <c r="Q20" s="40"/>
      <c r="R20" s="40"/>
    </row>
    <row r="21" spans="1:22" s="18" customFormat="1" ht="15" customHeight="1" x14ac:dyDescent="0.3">
      <c r="A21" s="32">
        <v>11</v>
      </c>
      <c r="B21" s="38" t="s">
        <v>237</v>
      </c>
      <c r="C21" s="15" t="s">
        <v>36</v>
      </c>
      <c r="D21" s="15" t="s">
        <v>785</v>
      </c>
      <c r="E21" s="15" t="s">
        <v>415</v>
      </c>
      <c r="F21" s="15" t="s">
        <v>117</v>
      </c>
      <c r="G21" s="15" t="s">
        <v>513</v>
      </c>
      <c r="H21" s="144"/>
      <c r="I21" s="5">
        <f t="shared" si="0"/>
        <v>0</v>
      </c>
      <c r="J21" s="89" t="s">
        <v>554</v>
      </c>
      <c r="K21" s="54" t="s">
        <v>558</v>
      </c>
      <c r="L21" s="17"/>
      <c r="M21" s="17"/>
      <c r="N21" s="17"/>
      <c r="O21" s="17"/>
      <c r="P21" s="17"/>
      <c r="Q21" s="17"/>
      <c r="R21" s="17"/>
    </row>
    <row r="22" spans="1:22" ht="15" customHeight="1" x14ac:dyDescent="0.3">
      <c r="A22" s="32">
        <v>12</v>
      </c>
      <c r="B22" s="38" t="s">
        <v>238</v>
      </c>
      <c r="C22" s="15" t="s">
        <v>36</v>
      </c>
      <c r="D22" s="15" t="s">
        <v>785</v>
      </c>
      <c r="E22" s="15" t="s">
        <v>415</v>
      </c>
      <c r="F22" s="15" t="s">
        <v>116</v>
      </c>
      <c r="G22" s="15" t="s">
        <v>513</v>
      </c>
      <c r="H22" s="144"/>
      <c r="I22" s="5">
        <f t="shared" si="0"/>
        <v>0</v>
      </c>
      <c r="J22" s="89" t="s">
        <v>560</v>
      </c>
      <c r="K22" s="46" t="s">
        <v>561</v>
      </c>
      <c r="L22" s="40"/>
      <c r="M22" s="40"/>
      <c r="N22" s="40"/>
      <c r="O22" s="40"/>
      <c r="P22" s="40"/>
      <c r="Q22" s="40"/>
      <c r="R22" s="40"/>
    </row>
    <row r="23" spans="1:22" s="18" customFormat="1" ht="15" customHeight="1" x14ac:dyDescent="0.3">
      <c r="A23" s="32">
        <v>13</v>
      </c>
      <c r="B23" s="38" t="s">
        <v>239</v>
      </c>
      <c r="C23" s="15" t="s">
        <v>36</v>
      </c>
      <c r="D23" s="144" t="s">
        <v>82</v>
      </c>
      <c r="E23" s="15"/>
      <c r="F23" s="15"/>
      <c r="G23" s="15"/>
      <c r="H23" s="144"/>
      <c r="I23" s="5">
        <f t="shared" si="0"/>
        <v>0</v>
      </c>
      <c r="J23" s="89" t="s">
        <v>144</v>
      </c>
      <c r="K23" s="89"/>
      <c r="L23" s="17"/>
      <c r="M23" s="17"/>
      <c r="N23" s="17"/>
      <c r="O23" s="17"/>
      <c r="P23" s="17"/>
      <c r="Q23" s="17"/>
      <c r="R23" s="17"/>
    </row>
    <row r="24" spans="1:22" s="18" customFormat="1" ht="15" customHeight="1" x14ac:dyDescent="0.3">
      <c r="A24" s="32">
        <v>14</v>
      </c>
      <c r="B24" s="38" t="s">
        <v>240</v>
      </c>
      <c r="C24" s="15" t="s">
        <v>34</v>
      </c>
      <c r="D24" s="144" t="s">
        <v>81</v>
      </c>
      <c r="E24" s="15" t="s">
        <v>414</v>
      </c>
      <c r="F24" s="15" t="s">
        <v>116</v>
      </c>
      <c r="G24" s="15" t="s">
        <v>476</v>
      </c>
      <c r="H24" s="15" t="s">
        <v>787</v>
      </c>
      <c r="I24" s="5">
        <f t="shared" si="0"/>
        <v>2</v>
      </c>
      <c r="J24" s="89" t="s">
        <v>148</v>
      </c>
      <c r="K24" s="70" t="s">
        <v>858</v>
      </c>
      <c r="L24" s="17"/>
      <c r="M24" s="17"/>
      <c r="N24" s="17"/>
      <c r="O24" s="17"/>
      <c r="P24" s="17"/>
      <c r="Q24" s="17"/>
      <c r="R24" s="17"/>
    </row>
    <row r="25" spans="1:22" s="18" customFormat="1" ht="15" customHeight="1" x14ac:dyDescent="0.3">
      <c r="A25" s="32">
        <v>15</v>
      </c>
      <c r="B25" s="38" t="s">
        <v>241</v>
      </c>
      <c r="C25" s="15" t="s">
        <v>36</v>
      </c>
      <c r="D25" s="144" t="s">
        <v>81</v>
      </c>
      <c r="E25" s="15" t="s">
        <v>415</v>
      </c>
      <c r="F25" s="15" t="s">
        <v>116</v>
      </c>
      <c r="G25" s="15" t="s">
        <v>513</v>
      </c>
      <c r="H25" s="144"/>
      <c r="I25" s="5">
        <f t="shared" si="0"/>
        <v>0</v>
      </c>
      <c r="J25" s="89" t="s">
        <v>811</v>
      </c>
      <c r="K25" s="46" t="s">
        <v>576</v>
      </c>
      <c r="L25" s="17"/>
      <c r="M25" s="17"/>
      <c r="N25" s="17"/>
      <c r="O25" s="17"/>
      <c r="P25" s="17"/>
      <c r="Q25" s="17"/>
      <c r="R25" s="17"/>
    </row>
    <row r="26" spans="1:22" ht="15" customHeight="1" x14ac:dyDescent="0.3">
      <c r="A26" s="32">
        <v>16</v>
      </c>
      <c r="B26" s="38" t="s">
        <v>242</v>
      </c>
      <c r="C26" s="15" t="s">
        <v>36</v>
      </c>
      <c r="D26" s="144" t="s">
        <v>81</v>
      </c>
      <c r="E26" s="15" t="s">
        <v>415</v>
      </c>
      <c r="F26" s="15" t="s">
        <v>116</v>
      </c>
      <c r="G26" s="15" t="s">
        <v>477</v>
      </c>
      <c r="H26" s="15" t="s">
        <v>727</v>
      </c>
      <c r="I26" s="5">
        <f t="shared" si="0"/>
        <v>0</v>
      </c>
      <c r="J26" s="89" t="s">
        <v>818</v>
      </c>
      <c r="K26" s="46" t="s">
        <v>729</v>
      </c>
      <c r="L26" s="40"/>
      <c r="M26" s="40"/>
      <c r="N26" s="40"/>
      <c r="O26" s="40"/>
      <c r="P26" s="40"/>
      <c r="Q26" s="40"/>
      <c r="R26" s="40"/>
    </row>
    <row r="27" spans="1:22" ht="15" customHeight="1" x14ac:dyDescent="0.3">
      <c r="A27" s="32">
        <v>17</v>
      </c>
      <c r="B27" s="38" t="s">
        <v>243</v>
      </c>
      <c r="C27" s="15" t="s">
        <v>36</v>
      </c>
      <c r="D27" s="144" t="s">
        <v>81</v>
      </c>
      <c r="E27" s="15" t="s">
        <v>414</v>
      </c>
      <c r="F27" s="15" t="s">
        <v>116</v>
      </c>
      <c r="G27" s="15" t="s">
        <v>513</v>
      </c>
      <c r="H27" s="144"/>
      <c r="I27" s="5">
        <f t="shared" si="0"/>
        <v>0</v>
      </c>
      <c r="J27" s="89" t="s">
        <v>149</v>
      </c>
      <c r="K27" s="46" t="s">
        <v>151</v>
      </c>
      <c r="L27" s="40"/>
      <c r="M27" s="40"/>
      <c r="N27" s="40"/>
      <c r="O27" s="40"/>
      <c r="P27" s="40"/>
      <c r="Q27" s="40"/>
      <c r="R27" s="40"/>
    </row>
    <row r="28" spans="1:22" ht="15" customHeight="1" x14ac:dyDescent="0.3">
      <c r="A28" s="32">
        <v>18</v>
      </c>
      <c r="B28" s="170" t="s">
        <v>244</v>
      </c>
      <c r="C28" s="15" t="s">
        <v>34</v>
      </c>
      <c r="D28" s="144" t="s">
        <v>81</v>
      </c>
      <c r="E28" s="15" t="s">
        <v>414</v>
      </c>
      <c r="F28" s="169" t="s">
        <v>117</v>
      </c>
      <c r="G28" s="15" t="s">
        <v>475</v>
      </c>
      <c r="H28" s="15" t="s">
        <v>787</v>
      </c>
      <c r="I28" s="5">
        <f t="shared" si="0"/>
        <v>2</v>
      </c>
      <c r="J28" s="89" t="s">
        <v>495</v>
      </c>
      <c r="K28" s="46" t="s">
        <v>495</v>
      </c>
      <c r="L28" s="40"/>
      <c r="M28" s="40"/>
      <c r="N28" s="40"/>
      <c r="O28" s="40"/>
      <c r="P28" s="40"/>
      <c r="Q28" s="40"/>
      <c r="R28" s="40"/>
    </row>
    <row r="29" spans="1:22" s="30" customFormat="1" ht="15" customHeight="1" x14ac:dyDescent="0.3">
      <c r="A29" s="102"/>
      <c r="B29" s="101" t="s">
        <v>245</v>
      </c>
      <c r="C29" s="106"/>
      <c r="D29" s="106"/>
      <c r="E29" s="101"/>
      <c r="F29" s="101"/>
      <c r="G29" s="101"/>
      <c r="H29" s="106"/>
      <c r="I29" s="101"/>
      <c r="J29" s="102"/>
      <c r="K29" s="10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" customHeight="1" x14ac:dyDescent="0.3">
      <c r="A30" s="32">
        <v>19</v>
      </c>
      <c r="B30" s="38" t="s">
        <v>246</v>
      </c>
      <c r="C30" s="15" t="s">
        <v>36</v>
      </c>
      <c r="D30" s="144" t="s">
        <v>81</v>
      </c>
      <c r="E30" s="15" t="s">
        <v>414</v>
      </c>
      <c r="F30" s="15" t="s">
        <v>116</v>
      </c>
      <c r="G30" s="15" t="s">
        <v>513</v>
      </c>
      <c r="H30" s="144"/>
      <c r="I30" s="5">
        <f t="shared" ref="I30:I40" si="1">IF(C30=C$5,2,IF(C30=C$6,1,0))</f>
        <v>0</v>
      </c>
      <c r="J30" s="69" t="s">
        <v>153</v>
      </c>
      <c r="K30" s="46" t="s">
        <v>610</v>
      </c>
      <c r="L30" s="40"/>
      <c r="M30" s="40"/>
      <c r="N30" s="40"/>
      <c r="O30" s="40"/>
      <c r="P30" s="40"/>
      <c r="Q30" s="40"/>
      <c r="R30" s="40"/>
    </row>
    <row r="31" spans="1:22" ht="15" customHeight="1" x14ac:dyDescent="0.3">
      <c r="A31" s="32">
        <v>20</v>
      </c>
      <c r="B31" s="38" t="s">
        <v>247</v>
      </c>
      <c r="C31" s="15" t="s">
        <v>36</v>
      </c>
      <c r="D31" s="144" t="s">
        <v>81</v>
      </c>
      <c r="E31" s="15" t="s">
        <v>414</v>
      </c>
      <c r="F31" s="15" t="s">
        <v>116</v>
      </c>
      <c r="G31" s="15" t="s">
        <v>513</v>
      </c>
      <c r="H31" s="144"/>
      <c r="I31" s="5">
        <f t="shared" si="1"/>
        <v>0</v>
      </c>
      <c r="J31" s="69" t="s">
        <v>154</v>
      </c>
      <c r="K31" s="46" t="s">
        <v>155</v>
      </c>
      <c r="L31" s="40"/>
      <c r="M31" s="40"/>
      <c r="N31" s="40"/>
      <c r="O31" s="40"/>
      <c r="P31" s="40"/>
      <c r="Q31" s="40"/>
      <c r="R31" s="40"/>
    </row>
    <row r="32" spans="1:22" ht="15" customHeight="1" x14ac:dyDescent="0.3">
      <c r="A32" s="32">
        <v>21</v>
      </c>
      <c r="B32" s="38" t="s">
        <v>248</v>
      </c>
      <c r="C32" s="15" t="s">
        <v>34</v>
      </c>
      <c r="D32" s="144" t="s">
        <v>81</v>
      </c>
      <c r="E32" s="15" t="s">
        <v>414</v>
      </c>
      <c r="F32" s="15" t="s">
        <v>116</v>
      </c>
      <c r="G32" s="15" t="s">
        <v>476</v>
      </c>
      <c r="H32" s="144" t="s">
        <v>787</v>
      </c>
      <c r="I32" s="5">
        <f t="shared" si="1"/>
        <v>2</v>
      </c>
      <c r="J32" s="69" t="s">
        <v>156</v>
      </c>
      <c r="K32" s="46" t="s">
        <v>910</v>
      </c>
      <c r="L32" s="40"/>
      <c r="M32" s="40"/>
      <c r="N32" s="40"/>
      <c r="O32" s="40"/>
      <c r="P32" s="40"/>
      <c r="Q32" s="40"/>
      <c r="R32" s="40"/>
    </row>
    <row r="33" spans="1:22" ht="15" customHeight="1" x14ac:dyDescent="0.3">
      <c r="A33" s="32">
        <v>22</v>
      </c>
      <c r="B33" s="38" t="s">
        <v>249</v>
      </c>
      <c r="C33" s="15" t="s">
        <v>34</v>
      </c>
      <c r="D33" s="144" t="s">
        <v>81</v>
      </c>
      <c r="E33" s="15" t="s">
        <v>414</v>
      </c>
      <c r="F33" s="15" t="s">
        <v>116</v>
      </c>
      <c r="G33" s="15" t="s">
        <v>475</v>
      </c>
      <c r="H33" s="15" t="s">
        <v>787</v>
      </c>
      <c r="I33" s="5">
        <f t="shared" si="1"/>
        <v>2</v>
      </c>
      <c r="J33" s="93" t="s">
        <v>817</v>
      </c>
      <c r="K33" s="46" t="s">
        <v>586</v>
      </c>
      <c r="L33" s="40"/>
      <c r="M33" s="40"/>
      <c r="N33" s="40"/>
      <c r="O33" s="40"/>
      <c r="P33" s="40"/>
      <c r="Q33" s="40"/>
      <c r="R33" s="40"/>
    </row>
    <row r="34" spans="1:22" ht="15" customHeight="1" x14ac:dyDescent="0.3">
      <c r="A34" s="32">
        <v>23</v>
      </c>
      <c r="B34" s="38" t="s">
        <v>250</v>
      </c>
      <c r="C34" s="15" t="s">
        <v>36</v>
      </c>
      <c r="D34" s="15" t="s">
        <v>785</v>
      </c>
      <c r="E34" s="15" t="s">
        <v>415</v>
      </c>
      <c r="F34" s="15" t="s">
        <v>116</v>
      </c>
      <c r="G34" s="15" t="s">
        <v>513</v>
      </c>
      <c r="H34" s="144"/>
      <c r="I34" s="5">
        <f t="shared" si="1"/>
        <v>0</v>
      </c>
      <c r="J34" s="94" t="s">
        <v>619</v>
      </c>
      <c r="K34" s="46" t="s">
        <v>623</v>
      </c>
      <c r="L34" s="40"/>
      <c r="M34" s="40"/>
      <c r="N34" s="40"/>
      <c r="O34" s="40"/>
      <c r="P34" s="40"/>
      <c r="Q34" s="40"/>
      <c r="R34" s="40"/>
    </row>
    <row r="35" spans="1:22" ht="15" customHeight="1" x14ac:dyDescent="0.3">
      <c r="A35" s="32">
        <v>24</v>
      </c>
      <c r="B35" s="38" t="s">
        <v>251</v>
      </c>
      <c r="C35" s="15" t="s">
        <v>36</v>
      </c>
      <c r="D35" s="144" t="s">
        <v>81</v>
      </c>
      <c r="E35" s="15" t="s">
        <v>414</v>
      </c>
      <c r="F35" s="15" t="s">
        <v>116</v>
      </c>
      <c r="G35" s="15" t="s">
        <v>475</v>
      </c>
      <c r="H35" s="15" t="s">
        <v>727</v>
      </c>
      <c r="I35" s="5">
        <f t="shared" si="1"/>
        <v>0</v>
      </c>
      <c r="J35" s="69" t="s">
        <v>592</v>
      </c>
      <c r="K35" s="46" t="s">
        <v>882</v>
      </c>
      <c r="L35" s="40"/>
      <c r="M35" s="40"/>
      <c r="N35" s="40"/>
      <c r="O35" s="40"/>
      <c r="P35" s="40"/>
      <c r="Q35" s="40"/>
      <c r="R35" s="40"/>
    </row>
    <row r="36" spans="1:22" ht="15" customHeight="1" x14ac:dyDescent="0.3">
      <c r="A36" s="32">
        <v>25</v>
      </c>
      <c r="B36" s="38" t="s">
        <v>252</v>
      </c>
      <c r="C36" s="15" t="s">
        <v>34</v>
      </c>
      <c r="D36" s="144" t="s">
        <v>81</v>
      </c>
      <c r="E36" s="15" t="s">
        <v>414</v>
      </c>
      <c r="F36" s="15" t="s">
        <v>116</v>
      </c>
      <c r="G36" s="15" t="s">
        <v>475</v>
      </c>
      <c r="H36" s="15" t="s">
        <v>787</v>
      </c>
      <c r="I36" s="5">
        <f t="shared" si="1"/>
        <v>2</v>
      </c>
      <c r="J36" s="69" t="s">
        <v>166</v>
      </c>
      <c r="K36" s="56" t="s">
        <v>881</v>
      </c>
      <c r="L36" s="40"/>
      <c r="M36" s="40"/>
      <c r="N36" s="40"/>
      <c r="O36" s="40"/>
      <c r="P36" s="40"/>
      <c r="Q36" s="40"/>
      <c r="R36" s="40"/>
    </row>
    <row r="37" spans="1:22" ht="15" customHeight="1" x14ac:dyDescent="0.3">
      <c r="A37" s="32">
        <v>26</v>
      </c>
      <c r="B37" s="38" t="s">
        <v>253</v>
      </c>
      <c r="C37" s="15" t="s">
        <v>34</v>
      </c>
      <c r="D37" s="144" t="s">
        <v>81</v>
      </c>
      <c r="E37" s="15" t="s">
        <v>414</v>
      </c>
      <c r="F37" s="15" t="s">
        <v>116</v>
      </c>
      <c r="G37" s="15" t="s">
        <v>477</v>
      </c>
      <c r="H37" s="15" t="s">
        <v>445</v>
      </c>
      <c r="I37" s="5">
        <f t="shared" si="1"/>
        <v>2</v>
      </c>
      <c r="J37" s="69" t="s">
        <v>168</v>
      </c>
      <c r="K37" s="69" t="s">
        <v>168</v>
      </c>
      <c r="L37" s="40"/>
      <c r="M37" s="40"/>
      <c r="N37" s="40"/>
      <c r="O37" s="40"/>
      <c r="P37" s="40"/>
      <c r="Q37" s="40"/>
      <c r="R37" s="40"/>
    </row>
    <row r="38" spans="1:22" ht="15" customHeight="1" x14ac:dyDescent="0.3">
      <c r="A38" s="32">
        <v>27</v>
      </c>
      <c r="B38" s="38" t="s">
        <v>254</v>
      </c>
      <c r="C38" s="15" t="s">
        <v>36</v>
      </c>
      <c r="D38" s="15" t="s">
        <v>785</v>
      </c>
      <c r="E38" s="15" t="s">
        <v>414</v>
      </c>
      <c r="F38" s="15" t="s">
        <v>116</v>
      </c>
      <c r="G38" s="15" t="s">
        <v>475</v>
      </c>
      <c r="H38" s="15" t="s">
        <v>727</v>
      </c>
      <c r="I38" s="5">
        <f t="shared" si="1"/>
        <v>0</v>
      </c>
      <c r="J38" s="69" t="s">
        <v>169</v>
      </c>
      <c r="K38" s="56" t="s">
        <v>170</v>
      </c>
      <c r="L38" s="40"/>
      <c r="M38" s="40"/>
      <c r="N38" s="40"/>
      <c r="O38" s="40"/>
      <c r="P38" s="40"/>
      <c r="Q38" s="40"/>
      <c r="R38" s="40"/>
    </row>
    <row r="39" spans="1:22" ht="15" customHeight="1" x14ac:dyDescent="0.3">
      <c r="A39" s="32">
        <v>28</v>
      </c>
      <c r="B39" s="38" t="s">
        <v>255</v>
      </c>
      <c r="C39" s="15" t="s">
        <v>36</v>
      </c>
      <c r="D39" s="15" t="s">
        <v>785</v>
      </c>
      <c r="E39" s="15" t="s">
        <v>415</v>
      </c>
      <c r="F39" s="15" t="s">
        <v>116</v>
      </c>
      <c r="G39" s="15" t="s">
        <v>476</v>
      </c>
      <c r="H39" s="15" t="s">
        <v>727</v>
      </c>
      <c r="I39" s="5">
        <f t="shared" si="1"/>
        <v>0</v>
      </c>
      <c r="J39" s="69" t="s">
        <v>822</v>
      </c>
      <c r="K39" s="56" t="s">
        <v>172</v>
      </c>
      <c r="L39" s="40"/>
      <c r="M39" s="40"/>
      <c r="N39" s="40"/>
      <c r="O39" s="40"/>
      <c r="P39" s="40"/>
      <c r="Q39" s="40"/>
      <c r="R39" s="40"/>
    </row>
    <row r="40" spans="1:22" ht="15" customHeight="1" x14ac:dyDescent="0.3">
      <c r="A40" s="32">
        <v>29</v>
      </c>
      <c r="B40" s="38" t="s">
        <v>256</v>
      </c>
      <c r="C40" s="15" t="s">
        <v>34</v>
      </c>
      <c r="D40" s="144" t="s">
        <v>81</v>
      </c>
      <c r="E40" s="15" t="s">
        <v>414</v>
      </c>
      <c r="F40" s="15" t="s">
        <v>116</v>
      </c>
      <c r="G40" s="15" t="s">
        <v>476</v>
      </c>
      <c r="H40" s="15" t="s">
        <v>787</v>
      </c>
      <c r="I40" s="5">
        <f t="shared" si="1"/>
        <v>2</v>
      </c>
      <c r="J40" s="69" t="s">
        <v>588</v>
      </c>
      <c r="K40" s="56" t="s">
        <v>981</v>
      </c>
      <c r="L40" s="40"/>
      <c r="M40" s="40"/>
      <c r="N40" s="40"/>
      <c r="O40" s="40"/>
      <c r="P40" s="40"/>
      <c r="Q40" s="40"/>
      <c r="R40" s="40"/>
    </row>
    <row r="41" spans="1:22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6"/>
      <c r="I41" s="101"/>
      <c r="J41" s="102"/>
      <c r="K41" s="10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s="18" customFormat="1" ht="15" customHeight="1" x14ac:dyDescent="0.3">
      <c r="A42" s="35">
        <v>30</v>
      </c>
      <c r="B42" s="38" t="s">
        <v>258</v>
      </c>
      <c r="C42" s="15" t="s">
        <v>34</v>
      </c>
      <c r="D42" s="144" t="s">
        <v>81</v>
      </c>
      <c r="E42" s="15" t="s">
        <v>414</v>
      </c>
      <c r="F42" s="15" t="s">
        <v>116</v>
      </c>
      <c r="G42" s="15" t="s">
        <v>475</v>
      </c>
      <c r="H42" s="15" t="s">
        <v>787</v>
      </c>
      <c r="I42" s="5">
        <f t="shared" ref="I42:I47" si="2">IF(C42=C$5,2,IF(C42=C$6,1,0))</f>
        <v>2</v>
      </c>
      <c r="J42" s="74" t="s">
        <v>669</v>
      </c>
      <c r="K42" s="56" t="s">
        <v>676</v>
      </c>
      <c r="L42" s="17"/>
      <c r="M42" s="17"/>
      <c r="N42" s="17"/>
      <c r="O42" s="17"/>
      <c r="P42" s="17"/>
      <c r="Q42" s="17"/>
      <c r="R42" s="17"/>
    </row>
    <row r="43" spans="1:22" s="18" customFormat="1" ht="15" customHeight="1" x14ac:dyDescent="0.3">
      <c r="A43" s="35">
        <v>31</v>
      </c>
      <c r="B43" s="38" t="s">
        <v>259</v>
      </c>
      <c r="C43" s="15" t="s">
        <v>36</v>
      </c>
      <c r="D43" s="15" t="s">
        <v>785</v>
      </c>
      <c r="E43" s="15" t="s">
        <v>415</v>
      </c>
      <c r="F43" s="15" t="s">
        <v>116</v>
      </c>
      <c r="G43" s="15" t="s">
        <v>513</v>
      </c>
      <c r="H43" s="144"/>
      <c r="I43" s="5">
        <f t="shared" si="2"/>
        <v>0</v>
      </c>
      <c r="J43" s="69" t="s">
        <v>626</v>
      </c>
      <c r="K43" s="56" t="s">
        <v>629</v>
      </c>
      <c r="L43" s="17"/>
      <c r="M43" s="17"/>
      <c r="N43" s="17"/>
      <c r="O43" s="17"/>
      <c r="P43" s="17"/>
      <c r="Q43" s="17"/>
      <c r="R43" s="17"/>
    </row>
    <row r="44" spans="1:22" ht="15" customHeight="1" x14ac:dyDescent="0.3">
      <c r="A44" s="35">
        <v>32</v>
      </c>
      <c r="B44" s="38" t="s">
        <v>260</v>
      </c>
      <c r="C44" s="15" t="s">
        <v>34</v>
      </c>
      <c r="D44" s="144" t="s">
        <v>81</v>
      </c>
      <c r="E44" s="15" t="s">
        <v>414</v>
      </c>
      <c r="F44" s="15" t="s">
        <v>116</v>
      </c>
      <c r="G44" s="15" t="s">
        <v>477</v>
      </c>
      <c r="H44" s="15" t="s">
        <v>787</v>
      </c>
      <c r="I44" s="5">
        <f t="shared" si="2"/>
        <v>2</v>
      </c>
      <c r="J44" s="69" t="s">
        <v>824</v>
      </c>
      <c r="K44" s="56" t="s">
        <v>617</v>
      </c>
      <c r="L44" s="40"/>
      <c r="M44" s="40"/>
      <c r="N44" s="40"/>
      <c r="O44" s="40"/>
      <c r="P44" s="40"/>
      <c r="Q44" s="40"/>
      <c r="R44" s="40"/>
    </row>
    <row r="45" spans="1:22" s="18" customFormat="1" ht="15" customHeight="1" x14ac:dyDescent="0.3">
      <c r="A45" s="35">
        <v>33</v>
      </c>
      <c r="B45" s="38" t="s">
        <v>261</v>
      </c>
      <c r="C45" s="15" t="s">
        <v>34</v>
      </c>
      <c r="D45" s="144" t="s">
        <v>81</v>
      </c>
      <c r="E45" s="15" t="s">
        <v>414</v>
      </c>
      <c r="F45" s="15" t="s">
        <v>116</v>
      </c>
      <c r="G45" s="15" t="s">
        <v>476</v>
      </c>
      <c r="H45" s="15" t="s">
        <v>787</v>
      </c>
      <c r="I45" s="5">
        <f t="shared" si="2"/>
        <v>2</v>
      </c>
      <c r="J45" s="69" t="s">
        <v>823</v>
      </c>
      <c r="K45" s="56" t="s">
        <v>638</v>
      </c>
      <c r="L45" s="17"/>
      <c r="M45" s="17"/>
      <c r="N45" s="17"/>
      <c r="O45" s="17"/>
      <c r="P45" s="17"/>
      <c r="Q45" s="17"/>
      <c r="R45" s="17"/>
    </row>
    <row r="46" spans="1:22" s="18" customFormat="1" ht="15" customHeight="1" x14ac:dyDescent="0.3">
      <c r="A46" s="35">
        <v>34</v>
      </c>
      <c r="B46" s="38" t="s">
        <v>262</v>
      </c>
      <c r="C46" s="15" t="s">
        <v>36</v>
      </c>
      <c r="D46" s="144" t="s">
        <v>81</v>
      </c>
      <c r="E46" s="15" t="s">
        <v>414</v>
      </c>
      <c r="F46" s="15" t="s">
        <v>116</v>
      </c>
      <c r="G46" s="15" t="s">
        <v>513</v>
      </c>
      <c r="H46" s="144"/>
      <c r="I46" s="5">
        <f t="shared" si="2"/>
        <v>0</v>
      </c>
      <c r="J46" s="95" t="s">
        <v>645</v>
      </c>
      <c r="K46" s="56" t="s">
        <v>646</v>
      </c>
      <c r="L46" s="17"/>
      <c r="M46" s="17"/>
      <c r="N46" s="17"/>
      <c r="O46" s="17"/>
      <c r="P46" s="17"/>
      <c r="Q46" s="17"/>
      <c r="R46" s="17"/>
    </row>
    <row r="47" spans="1:22" s="18" customFormat="1" ht="15" customHeight="1" x14ac:dyDescent="0.3">
      <c r="A47" s="35">
        <v>35</v>
      </c>
      <c r="B47" s="38" t="s">
        <v>263</v>
      </c>
      <c r="C47" s="15" t="s">
        <v>36</v>
      </c>
      <c r="D47" s="15" t="s">
        <v>785</v>
      </c>
      <c r="E47" s="15" t="s">
        <v>415</v>
      </c>
      <c r="F47" s="15" t="s">
        <v>117</v>
      </c>
      <c r="G47" s="15" t="s">
        <v>476</v>
      </c>
      <c r="H47" s="15" t="s">
        <v>727</v>
      </c>
      <c r="I47" s="5">
        <f t="shared" si="2"/>
        <v>0</v>
      </c>
      <c r="J47" s="69" t="s">
        <v>174</v>
      </c>
      <c r="K47" s="56" t="s">
        <v>175</v>
      </c>
      <c r="L47" s="17"/>
      <c r="M47" s="17"/>
      <c r="N47" s="17"/>
      <c r="O47" s="17"/>
      <c r="P47" s="17"/>
      <c r="Q47" s="17"/>
      <c r="R47" s="17"/>
    </row>
    <row r="48" spans="1:22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6"/>
      <c r="I48" s="101"/>
      <c r="J48" s="102"/>
      <c r="K48" s="10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s="18" customFormat="1" ht="15" customHeight="1" x14ac:dyDescent="0.3">
      <c r="A49" s="32">
        <v>36</v>
      </c>
      <c r="B49" s="38" t="s">
        <v>265</v>
      </c>
      <c r="C49" s="15" t="s">
        <v>36</v>
      </c>
      <c r="D49" s="144" t="s">
        <v>82</v>
      </c>
      <c r="E49" s="15"/>
      <c r="F49" s="15"/>
      <c r="G49" s="15"/>
      <c r="H49" s="144"/>
      <c r="I49" s="5">
        <f t="shared" ref="I49:I55" si="3">IF(C49=C$5,2,IF(C49=C$6,1,0))</f>
        <v>0</v>
      </c>
      <c r="J49" s="69" t="s">
        <v>177</v>
      </c>
      <c r="K49" s="56"/>
      <c r="L49" s="17"/>
      <c r="M49" s="17"/>
      <c r="N49" s="17"/>
      <c r="O49" s="17"/>
      <c r="P49" s="17"/>
      <c r="Q49" s="17"/>
      <c r="R49" s="17"/>
    </row>
    <row r="50" spans="1:22" s="18" customFormat="1" ht="15" customHeight="1" x14ac:dyDescent="0.3">
      <c r="A50" s="32">
        <v>37</v>
      </c>
      <c r="B50" s="38" t="s">
        <v>266</v>
      </c>
      <c r="C50" s="15" t="s">
        <v>36</v>
      </c>
      <c r="D50" s="15" t="s">
        <v>834</v>
      </c>
      <c r="E50" s="15" t="s">
        <v>414</v>
      </c>
      <c r="F50" s="15" t="s">
        <v>116</v>
      </c>
      <c r="G50" s="15" t="s">
        <v>513</v>
      </c>
      <c r="H50" s="144"/>
      <c r="I50" s="5">
        <f t="shared" si="3"/>
        <v>0</v>
      </c>
      <c r="J50" s="69" t="s">
        <v>832</v>
      </c>
      <c r="K50" s="56" t="s">
        <v>835</v>
      </c>
      <c r="L50" s="17"/>
      <c r="M50" s="17"/>
      <c r="N50" s="17"/>
      <c r="O50" s="17"/>
      <c r="P50" s="17"/>
      <c r="Q50" s="17"/>
      <c r="R50" s="17"/>
    </row>
    <row r="51" spans="1:22" ht="15" customHeight="1" x14ac:dyDescent="0.3">
      <c r="A51" s="32">
        <v>38</v>
      </c>
      <c r="B51" s="38" t="s">
        <v>267</v>
      </c>
      <c r="C51" s="15" t="s">
        <v>34</v>
      </c>
      <c r="D51" s="144" t="s">
        <v>81</v>
      </c>
      <c r="E51" s="15" t="s">
        <v>414</v>
      </c>
      <c r="F51" s="15" t="s">
        <v>116</v>
      </c>
      <c r="G51" s="15" t="s">
        <v>476</v>
      </c>
      <c r="H51" s="15" t="s">
        <v>787</v>
      </c>
      <c r="I51" s="5">
        <f t="shared" si="3"/>
        <v>2</v>
      </c>
      <c r="J51" s="70" t="s">
        <v>828</v>
      </c>
      <c r="K51" s="56" t="s">
        <v>961</v>
      </c>
      <c r="L51" s="40"/>
      <c r="M51" s="40"/>
      <c r="N51" s="40"/>
      <c r="O51" s="40"/>
      <c r="P51" s="40"/>
      <c r="Q51" s="40"/>
      <c r="R51" s="40"/>
    </row>
    <row r="52" spans="1:22" ht="15" customHeight="1" x14ac:dyDescent="0.3">
      <c r="A52" s="32">
        <v>39</v>
      </c>
      <c r="B52" s="38" t="s">
        <v>268</v>
      </c>
      <c r="C52" s="15" t="s">
        <v>36</v>
      </c>
      <c r="D52" s="144" t="s">
        <v>81</v>
      </c>
      <c r="E52" s="15" t="s">
        <v>414</v>
      </c>
      <c r="F52" s="15" t="s">
        <v>116</v>
      </c>
      <c r="G52" s="15" t="s">
        <v>513</v>
      </c>
      <c r="H52" s="144"/>
      <c r="I52" s="5">
        <f t="shared" si="3"/>
        <v>0</v>
      </c>
      <c r="J52" s="74" t="s">
        <v>977</v>
      </c>
      <c r="K52" s="56" t="s">
        <v>783</v>
      </c>
      <c r="L52" s="40"/>
      <c r="M52" s="40"/>
      <c r="N52" s="40"/>
      <c r="O52" s="40"/>
      <c r="P52" s="40"/>
      <c r="Q52" s="40"/>
      <c r="R52" s="40"/>
    </row>
    <row r="53" spans="1:22" s="18" customFormat="1" ht="15" customHeight="1" x14ac:dyDescent="0.3">
      <c r="A53" s="32">
        <v>40</v>
      </c>
      <c r="B53" s="38" t="s">
        <v>320</v>
      </c>
      <c r="C53" s="15" t="s">
        <v>34</v>
      </c>
      <c r="D53" s="15" t="s">
        <v>785</v>
      </c>
      <c r="E53" s="15" t="s">
        <v>414</v>
      </c>
      <c r="F53" s="15" t="s">
        <v>116</v>
      </c>
      <c r="G53" s="15" t="s">
        <v>476</v>
      </c>
      <c r="H53" s="15" t="s">
        <v>445</v>
      </c>
      <c r="I53" s="5">
        <f t="shared" si="3"/>
        <v>2</v>
      </c>
      <c r="J53" s="69" t="s">
        <v>181</v>
      </c>
      <c r="K53" s="56" t="s">
        <v>806</v>
      </c>
      <c r="L53" s="17"/>
      <c r="M53" s="17"/>
      <c r="N53" s="17"/>
      <c r="O53" s="17"/>
      <c r="P53" s="17"/>
      <c r="Q53" s="17"/>
      <c r="R53" s="17"/>
    </row>
    <row r="54" spans="1:22" ht="15" customHeight="1" x14ac:dyDescent="0.3">
      <c r="A54" s="32">
        <v>41</v>
      </c>
      <c r="B54" s="38" t="s">
        <v>269</v>
      </c>
      <c r="C54" s="15" t="s">
        <v>34</v>
      </c>
      <c r="D54" s="144" t="s">
        <v>81</v>
      </c>
      <c r="E54" s="15" t="s">
        <v>414</v>
      </c>
      <c r="F54" s="15" t="s">
        <v>116</v>
      </c>
      <c r="G54" s="15" t="s">
        <v>476</v>
      </c>
      <c r="H54" s="15" t="s">
        <v>787</v>
      </c>
      <c r="I54" s="5">
        <f t="shared" si="3"/>
        <v>2</v>
      </c>
      <c r="J54" s="70" t="s">
        <v>628</v>
      </c>
      <c r="K54" s="56" t="s">
        <v>986</v>
      </c>
      <c r="L54" s="40"/>
      <c r="M54" s="40"/>
      <c r="N54" s="40"/>
      <c r="O54" s="40"/>
      <c r="P54" s="40"/>
      <c r="Q54" s="40"/>
      <c r="R54" s="40"/>
    </row>
    <row r="55" spans="1:22" ht="15" customHeight="1" x14ac:dyDescent="0.3">
      <c r="A55" s="32">
        <v>42</v>
      </c>
      <c r="B55" s="38" t="s">
        <v>270</v>
      </c>
      <c r="C55" s="15" t="s">
        <v>34</v>
      </c>
      <c r="D55" s="144" t="s">
        <v>81</v>
      </c>
      <c r="E55" s="15" t="s">
        <v>414</v>
      </c>
      <c r="F55" s="15" t="s">
        <v>116</v>
      </c>
      <c r="G55" s="15" t="s">
        <v>476</v>
      </c>
      <c r="H55" s="15" t="s">
        <v>787</v>
      </c>
      <c r="I55" s="5">
        <f t="shared" si="3"/>
        <v>2</v>
      </c>
      <c r="J55" s="69" t="s">
        <v>482</v>
      </c>
      <c r="K55" s="56" t="s">
        <v>487</v>
      </c>
      <c r="L55" s="40"/>
      <c r="M55" s="40"/>
      <c r="N55" s="40"/>
      <c r="O55" s="40"/>
      <c r="P55" s="40"/>
      <c r="Q55" s="40"/>
      <c r="R55" s="40"/>
    </row>
    <row r="56" spans="1:22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6"/>
      <c r="I56" s="101"/>
      <c r="J56" s="102"/>
      <c r="K56" s="10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s="18" customFormat="1" ht="15" customHeight="1" x14ac:dyDescent="0.3">
      <c r="A57" s="32">
        <v>43</v>
      </c>
      <c r="B57" s="38" t="s">
        <v>272</v>
      </c>
      <c r="C57" s="15" t="s">
        <v>34</v>
      </c>
      <c r="D57" s="144" t="s">
        <v>81</v>
      </c>
      <c r="E57" s="15" t="s">
        <v>414</v>
      </c>
      <c r="F57" s="15" t="s">
        <v>116</v>
      </c>
      <c r="G57" s="15" t="s">
        <v>476</v>
      </c>
      <c r="H57" s="15" t="s">
        <v>787</v>
      </c>
      <c r="I57" s="5">
        <f t="shared" ref="I57:I70" si="4">IF(C57=C$5,2,IF(C57=C$6,1,0))</f>
        <v>2</v>
      </c>
      <c r="J57" s="69" t="s">
        <v>594</v>
      </c>
      <c r="K57" s="46" t="s">
        <v>598</v>
      </c>
      <c r="L57" s="17"/>
      <c r="M57" s="17"/>
      <c r="N57" s="17"/>
      <c r="O57" s="17"/>
      <c r="P57" s="17"/>
      <c r="Q57" s="17"/>
      <c r="R57" s="17"/>
    </row>
    <row r="58" spans="1:22" s="18" customFormat="1" ht="15" customHeight="1" x14ac:dyDescent="0.3">
      <c r="A58" s="32">
        <v>44</v>
      </c>
      <c r="B58" s="38" t="s">
        <v>273</v>
      </c>
      <c r="C58" s="15" t="s">
        <v>36</v>
      </c>
      <c r="D58" s="144" t="s">
        <v>82</v>
      </c>
      <c r="E58" s="15"/>
      <c r="F58" s="15"/>
      <c r="G58" s="15"/>
      <c r="H58" s="144"/>
      <c r="I58" s="5">
        <f t="shared" si="4"/>
        <v>0</v>
      </c>
      <c r="J58" s="69" t="s">
        <v>813</v>
      </c>
      <c r="K58" s="46"/>
      <c r="L58" s="17"/>
      <c r="M58" s="17"/>
      <c r="N58" s="17"/>
      <c r="O58" s="17"/>
      <c r="P58" s="17"/>
      <c r="Q58" s="17"/>
      <c r="R58" s="17"/>
    </row>
    <row r="59" spans="1:22" s="18" customFormat="1" ht="15" customHeight="1" x14ac:dyDescent="0.3">
      <c r="A59" s="32">
        <v>45</v>
      </c>
      <c r="B59" s="38" t="s">
        <v>274</v>
      </c>
      <c r="C59" s="15" t="s">
        <v>36</v>
      </c>
      <c r="D59" s="144" t="s">
        <v>82</v>
      </c>
      <c r="E59" s="15"/>
      <c r="F59" s="15"/>
      <c r="G59" s="15"/>
      <c r="H59" s="144"/>
      <c r="I59" s="5">
        <f t="shared" si="4"/>
        <v>0</v>
      </c>
      <c r="J59" s="69" t="s">
        <v>185</v>
      </c>
      <c r="K59" s="46"/>
      <c r="L59" s="17"/>
      <c r="M59" s="17"/>
      <c r="N59" s="17"/>
      <c r="O59" s="17"/>
      <c r="P59" s="17"/>
      <c r="Q59" s="17"/>
      <c r="R59" s="17"/>
    </row>
    <row r="60" spans="1:22" s="18" customFormat="1" ht="15" customHeight="1" x14ac:dyDescent="0.3">
      <c r="A60" s="32">
        <v>46</v>
      </c>
      <c r="B60" s="38" t="s">
        <v>275</v>
      </c>
      <c r="C60" s="15" t="s">
        <v>36</v>
      </c>
      <c r="D60" s="144" t="s">
        <v>82</v>
      </c>
      <c r="E60" s="15"/>
      <c r="F60" s="15"/>
      <c r="G60" s="15"/>
      <c r="H60" s="144"/>
      <c r="I60" s="5">
        <f t="shared" si="4"/>
        <v>0</v>
      </c>
      <c r="J60" s="69" t="s">
        <v>801</v>
      </c>
      <c r="K60" s="46"/>
      <c r="L60" s="17"/>
      <c r="M60" s="17"/>
      <c r="N60" s="17"/>
      <c r="O60" s="17"/>
      <c r="P60" s="17"/>
      <c r="Q60" s="17"/>
      <c r="R60" s="17"/>
    </row>
    <row r="61" spans="1:22" ht="15" customHeight="1" x14ac:dyDescent="0.3">
      <c r="A61" s="32">
        <v>47</v>
      </c>
      <c r="B61" s="38" t="s">
        <v>276</v>
      </c>
      <c r="C61" s="15" t="s">
        <v>34</v>
      </c>
      <c r="D61" s="144" t="s">
        <v>81</v>
      </c>
      <c r="E61" s="15" t="s">
        <v>414</v>
      </c>
      <c r="F61" s="15" t="s">
        <v>116</v>
      </c>
      <c r="G61" s="15" t="s">
        <v>477</v>
      </c>
      <c r="H61" s="15" t="s">
        <v>787</v>
      </c>
      <c r="I61" s="5">
        <f t="shared" si="4"/>
        <v>2</v>
      </c>
      <c r="J61" s="69" t="s">
        <v>763</v>
      </c>
      <c r="K61" s="56" t="s">
        <v>191</v>
      </c>
      <c r="L61" s="40"/>
      <c r="M61" s="40"/>
      <c r="N61" s="40"/>
      <c r="O61" s="40"/>
      <c r="P61" s="40"/>
      <c r="Q61" s="40"/>
      <c r="R61" s="40"/>
    </row>
    <row r="62" spans="1:22" s="18" customFormat="1" ht="15" customHeight="1" x14ac:dyDescent="0.3">
      <c r="A62" s="32">
        <v>48</v>
      </c>
      <c r="B62" s="38" t="s">
        <v>277</v>
      </c>
      <c r="C62" s="15" t="s">
        <v>36</v>
      </c>
      <c r="D62" s="144" t="s">
        <v>82</v>
      </c>
      <c r="E62" s="15"/>
      <c r="F62" s="15"/>
      <c r="G62" s="15"/>
      <c r="H62" s="144"/>
      <c r="I62" s="5">
        <f t="shared" si="4"/>
        <v>0</v>
      </c>
      <c r="J62" s="69" t="s">
        <v>192</v>
      </c>
      <c r="K62" s="46"/>
      <c r="L62" s="17"/>
      <c r="M62" s="17"/>
      <c r="N62" s="17"/>
      <c r="O62" s="17"/>
      <c r="P62" s="17"/>
      <c r="Q62" s="17"/>
      <c r="R62" s="17"/>
    </row>
    <row r="63" spans="1:22" s="18" customFormat="1" ht="15" customHeight="1" x14ac:dyDescent="0.3">
      <c r="A63" s="32">
        <v>49</v>
      </c>
      <c r="B63" s="38" t="s">
        <v>278</v>
      </c>
      <c r="C63" s="15" t="s">
        <v>36</v>
      </c>
      <c r="D63" s="144" t="s">
        <v>81</v>
      </c>
      <c r="E63" s="15" t="s">
        <v>414</v>
      </c>
      <c r="F63" s="15" t="s">
        <v>116</v>
      </c>
      <c r="G63" s="15" t="s">
        <v>513</v>
      </c>
      <c r="H63" s="144"/>
      <c r="I63" s="5">
        <f t="shared" si="4"/>
        <v>0</v>
      </c>
      <c r="J63" s="69" t="s">
        <v>704</v>
      </c>
      <c r="K63" s="46" t="s">
        <v>194</v>
      </c>
      <c r="L63" s="17"/>
      <c r="M63" s="17"/>
      <c r="N63" s="17"/>
      <c r="O63" s="17"/>
      <c r="P63" s="17"/>
      <c r="Q63" s="17"/>
      <c r="R63" s="17"/>
    </row>
    <row r="64" spans="1:22" s="18" customFormat="1" ht="15" customHeight="1" x14ac:dyDescent="0.3">
      <c r="A64" s="32">
        <v>50</v>
      </c>
      <c r="B64" s="38" t="s">
        <v>279</v>
      </c>
      <c r="C64" s="15" t="s">
        <v>36</v>
      </c>
      <c r="D64" s="144" t="s">
        <v>81</v>
      </c>
      <c r="E64" s="15" t="s">
        <v>414</v>
      </c>
      <c r="F64" s="15" t="s">
        <v>116</v>
      </c>
      <c r="G64" s="15" t="s">
        <v>476</v>
      </c>
      <c r="H64" s="15" t="s">
        <v>727</v>
      </c>
      <c r="I64" s="5">
        <f t="shared" si="4"/>
        <v>0</v>
      </c>
      <c r="J64" s="74" t="s">
        <v>663</v>
      </c>
      <c r="K64" s="57" t="s">
        <v>667</v>
      </c>
      <c r="L64" s="17"/>
      <c r="M64" s="17"/>
      <c r="N64" s="17"/>
      <c r="O64" s="17"/>
      <c r="P64" s="17"/>
      <c r="Q64" s="17"/>
      <c r="R64" s="17"/>
    </row>
    <row r="65" spans="1:22" s="18" customFormat="1" ht="15" customHeight="1" x14ac:dyDescent="0.3">
      <c r="A65" s="32">
        <v>51</v>
      </c>
      <c r="B65" s="38" t="s">
        <v>280</v>
      </c>
      <c r="C65" s="15" t="s">
        <v>36</v>
      </c>
      <c r="D65" s="144" t="s">
        <v>81</v>
      </c>
      <c r="E65" s="15" t="s">
        <v>414</v>
      </c>
      <c r="F65" s="15" t="s">
        <v>116</v>
      </c>
      <c r="G65" s="15" t="s">
        <v>513</v>
      </c>
      <c r="H65" s="15"/>
      <c r="I65" s="5">
        <f t="shared" si="4"/>
        <v>0</v>
      </c>
      <c r="J65" s="69" t="s">
        <v>803</v>
      </c>
      <c r="K65" s="46"/>
      <c r="L65" s="17"/>
      <c r="M65" s="17"/>
      <c r="N65" s="17"/>
      <c r="O65" s="17"/>
      <c r="P65" s="17"/>
      <c r="Q65" s="17"/>
      <c r="R65" s="17"/>
    </row>
    <row r="66" spans="1:22" s="18" customFormat="1" ht="15" customHeight="1" x14ac:dyDescent="0.3">
      <c r="A66" s="32">
        <v>52</v>
      </c>
      <c r="B66" s="38" t="s">
        <v>281</v>
      </c>
      <c r="C66" s="15" t="s">
        <v>34</v>
      </c>
      <c r="D66" s="144" t="s">
        <v>81</v>
      </c>
      <c r="E66" s="15" t="s">
        <v>414</v>
      </c>
      <c r="F66" s="15" t="s">
        <v>116</v>
      </c>
      <c r="G66" s="15" t="s">
        <v>477</v>
      </c>
      <c r="H66" s="15" t="s">
        <v>787</v>
      </c>
      <c r="I66" s="5">
        <f t="shared" si="4"/>
        <v>2</v>
      </c>
      <c r="J66" s="69" t="s">
        <v>196</v>
      </c>
      <c r="K66" s="69" t="s">
        <v>468</v>
      </c>
      <c r="L66" s="17"/>
      <c r="M66" s="17"/>
      <c r="N66" s="17"/>
      <c r="O66" s="17"/>
      <c r="P66" s="17"/>
      <c r="Q66" s="17"/>
      <c r="R66" s="17"/>
    </row>
    <row r="67" spans="1:22" ht="15" customHeight="1" x14ac:dyDescent="0.3">
      <c r="A67" s="32">
        <v>53</v>
      </c>
      <c r="B67" s="38" t="s">
        <v>282</v>
      </c>
      <c r="C67" s="15" t="s">
        <v>34</v>
      </c>
      <c r="D67" s="144" t="s">
        <v>81</v>
      </c>
      <c r="E67" s="15" t="s">
        <v>414</v>
      </c>
      <c r="F67" s="15" t="s">
        <v>116</v>
      </c>
      <c r="G67" s="15" t="s">
        <v>477</v>
      </c>
      <c r="H67" s="15" t="s">
        <v>787</v>
      </c>
      <c r="I67" s="5">
        <f t="shared" si="4"/>
        <v>2</v>
      </c>
      <c r="J67" s="94" t="s">
        <v>197</v>
      </c>
      <c r="K67" s="70" t="s">
        <v>720</v>
      </c>
      <c r="L67" s="40"/>
      <c r="M67" s="40"/>
      <c r="N67" s="40"/>
      <c r="O67" s="40"/>
      <c r="P67" s="40"/>
      <c r="Q67" s="40"/>
      <c r="R67" s="40"/>
    </row>
    <row r="68" spans="1:22" s="18" customFormat="1" ht="15" customHeight="1" x14ac:dyDescent="0.3">
      <c r="A68" s="32">
        <v>54</v>
      </c>
      <c r="B68" s="38" t="s">
        <v>283</v>
      </c>
      <c r="C68" s="15" t="s">
        <v>36</v>
      </c>
      <c r="D68" s="15" t="s">
        <v>785</v>
      </c>
      <c r="E68" s="15" t="s">
        <v>415</v>
      </c>
      <c r="F68" s="15" t="s">
        <v>116</v>
      </c>
      <c r="G68" s="15" t="s">
        <v>477</v>
      </c>
      <c r="H68" s="15" t="s">
        <v>726</v>
      </c>
      <c r="I68" s="5">
        <f t="shared" si="4"/>
        <v>0</v>
      </c>
      <c r="J68" s="69" t="s">
        <v>198</v>
      </c>
      <c r="K68" s="56" t="s">
        <v>730</v>
      </c>
      <c r="L68" s="17"/>
      <c r="M68" s="17"/>
      <c r="N68" s="17"/>
      <c r="O68" s="17"/>
      <c r="P68" s="17"/>
      <c r="Q68" s="17"/>
      <c r="R68" s="17"/>
    </row>
    <row r="69" spans="1:22" s="18" customFormat="1" ht="15" customHeight="1" x14ac:dyDescent="0.3">
      <c r="A69" s="32">
        <v>55</v>
      </c>
      <c r="B69" s="38" t="s">
        <v>284</v>
      </c>
      <c r="C69" s="15" t="s">
        <v>36</v>
      </c>
      <c r="D69" s="144" t="s">
        <v>82</v>
      </c>
      <c r="E69" s="15"/>
      <c r="F69" s="15"/>
      <c r="G69" s="15"/>
      <c r="H69" s="15"/>
      <c r="I69" s="5">
        <f t="shared" si="4"/>
        <v>0</v>
      </c>
      <c r="J69" s="69" t="s">
        <v>199</v>
      </c>
      <c r="K69" s="46"/>
      <c r="L69" s="17"/>
      <c r="M69" s="17"/>
      <c r="N69" s="17"/>
      <c r="O69" s="17"/>
      <c r="P69" s="17"/>
      <c r="Q69" s="17"/>
      <c r="R69" s="17"/>
    </row>
    <row r="70" spans="1:22" ht="15" customHeight="1" x14ac:dyDescent="0.3">
      <c r="A70" s="32">
        <v>56</v>
      </c>
      <c r="B70" s="38" t="s">
        <v>285</v>
      </c>
      <c r="C70" s="15" t="s">
        <v>36</v>
      </c>
      <c r="D70" s="144" t="s">
        <v>81</v>
      </c>
      <c r="E70" s="15" t="s">
        <v>414</v>
      </c>
      <c r="F70" s="15" t="s">
        <v>117</v>
      </c>
      <c r="G70" s="15" t="s">
        <v>513</v>
      </c>
      <c r="H70" s="144"/>
      <c r="I70" s="5">
        <f t="shared" si="4"/>
        <v>0</v>
      </c>
      <c r="J70" s="69" t="s">
        <v>812</v>
      </c>
      <c r="K70" s="46" t="s">
        <v>936</v>
      </c>
      <c r="L70" s="40"/>
      <c r="M70" s="40"/>
      <c r="N70" s="40"/>
      <c r="O70" s="40"/>
      <c r="P70" s="40"/>
      <c r="Q70" s="40"/>
      <c r="R70" s="40"/>
    </row>
    <row r="71" spans="1:22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6"/>
      <c r="I71" s="101"/>
      <c r="J71" s="102"/>
      <c r="K71" s="10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8" customFormat="1" ht="15" customHeight="1" x14ac:dyDescent="0.3">
      <c r="A72" s="32">
        <v>57</v>
      </c>
      <c r="B72" s="38" t="s">
        <v>287</v>
      </c>
      <c r="C72" s="15" t="s">
        <v>36</v>
      </c>
      <c r="D72" s="144" t="s">
        <v>81</v>
      </c>
      <c r="E72" s="15" t="s">
        <v>414</v>
      </c>
      <c r="F72" s="15" t="s">
        <v>116</v>
      </c>
      <c r="G72" s="15" t="s">
        <v>513</v>
      </c>
      <c r="H72" s="144"/>
      <c r="I72" s="5">
        <f t="shared" ref="I72:I77" si="5">IF(C72=C$5,2,IF(C72=C$6,1,0))</f>
        <v>0</v>
      </c>
      <c r="J72" s="69" t="s">
        <v>202</v>
      </c>
      <c r="K72" s="56" t="s">
        <v>740</v>
      </c>
      <c r="L72" s="17"/>
      <c r="M72" s="17"/>
      <c r="N72" s="17"/>
      <c r="O72" s="17"/>
      <c r="P72" s="17"/>
      <c r="Q72" s="17"/>
      <c r="R72" s="17"/>
    </row>
    <row r="73" spans="1:22" ht="15" customHeight="1" x14ac:dyDescent="0.3">
      <c r="A73" s="32">
        <v>58</v>
      </c>
      <c r="B73" s="38" t="s">
        <v>288</v>
      </c>
      <c r="C73" s="15" t="s">
        <v>36</v>
      </c>
      <c r="D73" s="144" t="s">
        <v>82</v>
      </c>
      <c r="E73" s="15"/>
      <c r="F73" s="15"/>
      <c r="G73" s="15"/>
      <c r="H73" s="15"/>
      <c r="I73" s="5">
        <f t="shared" si="5"/>
        <v>0</v>
      </c>
      <c r="J73" s="69" t="s">
        <v>742</v>
      </c>
      <c r="K73" s="46"/>
      <c r="L73" s="40"/>
      <c r="M73" s="40"/>
      <c r="N73" s="40"/>
      <c r="O73" s="40"/>
      <c r="P73" s="40"/>
      <c r="Q73" s="40"/>
      <c r="R73" s="40"/>
    </row>
    <row r="74" spans="1:22" ht="15" customHeight="1" x14ac:dyDescent="0.3">
      <c r="A74" s="32">
        <v>59</v>
      </c>
      <c r="B74" s="38" t="s">
        <v>289</v>
      </c>
      <c r="C74" s="15" t="s">
        <v>36</v>
      </c>
      <c r="D74" s="144" t="s">
        <v>82</v>
      </c>
      <c r="E74" s="15"/>
      <c r="F74" s="15"/>
      <c r="G74" s="15"/>
      <c r="H74" s="15"/>
      <c r="I74" s="5">
        <f t="shared" si="5"/>
        <v>0</v>
      </c>
      <c r="J74" s="69" t="s">
        <v>716</v>
      </c>
      <c r="K74" s="46"/>
      <c r="L74" s="40"/>
      <c r="M74" s="40"/>
      <c r="N74" s="40"/>
      <c r="O74" s="40"/>
      <c r="P74" s="40"/>
      <c r="Q74" s="40"/>
      <c r="R74" s="40"/>
    </row>
    <row r="75" spans="1:22" s="18" customFormat="1" ht="15" customHeight="1" x14ac:dyDescent="0.3">
      <c r="A75" s="32">
        <v>60</v>
      </c>
      <c r="B75" s="38" t="s">
        <v>290</v>
      </c>
      <c r="C75" s="15" t="s">
        <v>34</v>
      </c>
      <c r="D75" s="144" t="s">
        <v>81</v>
      </c>
      <c r="E75" s="15" t="s">
        <v>414</v>
      </c>
      <c r="F75" s="15" t="s">
        <v>116</v>
      </c>
      <c r="G75" s="15" t="s">
        <v>476</v>
      </c>
      <c r="H75" s="15" t="s">
        <v>787</v>
      </c>
      <c r="I75" s="5">
        <f t="shared" si="5"/>
        <v>2</v>
      </c>
      <c r="J75" s="70" t="s">
        <v>978</v>
      </c>
      <c r="K75" s="46"/>
      <c r="L75" s="17"/>
      <c r="M75" s="17"/>
      <c r="N75" s="17"/>
      <c r="O75" s="17"/>
      <c r="P75" s="17"/>
      <c r="Q75" s="17"/>
      <c r="R75" s="17"/>
    </row>
    <row r="76" spans="1:22" s="18" customFormat="1" ht="15" customHeight="1" x14ac:dyDescent="0.3">
      <c r="A76" s="32">
        <v>61</v>
      </c>
      <c r="B76" s="38" t="s">
        <v>291</v>
      </c>
      <c r="C76" s="15" t="s">
        <v>34</v>
      </c>
      <c r="D76" s="144" t="s">
        <v>81</v>
      </c>
      <c r="E76" s="15" t="s">
        <v>414</v>
      </c>
      <c r="F76" s="15" t="s">
        <v>116</v>
      </c>
      <c r="G76" s="15" t="s">
        <v>476</v>
      </c>
      <c r="H76" s="15" t="s">
        <v>787</v>
      </c>
      <c r="I76" s="5">
        <f t="shared" si="5"/>
        <v>2</v>
      </c>
      <c r="J76" s="69" t="s">
        <v>795</v>
      </c>
      <c r="K76" s="46" t="s">
        <v>209</v>
      </c>
      <c r="L76" s="17"/>
      <c r="M76" s="17"/>
      <c r="N76" s="17"/>
      <c r="O76" s="17"/>
      <c r="P76" s="17"/>
      <c r="Q76" s="17"/>
      <c r="R76" s="17"/>
    </row>
    <row r="77" spans="1:22" s="18" customFormat="1" ht="15" customHeight="1" x14ac:dyDescent="0.3">
      <c r="A77" s="32">
        <v>62</v>
      </c>
      <c r="B77" s="38" t="s">
        <v>292</v>
      </c>
      <c r="C77" s="15" t="s">
        <v>36</v>
      </c>
      <c r="D77" s="144" t="s">
        <v>82</v>
      </c>
      <c r="E77" s="15"/>
      <c r="F77" s="15"/>
      <c r="G77" s="15"/>
      <c r="H77" s="15"/>
      <c r="I77" s="5">
        <f t="shared" si="5"/>
        <v>0</v>
      </c>
      <c r="J77" s="69" t="s">
        <v>744</v>
      </c>
      <c r="K77" s="46"/>
      <c r="L77" s="17"/>
      <c r="M77" s="17"/>
      <c r="N77" s="17"/>
      <c r="O77" s="17"/>
      <c r="P77" s="17"/>
      <c r="Q77" s="17"/>
      <c r="R77" s="17"/>
    </row>
    <row r="78" spans="1:22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6"/>
      <c r="I78" s="101"/>
      <c r="J78" s="102"/>
      <c r="K78" s="10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18" customFormat="1" ht="15" customHeight="1" x14ac:dyDescent="0.3">
      <c r="A79" s="32">
        <v>63</v>
      </c>
      <c r="B79" s="38" t="s">
        <v>294</v>
      </c>
      <c r="C79" s="15" t="s">
        <v>36</v>
      </c>
      <c r="D79" s="144" t="s">
        <v>81</v>
      </c>
      <c r="E79" s="15" t="s">
        <v>414</v>
      </c>
      <c r="F79" s="15" t="s">
        <v>116</v>
      </c>
      <c r="G79" s="15" t="s">
        <v>475</v>
      </c>
      <c r="H79" s="144" t="s">
        <v>727</v>
      </c>
      <c r="I79" s="5">
        <f t="shared" ref="I79:I90" si="6">IF(C79=C$5,2,IF(C79=C$6,1,0))</f>
        <v>0</v>
      </c>
      <c r="J79" s="69" t="s">
        <v>845</v>
      </c>
      <c r="K79" s="96" t="s">
        <v>850</v>
      </c>
      <c r="L79" s="17"/>
      <c r="M79" s="17"/>
      <c r="N79" s="17"/>
      <c r="O79" s="17"/>
      <c r="P79" s="17"/>
      <c r="Q79" s="17"/>
      <c r="R79" s="17"/>
    </row>
    <row r="80" spans="1:22" s="18" customFormat="1" ht="15" customHeight="1" x14ac:dyDescent="0.3">
      <c r="A80" s="32">
        <v>64</v>
      </c>
      <c r="B80" s="38" t="s">
        <v>295</v>
      </c>
      <c r="C80" s="15" t="s">
        <v>36</v>
      </c>
      <c r="D80" s="15" t="s">
        <v>785</v>
      </c>
      <c r="E80" s="15" t="s">
        <v>414</v>
      </c>
      <c r="F80" s="15" t="s">
        <v>116</v>
      </c>
      <c r="G80" s="15" t="s">
        <v>477</v>
      </c>
      <c r="H80" s="15" t="s">
        <v>727</v>
      </c>
      <c r="I80" s="5">
        <f t="shared" si="6"/>
        <v>0</v>
      </c>
      <c r="J80" s="70" t="s">
        <v>821</v>
      </c>
      <c r="K80" s="58" t="s">
        <v>216</v>
      </c>
      <c r="L80" s="17"/>
      <c r="M80" s="17"/>
      <c r="N80" s="17"/>
      <c r="O80" s="17"/>
      <c r="P80" s="17"/>
      <c r="Q80" s="17"/>
      <c r="R80" s="17"/>
    </row>
    <row r="81" spans="1:22" s="18" customFormat="1" ht="15" customHeight="1" x14ac:dyDescent="0.3">
      <c r="A81" s="32">
        <v>65</v>
      </c>
      <c r="B81" s="38" t="s">
        <v>296</v>
      </c>
      <c r="C81" s="15" t="s">
        <v>36</v>
      </c>
      <c r="D81" s="144" t="s">
        <v>82</v>
      </c>
      <c r="E81" s="15"/>
      <c r="F81" s="15"/>
      <c r="G81" s="15"/>
      <c r="H81" s="15"/>
      <c r="I81" s="5">
        <f t="shared" si="6"/>
        <v>0</v>
      </c>
      <c r="J81" s="69" t="s">
        <v>820</v>
      </c>
      <c r="K81" s="46"/>
      <c r="L81" s="17"/>
      <c r="M81" s="17"/>
      <c r="N81" s="17"/>
      <c r="O81" s="17"/>
      <c r="P81" s="17"/>
      <c r="Q81" s="17"/>
      <c r="R81" s="17"/>
    </row>
    <row r="82" spans="1:22" s="18" customFormat="1" ht="15" customHeight="1" x14ac:dyDescent="0.3">
      <c r="A82" s="32">
        <v>66</v>
      </c>
      <c r="B82" s="38" t="s">
        <v>297</v>
      </c>
      <c r="C82" s="15" t="s">
        <v>36</v>
      </c>
      <c r="D82" s="144" t="s">
        <v>82</v>
      </c>
      <c r="E82" s="15"/>
      <c r="F82" s="15"/>
      <c r="G82" s="15"/>
      <c r="H82" s="15"/>
      <c r="I82" s="5">
        <f t="shared" si="6"/>
        <v>0</v>
      </c>
      <c r="J82" s="69" t="s">
        <v>989</v>
      </c>
      <c r="K82" s="69"/>
      <c r="L82" s="17"/>
      <c r="M82" s="17"/>
      <c r="N82" s="17"/>
      <c r="O82" s="17"/>
      <c r="P82" s="17"/>
      <c r="Q82" s="17"/>
      <c r="R82" s="17"/>
    </row>
    <row r="83" spans="1:22" ht="15" customHeight="1" x14ac:dyDescent="0.3">
      <c r="A83" s="32">
        <v>67</v>
      </c>
      <c r="B83" s="38" t="s">
        <v>298</v>
      </c>
      <c r="C83" s="15" t="s">
        <v>36</v>
      </c>
      <c r="D83" s="15" t="s">
        <v>785</v>
      </c>
      <c r="E83" s="15" t="s">
        <v>414</v>
      </c>
      <c r="F83" s="15" t="s">
        <v>116</v>
      </c>
      <c r="G83" s="15" t="s">
        <v>513</v>
      </c>
      <c r="H83" s="144"/>
      <c r="I83" s="5">
        <f t="shared" si="6"/>
        <v>0</v>
      </c>
      <c r="J83" s="69" t="s">
        <v>682</v>
      </c>
      <c r="K83" s="46" t="s">
        <v>687</v>
      </c>
      <c r="L83" s="40"/>
      <c r="M83" s="40"/>
      <c r="N83" s="40"/>
      <c r="O83" s="40"/>
      <c r="P83" s="40"/>
      <c r="Q83" s="40"/>
      <c r="R83" s="40"/>
    </row>
    <row r="84" spans="1:22" s="18" customFormat="1" ht="15" customHeight="1" x14ac:dyDescent="0.3">
      <c r="A84" s="32">
        <v>68</v>
      </c>
      <c r="B84" s="38" t="s">
        <v>299</v>
      </c>
      <c r="C84" s="15" t="s">
        <v>36</v>
      </c>
      <c r="D84" s="15" t="s">
        <v>785</v>
      </c>
      <c r="E84" s="15" t="s">
        <v>415</v>
      </c>
      <c r="F84" s="15" t="s">
        <v>116</v>
      </c>
      <c r="G84" s="15" t="s">
        <v>475</v>
      </c>
      <c r="H84" s="15" t="s">
        <v>727</v>
      </c>
      <c r="I84" s="5">
        <f t="shared" si="6"/>
        <v>0</v>
      </c>
      <c r="J84" s="10" t="s">
        <v>689</v>
      </c>
      <c r="K84" s="46" t="s">
        <v>692</v>
      </c>
      <c r="L84" s="17"/>
      <c r="M84" s="17"/>
      <c r="N84" s="17"/>
      <c r="O84" s="17"/>
      <c r="P84" s="17"/>
      <c r="Q84" s="17"/>
      <c r="R84" s="17"/>
    </row>
    <row r="85" spans="1:22" ht="15" customHeight="1" x14ac:dyDescent="0.3">
      <c r="A85" s="32">
        <v>69</v>
      </c>
      <c r="B85" s="38" t="s">
        <v>300</v>
      </c>
      <c r="C85" s="15" t="s">
        <v>34</v>
      </c>
      <c r="D85" s="144" t="s">
        <v>81</v>
      </c>
      <c r="E85" s="15" t="s">
        <v>414</v>
      </c>
      <c r="F85" s="15" t="s">
        <v>116</v>
      </c>
      <c r="G85" s="15" t="s">
        <v>475</v>
      </c>
      <c r="H85" s="15" t="s">
        <v>787</v>
      </c>
      <c r="I85" s="5">
        <f t="shared" si="6"/>
        <v>2</v>
      </c>
      <c r="J85" s="69" t="s">
        <v>224</v>
      </c>
      <c r="K85" s="46" t="s">
        <v>491</v>
      </c>
      <c r="L85" s="40"/>
      <c r="M85" s="40"/>
      <c r="N85" s="40"/>
      <c r="O85" s="40"/>
      <c r="P85" s="40"/>
      <c r="Q85" s="40"/>
      <c r="R85" s="40"/>
    </row>
    <row r="86" spans="1:22" s="18" customFormat="1" ht="15" customHeight="1" x14ac:dyDescent="0.3">
      <c r="A86" s="32">
        <v>70</v>
      </c>
      <c r="B86" s="38" t="s">
        <v>301</v>
      </c>
      <c r="C86" s="15" t="s">
        <v>34</v>
      </c>
      <c r="D86" s="144" t="s">
        <v>81</v>
      </c>
      <c r="E86" s="15" t="s">
        <v>414</v>
      </c>
      <c r="F86" s="15" t="s">
        <v>116</v>
      </c>
      <c r="G86" s="15" t="s">
        <v>477</v>
      </c>
      <c r="H86" s="15" t="s">
        <v>787</v>
      </c>
      <c r="I86" s="5">
        <f t="shared" si="6"/>
        <v>2</v>
      </c>
      <c r="J86" s="69" t="s">
        <v>225</v>
      </c>
      <c r="K86" s="46" t="s">
        <v>794</v>
      </c>
      <c r="L86" s="17"/>
      <c r="M86" s="17"/>
      <c r="N86" s="17"/>
      <c r="O86" s="17"/>
      <c r="P86" s="17"/>
      <c r="Q86" s="17"/>
      <c r="R86" s="17"/>
    </row>
    <row r="87" spans="1:22" s="18" customFormat="1" ht="15" customHeight="1" x14ac:dyDescent="0.3">
      <c r="A87" s="32">
        <v>71</v>
      </c>
      <c r="B87" s="38" t="s">
        <v>302</v>
      </c>
      <c r="C87" s="15" t="s">
        <v>36</v>
      </c>
      <c r="D87" s="144" t="s">
        <v>82</v>
      </c>
      <c r="E87" s="15"/>
      <c r="F87" s="15"/>
      <c r="G87" s="15"/>
      <c r="H87" s="15"/>
      <c r="I87" s="5">
        <f t="shared" si="6"/>
        <v>0</v>
      </c>
      <c r="J87" s="69" t="s">
        <v>751</v>
      </c>
      <c r="K87" s="46"/>
      <c r="L87" s="17"/>
      <c r="M87" s="17"/>
      <c r="N87" s="17"/>
      <c r="O87" s="17"/>
      <c r="P87" s="17"/>
      <c r="Q87" s="17"/>
      <c r="R87" s="17"/>
    </row>
    <row r="88" spans="1:22" ht="15" customHeight="1" x14ac:dyDescent="0.3">
      <c r="A88" s="32">
        <v>72</v>
      </c>
      <c r="B88" s="38" t="s">
        <v>303</v>
      </c>
      <c r="C88" s="15" t="s">
        <v>36</v>
      </c>
      <c r="D88" s="144" t="s">
        <v>81</v>
      </c>
      <c r="E88" s="15" t="s">
        <v>414</v>
      </c>
      <c r="F88" s="15" t="s">
        <v>116</v>
      </c>
      <c r="G88" s="15" t="s">
        <v>513</v>
      </c>
      <c r="H88" s="15"/>
      <c r="I88" s="5">
        <f t="shared" si="6"/>
        <v>0</v>
      </c>
      <c r="J88" s="69" t="s">
        <v>971</v>
      </c>
      <c r="K88" s="46" t="s">
        <v>974</v>
      </c>
      <c r="L88" s="40"/>
      <c r="M88" s="40"/>
      <c r="N88" s="40"/>
      <c r="O88" s="40"/>
      <c r="P88" s="40"/>
      <c r="Q88" s="40"/>
      <c r="R88" s="40"/>
    </row>
    <row r="89" spans="1:22" s="18" customFormat="1" ht="15" customHeight="1" x14ac:dyDescent="0.3">
      <c r="A89" s="32">
        <v>73</v>
      </c>
      <c r="B89" s="38" t="s">
        <v>304</v>
      </c>
      <c r="C89" s="15" t="s">
        <v>34</v>
      </c>
      <c r="D89" s="144" t="s">
        <v>81</v>
      </c>
      <c r="E89" s="15" t="s">
        <v>414</v>
      </c>
      <c r="F89" s="15" t="s">
        <v>116</v>
      </c>
      <c r="G89" s="15" t="s">
        <v>477</v>
      </c>
      <c r="H89" s="15" t="s">
        <v>787</v>
      </c>
      <c r="I89" s="5">
        <f t="shared" si="6"/>
        <v>2</v>
      </c>
      <c r="J89" s="69" t="s">
        <v>101</v>
      </c>
      <c r="K89" s="46" t="s">
        <v>759</v>
      </c>
      <c r="L89" s="17"/>
      <c r="M89" s="17"/>
      <c r="N89" s="17"/>
      <c r="O89" s="17"/>
      <c r="P89" s="17"/>
      <c r="Q89" s="17"/>
      <c r="R89" s="17"/>
    </row>
    <row r="90" spans="1:22" s="18" customFormat="1" ht="15" customHeight="1" x14ac:dyDescent="0.3">
      <c r="A90" s="32">
        <v>74</v>
      </c>
      <c r="B90" s="38" t="s">
        <v>305</v>
      </c>
      <c r="C90" s="15" t="s">
        <v>36</v>
      </c>
      <c r="D90" s="15" t="s">
        <v>785</v>
      </c>
      <c r="E90" s="15" t="s">
        <v>414</v>
      </c>
      <c r="F90" s="15" t="s">
        <v>116</v>
      </c>
      <c r="G90" s="15" t="s">
        <v>513</v>
      </c>
      <c r="H90" s="144"/>
      <c r="I90" s="5">
        <f t="shared" si="6"/>
        <v>0</v>
      </c>
      <c r="J90" s="69" t="s">
        <v>360</v>
      </c>
      <c r="K90" s="46" t="s">
        <v>697</v>
      </c>
      <c r="L90" s="17"/>
      <c r="M90" s="17"/>
      <c r="N90" s="17"/>
      <c r="O90" s="17"/>
      <c r="P90" s="17"/>
      <c r="Q90" s="17"/>
      <c r="R90" s="17"/>
    </row>
    <row r="91" spans="1:22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6"/>
      <c r="I91" s="101"/>
      <c r="J91" s="102"/>
      <c r="K91" s="10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18" customFormat="1" ht="15" customHeight="1" x14ac:dyDescent="0.3">
      <c r="A92" s="32">
        <v>75</v>
      </c>
      <c r="B92" s="38" t="s">
        <v>307</v>
      </c>
      <c r="C92" s="15" t="s">
        <v>34</v>
      </c>
      <c r="D92" s="15" t="s">
        <v>785</v>
      </c>
      <c r="E92" s="15" t="s">
        <v>414</v>
      </c>
      <c r="F92" s="15" t="s">
        <v>116</v>
      </c>
      <c r="G92" s="15" t="s">
        <v>476</v>
      </c>
      <c r="H92" s="144" t="s">
        <v>445</v>
      </c>
      <c r="I92" s="5">
        <f t="shared" ref="I92:I100" si="7">IF(C92=C$5,2,IF(C92=C$6,1,0))</f>
        <v>2</v>
      </c>
      <c r="J92" s="69" t="s">
        <v>422</v>
      </c>
      <c r="K92" s="46" t="s">
        <v>424</v>
      </c>
      <c r="L92" s="17"/>
      <c r="M92" s="17"/>
      <c r="N92" s="17"/>
      <c r="O92" s="17"/>
      <c r="P92" s="17"/>
      <c r="Q92" s="17"/>
      <c r="R92" s="17"/>
    </row>
    <row r="93" spans="1:22" s="18" customFormat="1" ht="15" customHeight="1" x14ac:dyDescent="0.3">
      <c r="A93" s="32">
        <v>76</v>
      </c>
      <c r="B93" s="38" t="s">
        <v>308</v>
      </c>
      <c r="C93" s="15" t="s">
        <v>36</v>
      </c>
      <c r="D93" s="144" t="s">
        <v>81</v>
      </c>
      <c r="E93" s="15" t="s">
        <v>414</v>
      </c>
      <c r="F93" s="15" t="s">
        <v>116</v>
      </c>
      <c r="G93" s="15" t="s">
        <v>513</v>
      </c>
      <c r="H93" s="144"/>
      <c r="I93" s="5">
        <f t="shared" si="7"/>
        <v>0</v>
      </c>
      <c r="J93" s="69" t="s">
        <v>553</v>
      </c>
      <c r="K93" s="46" t="s">
        <v>474</v>
      </c>
      <c r="L93" s="17"/>
      <c r="M93" s="17"/>
      <c r="N93" s="17"/>
      <c r="O93" s="17"/>
      <c r="P93" s="17"/>
      <c r="Q93" s="17"/>
      <c r="R93" s="17"/>
    </row>
    <row r="94" spans="1:22" ht="15" customHeight="1" x14ac:dyDescent="0.3">
      <c r="A94" s="32">
        <v>77</v>
      </c>
      <c r="B94" s="38" t="s">
        <v>309</v>
      </c>
      <c r="C94" s="15" t="s">
        <v>34</v>
      </c>
      <c r="D94" s="144" t="s">
        <v>81</v>
      </c>
      <c r="E94" s="15" t="s">
        <v>414</v>
      </c>
      <c r="F94" s="15" t="s">
        <v>116</v>
      </c>
      <c r="G94" s="15" t="s">
        <v>477</v>
      </c>
      <c r="H94" s="15" t="s">
        <v>787</v>
      </c>
      <c r="I94" s="5">
        <f t="shared" si="7"/>
        <v>2</v>
      </c>
      <c r="J94" s="69" t="s">
        <v>354</v>
      </c>
      <c r="K94" s="46" t="s">
        <v>939</v>
      </c>
      <c r="L94" s="40"/>
      <c r="M94" s="40"/>
      <c r="N94" s="40"/>
      <c r="O94" s="40"/>
      <c r="P94" s="40"/>
      <c r="Q94" s="40"/>
      <c r="R94" s="40"/>
    </row>
    <row r="95" spans="1:22" ht="15" customHeight="1" x14ac:dyDescent="0.3">
      <c r="A95" s="32">
        <v>78</v>
      </c>
      <c r="B95" s="38" t="s">
        <v>310</v>
      </c>
      <c r="C95" s="15" t="s">
        <v>36</v>
      </c>
      <c r="D95" s="144" t="s">
        <v>81</v>
      </c>
      <c r="E95" s="15" t="s">
        <v>414</v>
      </c>
      <c r="F95" s="15" t="s">
        <v>116</v>
      </c>
      <c r="G95" s="15" t="s">
        <v>513</v>
      </c>
      <c r="H95" s="144"/>
      <c r="I95" s="5">
        <f t="shared" si="7"/>
        <v>0</v>
      </c>
      <c r="J95" s="69" t="s">
        <v>440</v>
      </c>
      <c r="K95" s="46" t="s">
        <v>444</v>
      </c>
      <c r="L95" s="40"/>
      <c r="M95" s="40"/>
      <c r="N95" s="40"/>
      <c r="O95" s="40"/>
      <c r="P95" s="40"/>
      <c r="Q95" s="40"/>
      <c r="R95" s="40"/>
    </row>
    <row r="96" spans="1:22" ht="15" customHeight="1" x14ac:dyDescent="0.3">
      <c r="A96" s="32">
        <v>79</v>
      </c>
      <c r="B96" s="38" t="s">
        <v>311</v>
      </c>
      <c r="C96" s="15" t="s">
        <v>36</v>
      </c>
      <c r="D96" s="144" t="s">
        <v>81</v>
      </c>
      <c r="E96" s="15" t="s">
        <v>415</v>
      </c>
      <c r="F96" s="15" t="s">
        <v>116</v>
      </c>
      <c r="G96" s="15" t="s">
        <v>476</v>
      </c>
      <c r="H96" s="15" t="s">
        <v>727</v>
      </c>
      <c r="I96" s="5">
        <f t="shared" si="7"/>
        <v>0</v>
      </c>
      <c r="J96" s="69" t="s">
        <v>448</v>
      </c>
      <c r="K96" s="46" t="s">
        <v>793</v>
      </c>
      <c r="L96" s="40"/>
      <c r="M96" s="40"/>
      <c r="N96" s="40"/>
      <c r="O96" s="40"/>
      <c r="P96" s="40"/>
      <c r="Q96" s="40"/>
      <c r="R96" s="40"/>
    </row>
    <row r="97" spans="1:22" s="18" customFormat="1" ht="15" customHeight="1" x14ac:dyDescent="0.3">
      <c r="A97" s="32">
        <v>80</v>
      </c>
      <c r="B97" s="38" t="s">
        <v>312</v>
      </c>
      <c r="C97" s="15" t="s">
        <v>36</v>
      </c>
      <c r="D97" s="144" t="s">
        <v>81</v>
      </c>
      <c r="E97" s="15" t="s">
        <v>415</v>
      </c>
      <c r="F97" s="15" t="s">
        <v>116</v>
      </c>
      <c r="G97" s="15" t="s">
        <v>476</v>
      </c>
      <c r="H97" s="15" t="s">
        <v>727</v>
      </c>
      <c r="I97" s="5">
        <f t="shared" si="7"/>
        <v>0</v>
      </c>
      <c r="J97" s="69" t="s">
        <v>869</v>
      </c>
      <c r="K97" s="46" t="s">
        <v>897</v>
      </c>
      <c r="L97" s="17"/>
      <c r="M97" s="17"/>
      <c r="N97" s="17"/>
      <c r="O97" s="17"/>
      <c r="P97" s="17"/>
      <c r="Q97" s="17"/>
      <c r="R97" s="17"/>
    </row>
    <row r="98" spans="1:22" s="18" customFormat="1" ht="15" customHeight="1" x14ac:dyDescent="0.3">
      <c r="A98" s="32">
        <v>81</v>
      </c>
      <c r="B98" s="38" t="s">
        <v>313</v>
      </c>
      <c r="C98" s="15" t="s">
        <v>36</v>
      </c>
      <c r="D98" s="144" t="s">
        <v>82</v>
      </c>
      <c r="E98" s="15"/>
      <c r="F98" s="15"/>
      <c r="G98" s="15"/>
      <c r="H98" s="15"/>
      <c r="I98" s="5">
        <f t="shared" si="7"/>
        <v>0</v>
      </c>
      <c r="J98" s="69" t="s">
        <v>452</v>
      </c>
      <c r="K98" s="46"/>
      <c r="L98" s="17"/>
      <c r="M98" s="17"/>
      <c r="N98" s="17"/>
      <c r="O98" s="17"/>
      <c r="P98" s="17"/>
      <c r="Q98" s="17"/>
      <c r="R98" s="17"/>
    </row>
    <row r="99" spans="1:22" s="18" customFormat="1" ht="15" customHeight="1" x14ac:dyDescent="0.3">
      <c r="A99" s="32">
        <v>82</v>
      </c>
      <c r="B99" s="38" t="s">
        <v>314</v>
      </c>
      <c r="C99" s="15" t="s">
        <v>36</v>
      </c>
      <c r="D99" s="144" t="s">
        <v>82</v>
      </c>
      <c r="E99" s="15"/>
      <c r="F99" s="15"/>
      <c r="G99" s="15"/>
      <c r="H99" s="15"/>
      <c r="I99" s="5">
        <f t="shared" si="7"/>
        <v>0</v>
      </c>
      <c r="J99" s="69" t="s">
        <v>370</v>
      </c>
      <c r="K99" s="46"/>
      <c r="L99" s="17"/>
      <c r="M99" s="17"/>
      <c r="N99" s="17"/>
      <c r="O99" s="17"/>
      <c r="P99" s="17"/>
      <c r="Q99" s="17"/>
      <c r="R99" s="17"/>
    </row>
    <row r="100" spans="1:22" s="18" customFormat="1" ht="15" customHeight="1" x14ac:dyDescent="0.3">
      <c r="A100" s="32">
        <v>83</v>
      </c>
      <c r="B100" s="38" t="s">
        <v>315</v>
      </c>
      <c r="C100" s="15" t="s">
        <v>34</v>
      </c>
      <c r="D100" s="15" t="s">
        <v>785</v>
      </c>
      <c r="E100" s="15" t="s">
        <v>414</v>
      </c>
      <c r="F100" s="15" t="s">
        <v>116</v>
      </c>
      <c r="G100" s="15" t="s">
        <v>476</v>
      </c>
      <c r="H100" s="144" t="s">
        <v>445</v>
      </c>
      <c r="I100" s="5">
        <f t="shared" si="7"/>
        <v>2</v>
      </c>
      <c r="J100" s="69" t="s">
        <v>409</v>
      </c>
      <c r="K100" s="46" t="s">
        <v>786</v>
      </c>
      <c r="L100" s="17"/>
      <c r="M100" s="17"/>
      <c r="N100" s="17"/>
      <c r="O100" s="17"/>
      <c r="P100" s="17"/>
      <c r="Q100" s="17"/>
      <c r="R100" s="17"/>
    </row>
    <row r="101" spans="1:22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6"/>
      <c r="I101" s="101"/>
      <c r="J101" s="102"/>
      <c r="K101" s="10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5" customHeight="1" x14ac:dyDescent="0.3">
      <c r="A102" s="32">
        <v>84</v>
      </c>
      <c r="B102" s="47" t="s">
        <v>345</v>
      </c>
      <c r="C102" s="15" t="s">
        <v>36</v>
      </c>
      <c r="D102" s="144" t="s">
        <v>82</v>
      </c>
      <c r="E102" s="15"/>
      <c r="F102" s="15"/>
      <c r="G102" s="15"/>
      <c r="H102" s="15"/>
      <c r="I102" s="5">
        <f>IF(C102=C$5,2,IF(C102=C$6,1,0))</f>
        <v>0</v>
      </c>
      <c r="J102" s="69" t="s">
        <v>367</v>
      </c>
      <c r="K102" s="46"/>
      <c r="L102" s="40"/>
      <c r="M102" s="40"/>
      <c r="N102" s="40"/>
      <c r="O102" s="40"/>
      <c r="P102" s="40"/>
      <c r="Q102" s="40"/>
      <c r="R102" s="40"/>
    </row>
    <row r="103" spans="1:22" ht="15" customHeight="1" x14ac:dyDescent="0.3">
      <c r="A103" s="32">
        <v>85</v>
      </c>
      <c r="B103" s="47" t="s">
        <v>346</v>
      </c>
      <c r="C103" s="15" t="s">
        <v>36</v>
      </c>
      <c r="D103" s="144" t="s">
        <v>82</v>
      </c>
      <c r="E103" s="15"/>
      <c r="F103" s="15"/>
      <c r="G103" s="15"/>
      <c r="H103" s="15"/>
      <c r="I103" s="5">
        <f>IF(C103=C$5,2,IF(C103=C$6,1,0))</f>
        <v>0</v>
      </c>
      <c r="J103" s="69" t="s">
        <v>369</v>
      </c>
      <c r="K103" s="46"/>
    </row>
    <row r="105" spans="1:22" ht="14.25" customHeight="1" x14ac:dyDescent="0.3">
      <c r="B105" s="40"/>
    </row>
    <row r="107" spans="1:22" ht="14.25" customHeight="1" x14ac:dyDescent="0.3">
      <c r="A107" s="27"/>
      <c r="B107" s="19"/>
      <c r="C107" s="28"/>
      <c r="D107" s="146"/>
      <c r="E107" s="28"/>
      <c r="F107" s="28"/>
      <c r="G107" s="28"/>
      <c r="H107" s="28"/>
      <c r="I107" s="28"/>
      <c r="J107" s="28"/>
      <c r="K107" s="28"/>
    </row>
    <row r="114" spans="1:11" ht="14.25" customHeight="1" x14ac:dyDescent="0.3">
      <c r="A114" s="27"/>
      <c r="B114" s="19"/>
      <c r="C114" s="28"/>
      <c r="D114" s="146"/>
      <c r="E114" s="28"/>
      <c r="F114" s="28"/>
      <c r="G114" s="28"/>
      <c r="H114" s="28"/>
      <c r="I114" s="28"/>
      <c r="J114" s="28"/>
      <c r="K114" s="28"/>
    </row>
    <row r="118" spans="1:11" ht="14.25" customHeight="1" x14ac:dyDescent="0.3">
      <c r="A118" s="27"/>
      <c r="B118" s="19"/>
      <c r="C118" s="28"/>
      <c r="D118" s="146"/>
      <c r="E118" s="28"/>
      <c r="F118" s="28"/>
      <c r="G118" s="28"/>
      <c r="H118" s="28"/>
      <c r="I118" s="28"/>
      <c r="J118" s="28"/>
      <c r="K118" s="28"/>
    </row>
    <row r="121" spans="1:11" ht="14.25" customHeight="1" x14ac:dyDescent="0.3">
      <c r="A121" s="27"/>
      <c r="B121" s="19"/>
      <c r="C121" s="28"/>
      <c r="D121" s="146"/>
      <c r="E121" s="28"/>
      <c r="F121" s="28"/>
      <c r="G121" s="28"/>
      <c r="H121" s="28"/>
      <c r="I121" s="28"/>
      <c r="J121" s="28"/>
      <c r="K121" s="28"/>
    </row>
    <row r="125" spans="1:11" ht="14.25" customHeight="1" x14ac:dyDescent="0.3">
      <c r="A125" s="27"/>
      <c r="B125" s="19"/>
      <c r="C125" s="28"/>
      <c r="D125" s="146"/>
      <c r="E125" s="28"/>
      <c r="F125" s="28"/>
      <c r="G125" s="28"/>
      <c r="H125" s="28"/>
      <c r="I125" s="28"/>
      <c r="J125" s="28"/>
      <c r="K125" s="28"/>
    </row>
    <row r="128" spans="1:11" ht="14.25" customHeight="1" x14ac:dyDescent="0.3">
      <c r="A128" s="27"/>
      <c r="B128" s="19"/>
      <c r="C128" s="28"/>
      <c r="D128" s="146"/>
      <c r="E128" s="28"/>
      <c r="F128" s="28"/>
      <c r="G128" s="28"/>
      <c r="H128" s="28"/>
      <c r="I128" s="28"/>
      <c r="J128" s="28"/>
      <c r="K128" s="28"/>
    </row>
    <row r="132" spans="1:11" ht="14.25" customHeight="1" x14ac:dyDescent="0.3">
      <c r="A132" s="27"/>
      <c r="B132" s="19"/>
      <c r="C132" s="28"/>
      <c r="D132" s="146"/>
      <c r="E132" s="28"/>
      <c r="F132" s="28"/>
      <c r="G132" s="28"/>
      <c r="H132" s="28"/>
      <c r="I132" s="28"/>
      <c r="J132" s="28"/>
      <c r="K132" s="28"/>
    </row>
  </sheetData>
  <autoFilter ref="A10:R103"/>
  <dataConsolidate/>
  <mergeCells count="8">
    <mergeCell ref="A1:K1"/>
    <mergeCell ref="A3:K3"/>
    <mergeCell ref="A4:A7"/>
    <mergeCell ref="B5:B7"/>
    <mergeCell ref="E4:G4"/>
    <mergeCell ref="J4:J9"/>
    <mergeCell ref="K4:K8"/>
    <mergeCell ref="I5:I8"/>
  </mergeCells>
  <phoneticPr fontId="31" type="noConversion"/>
  <dataValidations count="7">
    <dataValidation type="list" allowBlank="1" showInputMessage="1" showErrorMessage="1" sqref="C42:C47 C72:C77 C49:C55 C79:C90 C102:C103 C30:C40 C92:C100 C57:C70 C11:C28">
      <formula1>$C$5:$C$8</formula1>
    </dataValidation>
    <dataValidation type="list" allowBlank="1" showInputMessage="1" showErrorMessage="1" sqref="H57:H64 H92:H97 H89:H90 H30:H40 H11:H28 H79:H80 H83:H86 H49:H55 H42:H47 H66:H70 H72 H75:H76 H100">
      <formula1>$H$5:$H$8</formula1>
    </dataValidation>
    <dataValidation type="list" allowBlank="1" showInputMessage="1" showErrorMessage="1" sqref="E11:E28 E30:E40 E42:E47 E49:E55 E57:E70 E72:E77 E79:E90 E92:E100 E102:E103">
      <formula1>$E$5:$E$8</formula1>
    </dataValidation>
    <dataValidation type="list" allowBlank="1" showInputMessage="1" showErrorMessage="1" sqref="F30:F40 F42:F47 F49:F55 F57:F70 F72:F77 F79:F90 F92:F100 F11:F28 F102:F103">
      <formula1>$F$5:$F$7</formula1>
    </dataValidation>
    <dataValidation type="list" allowBlank="1" showInputMessage="1" showErrorMessage="1" sqref="G102:G103 G11:G100">
      <formula1>$G$5:$G$10</formula1>
    </dataValidation>
    <dataValidation type="list" allowBlank="1" showInputMessage="1" showErrorMessage="1" sqref="H102:H103 H98:H99 H87:H88 H81:H82 H77 H65 H73:H74">
      <formula1>#REF!</formula1>
    </dataValidation>
    <dataValidation type="list" allowBlank="1" showInputMessage="1" showErrorMessage="1" sqref="D11:D28 D49:D55 D72:D77 D102:D103 D30:D40 D42:D47 D57:D70 D79:D90 D92:D100">
      <formula1>$D$5:$D$10</formula1>
    </dataValidation>
  </dataValidations>
  <hyperlinks>
    <hyperlink ref="K66" r:id="rId1"/>
    <hyperlink ref="K28" r:id="rId2"/>
    <hyperlink ref="K18" r:id="rId3" display="http://adm.rkursk.ru/inc/download.php?file_id=28200"/>
    <hyperlink ref="K33" r:id="rId4" display="http://www.df35.ru/images/file/Budjetnii process/Ispolnenie oblastnogo budjeta/Analiticheskii material/2015/07-2015/%D0%A1%D0%B2%D0%B5%D0%B4%D0%B5%D0%BD%D0%B8%D1%8F %D0%BE%D0%B1 %D0%BE%D0%B1%D1%8A%D0%B5%D0%BC%D0%B5 %D0%B3%D0%BE%D1%81%D1%83%D0%B4%D0%B0%D1%80%D1%81%D1%82%D0%B2%D0%B5%D0%BD%D0%BD%D0%BE%D0%B3%D0%BE %D0%B4%D0%BE%D0%BB%D0%B3%D0%B0 2014.xls"/>
    <hyperlink ref="K45" r:id="rId5" display="http://mf-ao.ru/documents/proekt/proektzao_2014_3.zip"/>
    <hyperlink ref="K83" r:id="rId6" display="http://fin22.ru/files/matotch-2014.zip"/>
    <hyperlink ref="K67" r:id="rId7" display="http://minfin.pnzreg.ru/files/finance_pnzreg_ru/files/otkrbud/ispbud14/090715_1105.zip"/>
    <hyperlink ref="K89" r:id="rId8" display="http://mf.omskportal.ru/ru/RegionalPublicAuthorities/executivelist/MF/otkrbudg/ispolnenie/2014/god/PageContent/0/body_files/file8/gosdolg.rar"/>
    <hyperlink ref="K19" r:id="rId9" tooltip="Открыть файл WinRAR 447 Кб" display="http://www.admlip.ru/doc/app/bus/fin/otchet2014.zip"/>
    <hyperlink ref="K11" r:id="rId10"/>
    <hyperlink ref="K14" r:id="rId11"/>
    <hyperlink ref="K55" r:id="rId12"/>
    <hyperlink ref="K44" r:id="rId13"/>
    <hyperlink ref="K37" r:id="rId14"/>
    <hyperlink ref="J16" r:id="rId15"/>
    <hyperlink ref="J18" r:id="rId16"/>
    <hyperlink ref="J23" r:id="rId17"/>
    <hyperlink ref="J24" r:id="rId18"/>
    <hyperlink ref="J31" r:id="rId19"/>
    <hyperlink ref="J17" r:id="rId20"/>
    <hyperlink ref="J14" r:id="rId21"/>
    <hyperlink ref="J30" r:id="rId22"/>
    <hyperlink ref="J37" r:id="rId23"/>
    <hyperlink ref="J89" r:id="rId24"/>
    <hyperlink ref="J94" r:id="rId25"/>
    <hyperlink ref="J36" r:id="rId26"/>
    <hyperlink ref="J38" r:id="rId27"/>
    <hyperlink ref="J44" r:id="rId28"/>
    <hyperlink ref="J46" r:id="rId29"/>
    <hyperlink ref="J47" r:id="rId30"/>
    <hyperlink ref="J49" r:id="rId31"/>
    <hyperlink ref="J55" r:id="rId32"/>
    <hyperlink ref="J57" r:id="rId33" display="http://www.gsrb.ru/ru/materials/materialy-k-zasedaniyu-gs-k-rb/?SECTION_ID=153"/>
    <hyperlink ref="J62" r:id="rId34"/>
    <hyperlink ref="J72" r:id="rId35"/>
    <hyperlink ref="J74" r:id="rId36"/>
    <hyperlink ref="J86" r:id="rId37"/>
    <hyperlink ref="J87" r:id="rId38"/>
    <hyperlink ref="J53" r:id="rId39"/>
    <hyperlink ref="J27" r:id="rId40"/>
    <hyperlink ref="J58" r:id="rId41"/>
    <hyperlink ref="J35" r:id="rId42" display="http://budget.lenobl.ru/new/documents/budget.php"/>
    <hyperlink ref="J59" r:id="rId43"/>
    <hyperlink ref="J66" r:id="rId44"/>
    <hyperlink ref="J67" r:id="rId45"/>
    <hyperlink ref="J68" r:id="rId46"/>
    <hyperlink ref="J80" r:id="rId47"/>
    <hyperlink ref="J85" r:id="rId48"/>
    <hyperlink ref="J102" r:id="rId49"/>
    <hyperlink ref="J103" r:id="rId50"/>
    <hyperlink ref="J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J92" r:id="rId51"/>
    <hyperlink ref="J100" r:id="rId52"/>
    <hyperlink ref="J20" r:id="rId53"/>
    <hyperlink ref="J98" r:id="rId54"/>
    <hyperlink ref="J93" r:id="rId55"/>
    <hyperlink ref="J28" r:id="rId56"/>
    <hyperlink ref="J12" r:id="rId57"/>
    <hyperlink ref="J21" r:id="rId58"/>
    <hyperlink ref="J32" r:id="rId59"/>
    <hyperlink ref="J42" r:id="rId60"/>
    <hyperlink ref="J96" r:id="rId61"/>
    <hyperlink ref="J63" r:id="rId62"/>
    <hyperlink ref="J69" r:id="rId63"/>
    <hyperlink ref="J73" r:id="rId64" location="document_list"/>
    <hyperlink ref="J90" r:id="rId65"/>
    <hyperlink ref="J64" r:id="rId66"/>
    <hyperlink ref="J19" r:id="rId67"/>
    <hyperlink ref="J52" r:id="rId68"/>
    <hyperlink ref="J22" r:id="rId69"/>
    <hyperlink ref="J40" r:id="rId70"/>
    <hyperlink ref="J33" r:id="rId71" display="http://www.df35.ru/index.php?option=com_content&amp;view=category&amp;id=95&amp;Itemid=122"/>
    <hyperlink ref="J11" r:id="rId72"/>
    <hyperlink ref="J15" r:id="rId73"/>
    <hyperlink ref="J25" r:id="rId74"/>
    <hyperlink ref="J70" r:id="rId75"/>
    <hyperlink ref="J81" r:id="rId76"/>
    <hyperlink ref="J45" r:id="rId77"/>
    <hyperlink ref="J65" r:id="rId78"/>
    <hyperlink ref="J83" r:id="rId79"/>
    <hyperlink ref="K24" r:id="rId80" display="http://fin.tmbreg.ru/assets/files/RegionBudget/IspolRegion/2014/dolg_2014.xls"/>
    <hyperlink ref="J97" r:id="rId81"/>
    <hyperlink ref="J43" r:id="rId82"/>
    <hyperlink ref="J61" r:id="rId83"/>
    <hyperlink ref="J75" r:id="rId84" display="http://www.minfin74.ru/mBudget/execution/annual/annual.php"/>
    <hyperlink ref="J54" r:id="rId85"/>
  </hyperlinks>
  <pageMargins left="0.25" right="0.25" top="0.75" bottom="0.75" header="0.3" footer="0.3"/>
  <pageSetup paperSize="9" scale="50" fitToHeight="3" orientation="landscape" r:id="rId86"/>
  <headerFooter>
    <oddFooter>&amp;A&amp;RСтраница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0"/>
  <sheetViews>
    <sheetView view="pageBreakPreview" zoomScaleNormal="100" zoomScaleSheetLayoutView="100" workbookViewId="0">
      <pane xSplit="4" ySplit="10" topLeftCell="I11" activePane="bottomRight" state="frozen"/>
      <selection pane="topRight" activeCell="E1" sqref="E1"/>
      <selection pane="bottomLeft" activeCell="A11" sqref="A11"/>
      <selection pane="bottomRight" activeCell="B106" sqref="B106"/>
    </sheetView>
  </sheetViews>
  <sheetFormatPr defaultColWidth="9.109375" defaultRowHeight="14.25" customHeight="1" x14ac:dyDescent="0.3"/>
  <cols>
    <col min="1" max="1" width="5.44140625" style="26" customWidth="1"/>
    <col min="2" max="2" width="27" style="43" customWidth="1"/>
    <col min="3" max="3" width="45.44140625" style="25" customWidth="1"/>
    <col min="4" max="4" width="18" style="25" customWidth="1"/>
    <col min="5" max="5" width="24.33203125" style="25" customWidth="1"/>
    <col min="6" max="6" width="24.5546875" style="25" customWidth="1"/>
    <col min="7" max="7" width="11.33203125" style="43" customWidth="1"/>
    <col min="8" max="8" width="12.44140625" style="43" customWidth="1"/>
    <col min="9" max="9" width="7.88671875" style="25" customWidth="1"/>
    <col min="10" max="10" width="12.109375" style="25" customWidth="1"/>
    <col min="11" max="11" width="10.88671875" style="25" customWidth="1"/>
    <col min="12" max="12" width="8.44140625" style="25" customWidth="1"/>
    <col min="13" max="13" width="46.6640625" style="25" customWidth="1"/>
    <col min="14" max="14" width="36.5546875" style="25" customWidth="1"/>
    <col min="15" max="16384" width="9.109375" style="43"/>
  </cols>
  <sheetData>
    <row r="1" spans="1:21" s="40" customFormat="1" ht="18" customHeight="1" x14ac:dyDescent="0.25">
      <c r="A1" s="272" t="s">
        <v>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21" ht="13.8" x14ac:dyDescent="0.3">
      <c r="A2" s="36" t="s">
        <v>364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1"/>
    </row>
    <row r="3" spans="1:21" ht="51" customHeight="1" x14ac:dyDescent="0.3">
      <c r="A3" s="273" t="str">
        <f>'Методика (Раздел 5)'!B43</f>
        <v>Показатель оценивается в случае публикации сведений, представленных в разрезе всех принятых законов о внесении изменений в закон о бюджете, с указанием сумм изменений: 
а) в части доходов - по видам доходов, детализированным,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бюджетов;
б) в части расходов - по разделам и подразделам классификации расходов.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21" ht="60" customHeight="1" x14ac:dyDescent="0.3">
      <c r="A4" s="280" t="s">
        <v>327</v>
      </c>
      <c r="B4" s="41" t="s">
        <v>316</v>
      </c>
      <c r="C4" s="81" t="str">
        <f>'Методика (Раздел 5)'!B42</f>
        <v>Представлены ли в составе материалов к проекту закона об исполнении бюджета за 2014 год сведения о внесенных в течение отчетного года изменениях в закон о бюджете?</v>
      </c>
      <c r="D4" s="274" t="s">
        <v>83</v>
      </c>
      <c r="E4" s="314" t="s">
        <v>376</v>
      </c>
      <c r="F4" s="322"/>
      <c r="G4" s="274" t="s">
        <v>347</v>
      </c>
      <c r="H4" s="274" t="s">
        <v>368</v>
      </c>
      <c r="I4" s="289" t="s">
        <v>50</v>
      </c>
      <c r="J4" s="290"/>
      <c r="K4" s="290"/>
      <c r="L4" s="291"/>
      <c r="M4" s="274" t="s">
        <v>325</v>
      </c>
      <c r="N4" s="274" t="s">
        <v>819</v>
      </c>
      <c r="O4" s="40"/>
      <c r="P4" s="40"/>
      <c r="Q4" s="40"/>
      <c r="R4" s="40"/>
      <c r="S4" s="40"/>
      <c r="T4" s="40"/>
      <c r="U4" s="40"/>
    </row>
    <row r="5" spans="1:21" s="22" customFormat="1" ht="43.5" customHeight="1" x14ac:dyDescent="0.3">
      <c r="A5" s="281"/>
      <c r="B5" s="274" t="s">
        <v>335</v>
      </c>
      <c r="C5" s="42" t="str">
        <f>'Методика (Раздел 5)'!B44</f>
        <v>Да, сведения представлены в части доходов и расходов, а также в случае, если законы о внесении изменений в бюджет 2014 года не принимались</v>
      </c>
      <c r="D5" s="283"/>
      <c r="E5" s="42" t="s">
        <v>108</v>
      </c>
      <c r="F5" s="42" t="s">
        <v>89</v>
      </c>
      <c r="G5" s="283"/>
      <c r="H5" s="283"/>
      <c r="I5" s="277" t="s">
        <v>341</v>
      </c>
      <c r="J5" s="285" t="s">
        <v>342</v>
      </c>
      <c r="K5" s="286"/>
      <c r="L5" s="277" t="s">
        <v>340</v>
      </c>
      <c r="M5" s="283"/>
      <c r="N5" s="283"/>
      <c r="O5" s="21"/>
      <c r="P5" s="21"/>
      <c r="Q5" s="21"/>
      <c r="R5" s="21"/>
      <c r="S5" s="21"/>
      <c r="T5" s="21"/>
      <c r="U5" s="21"/>
    </row>
    <row r="6" spans="1:21" s="22" customFormat="1" ht="39.75" customHeight="1" x14ac:dyDescent="0.3">
      <c r="A6" s="281"/>
      <c r="B6" s="283"/>
      <c r="C6" s="42" t="str">
        <f>'Методика (Раздел 5)'!B45</f>
        <v>Да, сведения представлены, но только частично (только в части доходов или только в части расходов или не по всем указанным статьям)</v>
      </c>
      <c r="D6" s="283"/>
      <c r="E6" s="42" t="s">
        <v>85</v>
      </c>
      <c r="F6" s="42" t="s">
        <v>90</v>
      </c>
      <c r="G6" s="283"/>
      <c r="H6" s="283"/>
      <c r="I6" s="278"/>
      <c r="J6" s="287" t="s">
        <v>339</v>
      </c>
      <c r="K6" s="287" t="s">
        <v>365</v>
      </c>
      <c r="L6" s="278"/>
      <c r="M6" s="283"/>
      <c r="N6" s="283"/>
      <c r="O6" s="21"/>
      <c r="P6" s="21"/>
      <c r="Q6" s="21"/>
      <c r="R6" s="21"/>
      <c r="S6" s="21"/>
      <c r="T6" s="21"/>
      <c r="U6" s="21"/>
    </row>
    <row r="7" spans="1:21" s="22" customFormat="1" ht="43.5" customHeight="1" x14ac:dyDescent="0.3">
      <c r="A7" s="281"/>
      <c r="B7" s="283"/>
      <c r="C7" s="42" t="str">
        <f>'Методика (Раздел 5)'!B46</f>
        <v>Нет, не представлены или не отвечают требованиям</v>
      </c>
      <c r="D7" s="283"/>
      <c r="E7" s="42" t="s">
        <v>84</v>
      </c>
      <c r="F7" s="42" t="s">
        <v>91</v>
      </c>
      <c r="G7" s="283"/>
      <c r="H7" s="283"/>
      <c r="I7" s="278"/>
      <c r="J7" s="292"/>
      <c r="K7" s="292"/>
      <c r="L7" s="278"/>
      <c r="M7" s="283"/>
      <c r="N7" s="283"/>
      <c r="O7" s="21"/>
      <c r="P7" s="21"/>
      <c r="Q7" s="21"/>
      <c r="R7" s="21"/>
      <c r="S7" s="21"/>
      <c r="T7" s="21"/>
      <c r="U7" s="21"/>
    </row>
    <row r="8" spans="1:21" s="22" customFormat="1" ht="39.75" customHeight="1" x14ac:dyDescent="0.3">
      <c r="A8" s="321"/>
      <c r="B8" s="320"/>
      <c r="C8" s="53"/>
      <c r="D8" s="284"/>
      <c r="E8" s="42" t="s">
        <v>80</v>
      </c>
      <c r="F8" s="42" t="s">
        <v>661</v>
      </c>
      <c r="G8" s="284"/>
      <c r="H8" s="284"/>
      <c r="I8" s="279"/>
      <c r="J8" s="288"/>
      <c r="K8" s="288"/>
      <c r="L8" s="279"/>
      <c r="M8" s="283"/>
      <c r="N8" s="284"/>
      <c r="O8" s="21"/>
      <c r="P8" s="21"/>
      <c r="Q8" s="21"/>
      <c r="R8" s="21"/>
      <c r="S8" s="21"/>
      <c r="T8" s="21"/>
      <c r="U8" s="21"/>
    </row>
    <row r="9" spans="1:21" s="22" customFormat="1" ht="31.5" hidden="1" customHeight="1" x14ac:dyDescent="0.3">
      <c r="A9" s="166"/>
      <c r="B9" s="167"/>
      <c r="C9" s="53"/>
      <c r="D9" s="84"/>
      <c r="E9" s="42"/>
      <c r="F9" s="42"/>
      <c r="G9" s="42"/>
      <c r="H9" s="42"/>
      <c r="I9" s="53"/>
      <c r="J9" s="53"/>
      <c r="K9" s="53"/>
      <c r="L9" s="154"/>
      <c r="M9" s="297"/>
      <c r="N9" s="53"/>
      <c r="O9" s="21"/>
      <c r="P9" s="21"/>
      <c r="Q9" s="21"/>
      <c r="R9" s="21"/>
      <c r="S9" s="21"/>
      <c r="T9" s="21"/>
      <c r="U9" s="21"/>
    </row>
    <row r="10" spans="1:21" s="30" customFormat="1" ht="15" customHeight="1" x14ac:dyDescent="0.3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29"/>
      <c r="P10" s="29"/>
      <c r="Q10" s="29"/>
      <c r="R10" s="29"/>
      <c r="S10" s="29"/>
      <c r="T10" s="29"/>
      <c r="U10" s="29"/>
    </row>
    <row r="11" spans="1:21" s="18" customFormat="1" ht="15" customHeight="1" x14ac:dyDescent="0.3">
      <c r="A11" s="32">
        <v>1</v>
      </c>
      <c r="B11" s="38" t="s">
        <v>227</v>
      </c>
      <c r="C11" s="15" t="s">
        <v>41</v>
      </c>
      <c r="D11" s="90">
        <v>3</v>
      </c>
      <c r="E11" s="15" t="s">
        <v>80</v>
      </c>
      <c r="F11" s="15"/>
      <c r="G11" s="45"/>
      <c r="H11" s="48"/>
      <c r="I11" s="49">
        <f>IF(C11=C$5,2,IF(C11=C$6,1,0))</f>
        <v>0</v>
      </c>
      <c r="J11" s="49"/>
      <c r="K11" s="49"/>
      <c r="L11" s="49">
        <f>I11*(1-J11)*(1-K11)</f>
        <v>0</v>
      </c>
      <c r="M11" s="89" t="s">
        <v>501</v>
      </c>
      <c r="N11" s="46"/>
      <c r="O11" s="17"/>
      <c r="P11" s="17"/>
      <c r="Q11" s="17"/>
      <c r="R11" s="17"/>
      <c r="S11" s="17"/>
      <c r="T11" s="17"/>
      <c r="U11" s="17"/>
    </row>
    <row r="12" spans="1:21" ht="15" customHeight="1" x14ac:dyDescent="0.3">
      <c r="A12" s="32">
        <v>2</v>
      </c>
      <c r="B12" s="38" t="s">
        <v>228</v>
      </c>
      <c r="C12" s="15" t="s">
        <v>40</v>
      </c>
      <c r="D12" s="90">
        <v>5</v>
      </c>
      <c r="E12" s="15" t="s">
        <v>85</v>
      </c>
      <c r="F12" s="15" t="s">
        <v>89</v>
      </c>
      <c r="G12" s="45" t="s">
        <v>131</v>
      </c>
      <c r="H12" s="48"/>
      <c r="I12" s="49">
        <f t="shared" ref="I12:I75" si="0">IF(C12=C$5,2,IF(C12=C$6,1,0))</f>
        <v>2</v>
      </c>
      <c r="J12" s="49"/>
      <c r="K12" s="49"/>
      <c r="L12" s="49">
        <f t="shared" ref="L12:L28" si="1">I12*(1-J12)*(1-K12)</f>
        <v>2</v>
      </c>
      <c r="M12" s="89" t="s">
        <v>498</v>
      </c>
      <c r="N12" s="9" t="s">
        <v>514</v>
      </c>
      <c r="O12" s="40"/>
      <c r="P12" s="40"/>
      <c r="Q12" s="40"/>
      <c r="R12" s="40"/>
      <c r="S12" s="40"/>
      <c r="T12" s="40"/>
      <c r="U12" s="40"/>
    </row>
    <row r="13" spans="1:21" ht="15" customHeight="1" x14ac:dyDescent="0.3">
      <c r="A13" s="32">
        <v>3</v>
      </c>
      <c r="B13" s="38" t="s">
        <v>229</v>
      </c>
      <c r="C13" s="15" t="s">
        <v>40</v>
      </c>
      <c r="D13" s="90">
        <v>9</v>
      </c>
      <c r="E13" s="15" t="s">
        <v>85</v>
      </c>
      <c r="F13" s="15" t="s">
        <v>89</v>
      </c>
      <c r="G13" s="45" t="s">
        <v>131</v>
      </c>
      <c r="H13" s="4"/>
      <c r="I13" s="49">
        <f t="shared" si="0"/>
        <v>2</v>
      </c>
      <c r="J13" s="49"/>
      <c r="K13" s="49"/>
      <c r="L13" s="49">
        <f t="shared" si="1"/>
        <v>2</v>
      </c>
      <c r="M13" s="89" t="s">
        <v>132</v>
      </c>
      <c r="N13" s="70" t="s">
        <v>519</v>
      </c>
      <c r="O13" s="40"/>
      <c r="P13" s="40"/>
      <c r="Q13" s="40"/>
      <c r="R13" s="40"/>
      <c r="S13" s="40"/>
      <c r="T13" s="40"/>
      <c r="U13" s="40"/>
    </row>
    <row r="14" spans="1:21" s="18" customFormat="1" ht="15" customHeight="1" x14ac:dyDescent="0.3">
      <c r="A14" s="32">
        <v>4</v>
      </c>
      <c r="B14" s="38" t="s">
        <v>230</v>
      </c>
      <c r="C14" s="15" t="s">
        <v>40</v>
      </c>
      <c r="D14" s="90">
        <v>8</v>
      </c>
      <c r="E14" s="15" t="s">
        <v>85</v>
      </c>
      <c r="F14" s="15" t="s">
        <v>89</v>
      </c>
      <c r="G14" s="45" t="s">
        <v>128</v>
      </c>
      <c r="H14" s="46"/>
      <c r="I14" s="49">
        <f t="shared" si="0"/>
        <v>2</v>
      </c>
      <c r="J14" s="49">
        <v>0.5</v>
      </c>
      <c r="K14" s="49"/>
      <c r="L14" s="49">
        <f t="shared" si="1"/>
        <v>1</v>
      </c>
      <c r="M14" s="89" t="s">
        <v>147</v>
      </c>
      <c r="N14" s="69" t="s">
        <v>525</v>
      </c>
      <c r="O14" s="17"/>
      <c r="P14" s="17"/>
      <c r="Q14" s="17"/>
      <c r="R14" s="17"/>
      <c r="S14" s="17"/>
      <c r="T14" s="17"/>
      <c r="U14" s="17"/>
    </row>
    <row r="15" spans="1:21" s="18" customFormat="1" ht="15" customHeight="1" x14ac:dyDescent="0.3">
      <c r="A15" s="32">
        <v>5</v>
      </c>
      <c r="B15" s="38" t="s">
        <v>231</v>
      </c>
      <c r="C15" s="15" t="s">
        <v>41</v>
      </c>
      <c r="D15" s="90">
        <v>11</v>
      </c>
      <c r="E15" s="15" t="s">
        <v>80</v>
      </c>
      <c r="F15" s="15"/>
      <c r="G15" s="45"/>
      <c r="H15" s="46"/>
      <c r="I15" s="49">
        <f t="shared" si="0"/>
        <v>0</v>
      </c>
      <c r="J15" s="49"/>
      <c r="K15" s="49"/>
      <c r="L15" s="49">
        <f t="shared" si="1"/>
        <v>0</v>
      </c>
      <c r="M15" s="89" t="s">
        <v>808</v>
      </c>
      <c r="N15" s="58"/>
      <c r="O15" s="17"/>
      <c r="P15" s="17"/>
      <c r="Q15" s="17"/>
      <c r="R15" s="17"/>
      <c r="S15" s="17"/>
      <c r="T15" s="17"/>
      <c r="U15" s="17"/>
    </row>
    <row r="16" spans="1:21" ht="15" customHeight="1" x14ac:dyDescent="0.3">
      <c r="A16" s="32">
        <v>6</v>
      </c>
      <c r="B16" s="38" t="s">
        <v>232</v>
      </c>
      <c r="C16" s="15" t="s">
        <v>41</v>
      </c>
      <c r="D16" s="90">
        <v>3</v>
      </c>
      <c r="E16" s="15" t="s">
        <v>80</v>
      </c>
      <c r="F16" s="15"/>
      <c r="G16" s="45"/>
      <c r="H16" s="48"/>
      <c r="I16" s="49">
        <f t="shared" si="0"/>
        <v>0</v>
      </c>
      <c r="J16" s="49"/>
      <c r="K16" s="49"/>
      <c r="L16" s="49">
        <f t="shared" si="1"/>
        <v>0</v>
      </c>
      <c r="M16" s="89" t="s">
        <v>134</v>
      </c>
      <c r="N16" s="46" t="s">
        <v>134</v>
      </c>
      <c r="O16" s="40"/>
      <c r="P16" s="40"/>
      <c r="Q16" s="40"/>
      <c r="R16" s="40"/>
      <c r="S16" s="40"/>
      <c r="T16" s="40"/>
      <c r="U16" s="40"/>
    </row>
    <row r="17" spans="1:21" s="18" customFormat="1" ht="15" customHeight="1" x14ac:dyDescent="0.3">
      <c r="A17" s="32">
        <v>7</v>
      </c>
      <c r="B17" s="38" t="s">
        <v>233</v>
      </c>
      <c r="C17" s="15" t="s">
        <v>41</v>
      </c>
      <c r="D17" s="90">
        <v>12</v>
      </c>
      <c r="E17" s="15" t="s">
        <v>80</v>
      </c>
      <c r="F17" s="15"/>
      <c r="G17" s="45"/>
      <c r="H17" s="48"/>
      <c r="I17" s="49">
        <f t="shared" si="0"/>
        <v>0</v>
      </c>
      <c r="J17" s="49"/>
      <c r="K17" s="49"/>
      <c r="L17" s="49">
        <f t="shared" si="1"/>
        <v>0</v>
      </c>
      <c r="M17" s="89" t="s">
        <v>532</v>
      </c>
      <c r="N17" s="46" t="s">
        <v>532</v>
      </c>
      <c r="O17" s="17"/>
      <c r="P17" s="17"/>
      <c r="Q17" s="17"/>
      <c r="R17" s="17"/>
      <c r="S17" s="17"/>
      <c r="T17" s="17"/>
      <c r="U17" s="17"/>
    </row>
    <row r="18" spans="1:21" s="18" customFormat="1" ht="15" customHeight="1" x14ac:dyDescent="0.3">
      <c r="A18" s="32">
        <v>8</v>
      </c>
      <c r="B18" s="38" t="s">
        <v>234</v>
      </c>
      <c r="C18" s="15" t="s">
        <v>71</v>
      </c>
      <c r="D18" s="90">
        <v>6</v>
      </c>
      <c r="E18" s="15" t="s">
        <v>85</v>
      </c>
      <c r="F18" s="15" t="s">
        <v>661</v>
      </c>
      <c r="G18" s="45" t="s">
        <v>131</v>
      </c>
      <c r="H18" s="48"/>
      <c r="I18" s="49">
        <f t="shared" si="0"/>
        <v>1</v>
      </c>
      <c r="J18" s="49"/>
      <c r="K18" s="49"/>
      <c r="L18" s="49">
        <f t="shared" si="1"/>
        <v>1</v>
      </c>
      <c r="M18" s="89" t="s">
        <v>809</v>
      </c>
      <c r="N18" s="70" t="s">
        <v>552</v>
      </c>
      <c r="O18" s="17"/>
      <c r="P18" s="17"/>
      <c r="Q18" s="17"/>
      <c r="R18" s="17"/>
      <c r="S18" s="17"/>
      <c r="T18" s="17"/>
      <c r="U18" s="17"/>
    </row>
    <row r="19" spans="1:21" s="18" customFormat="1" ht="15" customHeight="1" x14ac:dyDescent="0.3">
      <c r="A19" s="32">
        <v>9</v>
      </c>
      <c r="B19" s="38" t="s">
        <v>235</v>
      </c>
      <c r="C19" s="15" t="s">
        <v>71</v>
      </c>
      <c r="D19" s="90">
        <v>8</v>
      </c>
      <c r="E19" s="15" t="s">
        <v>85</v>
      </c>
      <c r="F19" s="15" t="s">
        <v>91</v>
      </c>
      <c r="G19" s="187" t="s">
        <v>131</v>
      </c>
      <c r="H19" s="68"/>
      <c r="I19" s="49">
        <f t="shared" si="0"/>
        <v>1</v>
      </c>
      <c r="J19" s="49"/>
      <c r="K19" s="49"/>
      <c r="L19" s="49">
        <f t="shared" si="1"/>
        <v>1</v>
      </c>
      <c r="M19" s="89" t="s">
        <v>810</v>
      </c>
      <c r="N19" s="70" t="s">
        <v>764</v>
      </c>
      <c r="O19" s="17"/>
      <c r="P19" s="17"/>
      <c r="Q19" s="17"/>
      <c r="R19" s="17"/>
      <c r="S19" s="17"/>
      <c r="T19" s="17"/>
      <c r="U19" s="17"/>
    </row>
    <row r="20" spans="1:21" ht="15" customHeight="1" x14ac:dyDescent="0.3">
      <c r="A20" s="32">
        <v>10</v>
      </c>
      <c r="B20" s="38" t="s">
        <v>236</v>
      </c>
      <c r="C20" s="15" t="s">
        <v>40</v>
      </c>
      <c r="D20" s="90">
        <v>4</v>
      </c>
      <c r="E20" s="15" t="s">
        <v>85</v>
      </c>
      <c r="F20" s="15" t="s">
        <v>89</v>
      </c>
      <c r="G20" s="45" t="s">
        <v>131</v>
      </c>
      <c r="H20" s="48"/>
      <c r="I20" s="49">
        <f t="shared" si="0"/>
        <v>2</v>
      </c>
      <c r="J20" s="49"/>
      <c r="K20" s="49"/>
      <c r="L20" s="49">
        <f t="shared" si="1"/>
        <v>2</v>
      </c>
      <c r="M20" s="89" t="s">
        <v>455</v>
      </c>
      <c r="N20" s="46" t="s">
        <v>459</v>
      </c>
      <c r="O20" s="40"/>
      <c r="P20" s="40"/>
      <c r="Q20" s="40"/>
      <c r="R20" s="40"/>
      <c r="S20" s="40"/>
      <c r="T20" s="40"/>
      <c r="U20" s="40"/>
    </row>
    <row r="21" spans="1:21" s="18" customFormat="1" ht="15" customHeight="1" x14ac:dyDescent="0.3">
      <c r="A21" s="32">
        <v>11</v>
      </c>
      <c r="B21" s="38" t="s">
        <v>237</v>
      </c>
      <c r="C21" s="15" t="s">
        <v>41</v>
      </c>
      <c r="D21" s="90">
        <v>8</v>
      </c>
      <c r="E21" s="15" t="s">
        <v>80</v>
      </c>
      <c r="F21" s="15"/>
      <c r="G21" s="45" t="s">
        <v>133</v>
      </c>
      <c r="H21" s="48"/>
      <c r="I21" s="49">
        <f t="shared" si="0"/>
        <v>0</v>
      </c>
      <c r="J21" s="49"/>
      <c r="K21" s="49"/>
      <c r="L21" s="49">
        <f t="shared" si="1"/>
        <v>0</v>
      </c>
      <c r="M21" s="89" t="s">
        <v>554</v>
      </c>
      <c r="N21" s="54" t="s">
        <v>559</v>
      </c>
      <c r="O21" s="17"/>
      <c r="P21" s="17"/>
      <c r="Q21" s="17"/>
      <c r="R21" s="17"/>
      <c r="S21" s="17"/>
      <c r="T21" s="17"/>
      <c r="U21" s="17"/>
    </row>
    <row r="22" spans="1:21" ht="15" customHeight="1" x14ac:dyDescent="0.3">
      <c r="A22" s="32">
        <v>12</v>
      </c>
      <c r="B22" s="38" t="s">
        <v>238</v>
      </c>
      <c r="C22" s="15" t="s">
        <v>41</v>
      </c>
      <c r="D22" s="90">
        <v>14</v>
      </c>
      <c r="E22" s="15" t="s">
        <v>80</v>
      </c>
      <c r="F22" s="15"/>
      <c r="G22" s="45"/>
      <c r="H22" s="48"/>
      <c r="I22" s="49">
        <f t="shared" si="0"/>
        <v>0</v>
      </c>
      <c r="J22" s="49"/>
      <c r="K22" s="49"/>
      <c r="L22" s="49">
        <f t="shared" si="1"/>
        <v>0</v>
      </c>
      <c r="M22" s="89" t="s">
        <v>560</v>
      </c>
      <c r="N22" s="46" t="s">
        <v>560</v>
      </c>
      <c r="O22" s="40"/>
      <c r="P22" s="40"/>
      <c r="Q22" s="40"/>
      <c r="R22" s="40"/>
      <c r="S22" s="40"/>
      <c r="T22" s="40"/>
      <c r="U22" s="40"/>
    </row>
    <row r="23" spans="1:21" s="18" customFormat="1" ht="15" customHeight="1" x14ac:dyDescent="0.3">
      <c r="A23" s="32">
        <v>13</v>
      </c>
      <c r="B23" s="38" t="s">
        <v>239</v>
      </c>
      <c r="C23" s="15" t="s">
        <v>41</v>
      </c>
      <c r="D23" s="90">
        <v>4</v>
      </c>
      <c r="E23" s="15" t="s">
        <v>80</v>
      </c>
      <c r="F23" s="15"/>
      <c r="G23" s="45"/>
      <c r="H23" s="48"/>
      <c r="I23" s="49">
        <f t="shared" si="0"/>
        <v>0</v>
      </c>
      <c r="J23" s="49"/>
      <c r="K23" s="49"/>
      <c r="L23" s="49">
        <f t="shared" si="1"/>
        <v>0</v>
      </c>
      <c r="M23" s="89" t="s">
        <v>144</v>
      </c>
      <c r="N23" s="89"/>
      <c r="O23" s="17"/>
      <c r="P23" s="17"/>
      <c r="Q23" s="17"/>
      <c r="R23" s="17"/>
      <c r="S23" s="17"/>
      <c r="T23" s="17"/>
      <c r="U23" s="17"/>
    </row>
    <row r="24" spans="1:21" s="18" customFormat="1" ht="15" customHeight="1" x14ac:dyDescent="0.3">
      <c r="A24" s="32">
        <v>14</v>
      </c>
      <c r="B24" s="38" t="s">
        <v>240</v>
      </c>
      <c r="C24" s="15" t="s">
        <v>40</v>
      </c>
      <c r="D24" s="90">
        <v>5</v>
      </c>
      <c r="E24" s="15" t="s">
        <v>85</v>
      </c>
      <c r="F24" s="15" t="s">
        <v>89</v>
      </c>
      <c r="G24" s="45" t="s">
        <v>133</v>
      </c>
      <c r="H24" s="48"/>
      <c r="I24" s="49">
        <f t="shared" si="0"/>
        <v>2</v>
      </c>
      <c r="J24" s="49"/>
      <c r="K24" s="49"/>
      <c r="L24" s="49">
        <f t="shared" si="1"/>
        <v>2</v>
      </c>
      <c r="M24" s="89" t="s">
        <v>148</v>
      </c>
      <c r="N24" s="70" t="s">
        <v>859</v>
      </c>
      <c r="O24" s="17"/>
      <c r="P24" s="17"/>
      <c r="Q24" s="17"/>
      <c r="R24" s="17"/>
      <c r="S24" s="17"/>
      <c r="T24" s="17"/>
      <c r="U24" s="17"/>
    </row>
    <row r="25" spans="1:21" s="18" customFormat="1" ht="15" customHeight="1" x14ac:dyDescent="0.3">
      <c r="A25" s="32">
        <v>15</v>
      </c>
      <c r="B25" s="38" t="s">
        <v>241</v>
      </c>
      <c r="C25" s="15" t="s">
        <v>41</v>
      </c>
      <c r="D25" s="90">
        <v>7</v>
      </c>
      <c r="E25" s="15" t="s">
        <v>80</v>
      </c>
      <c r="F25" s="15"/>
      <c r="G25" s="45"/>
      <c r="H25" s="48"/>
      <c r="I25" s="49">
        <f t="shared" si="0"/>
        <v>0</v>
      </c>
      <c r="J25" s="49"/>
      <c r="K25" s="49"/>
      <c r="L25" s="49">
        <f t="shared" si="1"/>
        <v>0</v>
      </c>
      <c r="M25" s="89" t="s">
        <v>811</v>
      </c>
      <c r="N25" s="46" t="s">
        <v>577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3">
      <c r="A26" s="32">
        <v>16</v>
      </c>
      <c r="B26" s="38" t="s">
        <v>242</v>
      </c>
      <c r="C26" s="15" t="s">
        <v>71</v>
      </c>
      <c r="D26" s="90">
        <v>6</v>
      </c>
      <c r="E26" s="15" t="s">
        <v>85</v>
      </c>
      <c r="F26" s="15" t="s">
        <v>661</v>
      </c>
      <c r="G26" s="45" t="s">
        <v>131</v>
      </c>
      <c r="H26" s="48"/>
      <c r="I26" s="49">
        <f t="shared" si="0"/>
        <v>1</v>
      </c>
      <c r="J26" s="49"/>
      <c r="K26" s="49"/>
      <c r="L26" s="49">
        <f t="shared" si="1"/>
        <v>1</v>
      </c>
      <c r="M26" s="89" t="s">
        <v>818</v>
      </c>
      <c r="N26" s="70" t="s">
        <v>660</v>
      </c>
      <c r="O26" s="40"/>
      <c r="P26" s="40"/>
      <c r="Q26" s="40"/>
      <c r="R26" s="40"/>
      <c r="S26" s="40"/>
      <c r="T26" s="40"/>
      <c r="U26" s="40"/>
    </row>
    <row r="27" spans="1:21" ht="15" customHeight="1" x14ac:dyDescent="0.3">
      <c r="A27" s="32">
        <v>17</v>
      </c>
      <c r="B27" s="38" t="s">
        <v>243</v>
      </c>
      <c r="C27" s="15" t="s">
        <v>41</v>
      </c>
      <c r="D27" s="90">
        <v>8</v>
      </c>
      <c r="E27" s="15" t="s">
        <v>80</v>
      </c>
      <c r="F27" s="15"/>
      <c r="G27" s="45"/>
      <c r="H27" s="48"/>
      <c r="I27" s="49">
        <f t="shared" si="0"/>
        <v>0</v>
      </c>
      <c r="J27" s="49"/>
      <c r="K27" s="49"/>
      <c r="L27" s="49">
        <f t="shared" si="1"/>
        <v>0</v>
      </c>
      <c r="M27" s="89" t="s">
        <v>149</v>
      </c>
      <c r="N27" s="46"/>
      <c r="O27" s="40"/>
      <c r="P27" s="40"/>
      <c r="Q27" s="40"/>
      <c r="R27" s="40"/>
      <c r="S27" s="40"/>
      <c r="T27" s="40"/>
      <c r="U27" s="40"/>
    </row>
    <row r="28" spans="1:21" ht="15" customHeight="1" x14ac:dyDescent="0.3">
      <c r="A28" s="32">
        <v>18</v>
      </c>
      <c r="B28" s="38" t="s">
        <v>244</v>
      </c>
      <c r="C28" s="15" t="s">
        <v>40</v>
      </c>
      <c r="D28" s="90">
        <v>1</v>
      </c>
      <c r="E28" s="15" t="s">
        <v>85</v>
      </c>
      <c r="F28" s="15" t="s">
        <v>89</v>
      </c>
      <c r="G28" s="45" t="s">
        <v>131</v>
      </c>
      <c r="H28" s="48"/>
      <c r="I28" s="49">
        <f t="shared" si="0"/>
        <v>2</v>
      </c>
      <c r="J28" s="49"/>
      <c r="K28" s="49"/>
      <c r="L28" s="49">
        <f t="shared" si="1"/>
        <v>2</v>
      </c>
      <c r="M28" s="89" t="s">
        <v>495</v>
      </c>
      <c r="N28" s="46" t="s">
        <v>495</v>
      </c>
      <c r="O28" s="40"/>
      <c r="P28" s="40"/>
      <c r="Q28" s="40"/>
      <c r="R28" s="40"/>
      <c r="S28" s="40"/>
      <c r="T28" s="40"/>
      <c r="U28" s="40"/>
    </row>
    <row r="29" spans="1:21" s="30" customFormat="1" ht="15" customHeight="1" x14ac:dyDescent="0.3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2"/>
      <c r="K29" s="102"/>
      <c r="L29" s="102"/>
      <c r="M29" s="102"/>
      <c r="N29" s="102"/>
      <c r="O29" s="29"/>
      <c r="P29" s="29"/>
      <c r="Q29" s="29"/>
      <c r="R29" s="29"/>
      <c r="S29" s="29"/>
      <c r="T29" s="29"/>
      <c r="U29" s="29"/>
    </row>
    <row r="30" spans="1:21" ht="15" customHeight="1" x14ac:dyDescent="0.3">
      <c r="A30" s="32">
        <v>19</v>
      </c>
      <c r="B30" s="38" t="s">
        <v>246</v>
      </c>
      <c r="C30" s="15" t="s">
        <v>41</v>
      </c>
      <c r="D30" s="90">
        <v>4</v>
      </c>
      <c r="E30" s="15" t="s">
        <v>80</v>
      </c>
      <c r="F30" s="15"/>
      <c r="G30" s="45"/>
      <c r="H30" s="48"/>
      <c r="I30" s="49">
        <f t="shared" si="0"/>
        <v>0</v>
      </c>
      <c r="J30" s="49"/>
      <c r="K30" s="49"/>
      <c r="L30" s="50">
        <f t="shared" ref="L30:L40" si="2">I30*(1-J30)*(1-K30)</f>
        <v>0</v>
      </c>
      <c r="M30" s="69" t="s">
        <v>153</v>
      </c>
      <c r="N30" s="46"/>
      <c r="O30" s="40"/>
      <c r="P30" s="40"/>
      <c r="Q30" s="40"/>
      <c r="R30" s="40"/>
      <c r="S30" s="40"/>
      <c r="T30" s="40"/>
      <c r="U30" s="40"/>
    </row>
    <row r="31" spans="1:21" ht="15" customHeight="1" x14ac:dyDescent="0.3">
      <c r="A31" s="32">
        <v>20</v>
      </c>
      <c r="B31" s="38" t="s">
        <v>247</v>
      </c>
      <c r="C31" s="15" t="s">
        <v>41</v>
      </c>
      <c r="D31" s="90">
        <v>4</v>
      </c>
      <c r="E31" s="15" t="s">
        <v>80</v>
      </c>
      <c r="F31" s="15"/>
      <c r="G31" s="45"/>
      <c r="H31" s="48"/>
      <c r="I31" s="49">
        <f t="shared" si="0"/>
        <v>0</v>
      </c>
      <c r="J31" s="49"/>
      <c r="K31" s="49"/>
      <c r="L31" s="50">
        <f t="shared" si="2"/>
        <v>0</v>
      </c>
      <c r="M31" s="69" t="s">
        <v>154</v>
      </c>
      <c r="N31" s="46"/>
      <c r="O31" s="40"/>
      <c r="P31" s="40"/>
      <c r="Q31" s="40"/>
      <c r="R31" s="40"/>
      <c r="S31" s="40"/>
      <c r="T31" s="40"/>
      <c r="U31" s="40"/>
    </row>
    <row r="32" spans="1:21" ht="15" customHeight="1" x14ac:dyDescent="0.3">
      <c r="A32" s="32">
        <v>21</v>
      </c>
      <c r="B32" s="38" t="s">
        <v>248</v>
      </c>
      <c r="C32" s="15" t="s">
        <v>41</v>
      </c>
      <c r="D32" s="90">
        <v>8</v>
      </c>
      <c r="E32" s="15" t="s">
        <v>80</v>
      </c>
      <c r="F32" s="15"/>
      <c r="G32" s="45"/>
      <c r="H32" s="48"/>
      <c r="I32" s="49">
        <f t="shared" si="0"/>
        <v>0</v>
      </c>
      <c r="J32" s="49"/>
      <c r="K32" s="49"/>
      <c r="L32" s="50">
        <f t="shared" si="2"/>
        <v>0</v>
      </c>
      <c r="M32" s="69" t="s">
        <v>156</v>
      </c>
      <c r="N32" s="46"/>
      <c r="O32" s="40"/>
      <c r="P32" s="40"/>
      <c r="Q32" s="40"/>
      <c r="R32" s="40"/>
      <c r="S32" s="40"/>
      <c r="T32" s="40"/>
      <c r="U32" s="40"/>
    </row>
    <row r="33" spans="1:21" ht="15" customHeight="1" x14ac:dyDescent="0.3">
      <c r="A33" s="32">
        <v>22</v>
      </c>
      <c r="B33" s="38" t="s">
        <v>249</v>
      </c>
      <c r="C33" s="15" t="s">
        <v>40</v>
      </c>
      <c r="D33" s="90">
        <v>7</v>
      </c>
      <c r="E33" s="15" t="s">
        <v>85</v>
      </c>
      <c r="F33" s="15" t="s">
        <v>89</v>
      </c>
      <c r="G33" s="199" t="s">
        <v>131</v>
      </c>
      <c r="H33" s="48"/>
      <c r="I33" s="49">
        <f t="shared" si="0"/>
        <v>2</v>
      </c>
      <c r="J33" s="49"/>
      <c r="K33" s="49"/>
      <c r="L33" s="50">
        <f t="shared" si="2"/>
        <v>2</v>
      </c>
      <c r="M33" s="93" t="s">
        <v>582</v>
      </c>
      <c r="N33" s="56" t="s">
        <v>877</v>
      </c>
      <c r="O33" s="40"/>
      <c r="P33" s="40"/>
      <c r="Q33" s="40"/>
      <c r="R33" s="40"/>
      <c r="S33" s="40"/>
      <c r="T33" s="40"/>
      <c r="U33" s="40"/>
    </row>
    <row r="34" spans="1:21" ht="15" customHeight="1" x14ac:dyDescent="0.3">
      <c r="A34" s="32">
        <v>23</v>
      </c>
      <c r="B34" s="38" t="s">
        <v>250</v>
      </c>
      <c r="C34" s="15" t="s">
        <v>41</v>
      </c>
      <c r="D34" s="90">
        <v>6</v>
      </c>
      <c r="E34" s="15" t="s">
        <v>80</v>
      </c>
      <c r="F34" s="15"/>
      <c r="G34" s="45" t="s">
        <v>133</v>
      </c>
      <c r="H34" s="48"/>
      <c r="I34" s="49">
        <f t="shared" si="0"/>
        <v>0</v>
      </c>
      <c r="J34" s="49"/>
      <c r="K34" s="49"/>
      <c r="L34" s="50">
        <f t="shared" si="2"/>
        <v>0</v>
      </c>
      <c r="M34" s="94" t="s">
        <v>619</v>
      </c>
      <c r="N34" s="56" t="s">
        <v>160</v>
      </c>
      <c r="O34" s="40"/>
      <c r="P34" s="40"/>
      <c r="Q34" s="40"/>
      <c r="R34" s="40"/>
      <c r="S34" s="40"/>
      <c r="T34" s="40"/>
      <c r="U34" s="40"/>
    </row>
    <row r="35" spans="1:21" ht="15" customHeight="1" x14ac:dyDescent="0.3">
      <c r="A35" s="32">
        <v>24</v>
      </c>
      <c r="B35" s="38" t="s">
        <v>251</v>
      </c>
      <c r="C35" s="15" t="s">
        <v>40</v>
      </c>
      <c r="D35" s="90">
        <v>5</v>
      </c>
      <c r="E35" s="15" t="s">
        <v>85</v>
      </c>
      <c r="F35" s="15" t="s">
        <v>89</v>
      </c>
      <c r="G35" s="198" t="s">
        <v>131</v>
      </c>
      <c r="H35" s="48"/>
      <c r="I35" s="49">
        <f t="shared" si="0"/>
        <v>2</v>
      </c>
      <c r="J35" s="49"/>
      <c r="K35" s="49"/>
      <c r="L35" s="50">
        <f t="shared" si="2"/>
        <v>2</v>
      </c>
      <c r="M35" s="69" t="s">
        <v>592</v>
      </c>
      <c r="N35" s="46" t="s">
        <v>863</v>
      </c>
      <c r="O35" s="40"/>
      <c r="P35" s="40"/>
      <c r="Q35" s="40"/>
      <c r="R35" s="40"/>
      <c r="S35" s="40"/>
      <c r="T35" s="40"/>
      <c r="U35" s="40"/>
    </row>
    <row r="36" spans="1:21" ht="15" customHeight="1" x14ac:dyDescent="0.3">
      <c r="A36" s="32">
        <v>25</v>
      </c>
      <c r="B36" s="38" t="s">
        <v>252</v>
      </c>
      <c r="C36" s="15" t="s">
        <v>40</v>
      </c>
      <c r="D36" s="90">
        <v>3</v>
      </c>
      <c r="E36" s="15" t="s">
        <v>84</v>
      </c>
      <c r="F36" s="15" t="s">
        <v>89</v>
      </c>
      <c r="G36" s="45" t="s">
        <v>131</v>
      </c>
      <c r="H36" s="48"/>
      <c r="I36" s="49">
        <f t="shared" si="0"/>
        <v>2</v>
      </c>
      <c r="J36" s="49"/>
      <c r="K36" s="49"/>
      <c r="L36" s="50">
        <f t="shared" si="2"/>
        <v>2</v>
      </c>
      <c r="M36" s="69" t="s">
        <v>166</v>
      </c>
      <c r="N36" s="46" t="s">
        <v>166</v>
      </c>
      <c r="O36" s="40"/>
      <c r="P36" s="40"/>
      <c r="Q36" s="40"/>
      <c r="R36" s="40"/>
      <c r="S36" s="40"/>
      <c r="T36" s="40"/>
      <c r="U36" s="40"/>
    </row>
    <row r="37" spans="1:21" ht="15" customHeight="1" x14ac:dyDescent="0.3">
      <c r="A37" s="32">
        <v>26</v>
      </c>
      <c r="B37" s="38" t="s">
        <v>253</v>
      </c>
      <c r="C37" s="15" t="s">
        <v>41</v>
      </c>
      <c r="D37" s="90">
        <v>12</v>
      </c>
      <c r="E37" s="15" t="s">
        <v>80</v>
      </c>
      <c r="F37" s="15"/>
      <c r="G37" s="45"/>
      <c r="H37" s="48"/>
      <c r="I37" s="49">
        <f t="shared" si="0"/>
        <v>0</v>
      </c>
      <c r="J37" s="49"/>
      <c r="K37" s="49"/>
      <c r="L37" s="50">
        <f t="shared" si="2"/>
        <v>0</v>
      </c>
      <c r="M37" s="69" t="s">
        <v>168</v>
      </c>
      <c r="N37" s="46" t="s">
        <v>168</v>
      </c>
      <c r="O37" s="40"/>
      <c r="P37" s="40"/>
      <c r="Q37" s="40"/>
      <c r="R37" s="40"/>
      <c r="S37" s="40"/>
      <c r="T37" s="40"/>
      <c r="U37" s="40"/>
    </row>
    <row r="38" spans="1:21" ht="15" customHeight="1" x14ac:dyDescent="0.3">
      <c r="A38" s="32">
        <v>27</v>
      </c>
      <c r="B38" s="38" t="s">
        <v>254</v>
      </c>
      <c r="C38" s="15" t="s">
        <v>41</v>
      </c>
      <c r="D38" s="90">
        <v>8</v>
      </c>
      <c r="E38" s="15" t="s">
        <v>80</v>
      </c>
      <c r="F38" s="15"/>
      <c r="G38" s="45"/>
      <c r="H38" s="48"/>
      <c r="I38" s="49">
        <f t="shared" si="0"/>
        <v>0</v>
      </c>
      <c r="J38" s="49"/>
      <c r="K38" s="49"/>
      <c r="L38" s="50">
        <f t="shared" si="2"/>
        <v>0</v>
      </c>
      <c r="M38" s="69" t="s">
        <v>169</v>
      </c>
      <c r="N38" s="46"/>
      <c r="O38" s="40"/>
      <c r="P38" s="40"/>
      <c r="Q38" s="40"/>
      <c r="R38" s="40"/>
      <c r="S38" s="40"/>
      <c r="T38" s="40"/>
      <c r="U38" s="40"/>
    </row>
    <row r="39" spans="1:21" ht="15" customHeight="1" x14ac:dyDescent="0.3">
      <c r="A39" s="32">
        <v>28</v>
      </c>
      <c r="B39" s="38" t="s">
        <v>255</v>
      </c>
      <c r="C39" s="15" t="s">
        <v>40</v>
      </c>
      <c r="D39" s="90">
        <v>1</v>
      </c>
      <c r="E39" s="15" t="s">
        <v>80</v>
      </c>
      <c r="F39" s="15"/>
      <c r="G39" s="45"/>
      <c r="H39" s="48"/>
      <c r="I39" s="49">
        <f t="shared" si="0"/>
        <v>2</v>
      </c>
      <c r="J39" s="49"/>
      <c r="K39" s="49">
        <v>0.5</v>
      </c>
      <c r="L39" s="50">
        <f t="shared" si="2"/>
        <v>1</v>
      </c>
      <c r="M39" s="69" t="s">
        <v>822</v>
      </c>
      <c r="N39" s="46"/>
      <c r="O39" s="40"/>
      <c r="P39" s="40"/>
      <c r="Q39" s="40"/>
      <c r="R39" s="40"/>
      <c r="S39" s="40"/>
      <c r="T39" s="40"/>
      <c r="U39" s="40"/>
    </row>
    <row r="40" spans="1:21" ht="15" customHeight="1" x14ac:dyDescent="0.3">
      <c r="A40" s="32">
        <v>29</v>
      </c>
      <c r="B40" s="38" t="s">
        <v>256</v>
      </c>
      <c r="C40" s="15" t="s">
        <v>40</v>
      </c>
      <c r="D40" s="90">
        <v>9</v>
      </c>
      <c r="E40" s="15" t="s">
        <v>85</v>
      </c>
      <c r="F40" s="15" t="s">
        <v>89</v>
      </c>
      <c r="G40" s="45" t="s">
        <v>133</v>
      </c>
      <c r="H40" s="48"/>
      <c r="I40" s="49">
        <f t="shared" si="0"/>
        <v>2</v>
      </c>
      <c r="J40" s="49"/>
      <c r="K40" s="49"/>
      <c r="L40" s="50">
        <f t="shared" si="2"/>
        <v>2</v>
      </c>
      <c r="M40" s="69" t="s">
        <v>588</v>
      </c>
      <c r="N40" s="46" t="s">
        <v>955</v>
      </c>
      <c r="O40" s="40"/>
      <c r="P40" s="40"/>
      <c r="Q40" s="40"/>
      <c r="R40" s="40"/>
      <c r="S40" s="40"/>
      <c r="T40" s="40"/>
      <c r="U40" s="40"/>
    </row>
    <row r="41" spans="1:21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2"/>
      <c r="K41" s="102"/>
      <c r="L41" s="102"/>
      <c r="M41" s="102"/>
      <c r="N41" s="102"/>
      <c r="O41" s="29"/>
      <c r="P41" s="29"/>
      <c r="Q41" s="29"/>
      <c r="R41" s="29"/>
      <c r="S41" s="29"/>
      <c r="T41" s="29"/>
      <c r="U41" s="29"/>
    </row>
    <row r="42" spans="1:21" s="18" customFormat="1" ht="15" customHeight="1" x14ac:dyDescent="0.3">
      <c r="A42" s="35">
        <v>30</v>
      </c>
      <c r="B42" s="38" t="s">
        <v>258</v>
      </c>
      <c r="C42" s="15" t="s">
        <v>40</v>
      </c>
      <c r="D42" s="90">
        <v>6</v>
      </c>
      <c r="E42" s="15" t="s">
        <v>85</v>
      </c>
      <c r="F42" s="15" t="s">
        <v>89</v>
      </c>
      <c r="G42" s="45" t="s">
        <v>131</v>
      </c>
      <c r="H42" s="48"/>
      <c r="I42" s="49">
        <f t="shared" si="0"/>
        <v>2</v>
      </c>
      <c r="J42" s="49"/>
      <c r="K42" s="49"/>
      <c r="L42" s="50">
        <f t="shared" ref="L42:L47" si="3">I42*(1-J42)*(1-K42)</f>
        <v>2</v>
      </c>
      <c r="M42" s="74" t="s">
        <v>669</v>
      </c>
      <c r="N42" s="56" t="s">
        <v>673</v>
      </c>
      <c r="O42" s="17"/>
      <c r="P42" s="17"/>
      <c r="Q42" s="17"/>
      <c r="R42" s="17"/>
      <c r="S42" s="17"/>
      <c r="T42" s="17"/>
      <c r="U42" s="17"/>
    </row>
    <row r="43" spans="1:21" s="18" customFormat="1" ht="15" customHeight="1" x14ac:dyDescent="0.3">
      <c r="A43" s="35">
        <v>31</v>
      </c>
      <c r="B43" s="38" t="s">
        <v>259</v>
      </c>
      <c r="C43" s="15" t="s">
        <v>41</v>
      </c>
      <c r="D43" s="90">
        <v>4</v>
      </c>
      <c r="E43" s="15" t="s">
        <v>80</v>
      </c>
      <c r="F43" s="15"/>
      <c r="G43" s="45" t="s">
        <v>133</v>
      </c>
      <c r="H43" s="48"/>
      <c r="I43" s="49">
        <f t="shared" si="0"/>
        <v>0</v>
      </c>
      <c r="J43" s="49"/>
      <c r="K43" s="49"/>
      <c r="L43" s="50">
        <f t="shared" si="3"/>
        <v>0</v>
      </c>
      <c r="M43" s="69" t="s">
        <v>626</v>
      </c>
      <c r="N43" s="56" t="s">
        <v>627</v>
      </c>
      <c r="O43" s="17"/>
      <c r="P43" s="17"/>
      <c r="Q43" s="17"/>
      <c r="R43" s="17"/>
      <c r="S43" s="17"/>
      <c r="T43" s="17"/>
      <c r="U43" s="17"/>
    </row>
    <row r="44" spans="1:21" ht="15" customHeight="1" x14ac:dyDescent="0.3">
      <c r="A44" s="35">
        <v>32</v>
      </c>
      <c r="B44" s="38" t="s">
        <v>260</v>
      </c>
      <c r="C44" s="15" t="s">
        <v>40</v>
      </c>
      <c r="D44" s="90">
        <v>7</v>
      </c>
      <c r="E44" s="15" t="s">
        <v>85</v>
      </c>
      <c r="F44" s="15" t="s">
        <v>89</v>
      </c>
      <c r="G44" s="45" t="s">
        <v>133</v>
      </c>
      <c r="H44" s="48"/>
      <c r="I44" s="49">
        <f t="shared" si="0"/>
        <v>2</v>
      </c>
      <c r="J44" s="49"/>
      <c r="K44" s="49"/>
      <c r="L44" s="50">
        <f t="shared" si="3"/>
        <v>2</v>
      </c>
      <c r="M44" s="69" t="s">
        <v>824</v>
      </c>
      <c r="N44" s="94" t="s">
        <v>466</v>
      </c>
      <c r="O44" s="40"/>
      <c r="P44" s="40"/>
      <c r="Q44" s="40"/>
      <c r="R44" s="40"/>
      <c r="S44" s="40"/>
      <c r="T44" s="40"/>
      <c r="U44" s="40"/>
    </row>
    <row r="45" spans="1:21" s="18" customFormat="1" ht="15" customHeight="1" x14ac:dyDescent="0.3">
      <c r="A45" s="35">
        <v>33</v>
      </c>
      <c r="B45" s="38" t="s">
        <v>261</v>
      </c>
      <c r="C45" s="15" t="s">
        <v>40</v>
      </c>
      <c r="D45" s="90">
        <v>4</v>
      </c>
      <c r="E45" s="15" t="s">
        <v>85</v>
      </c>
      <c r="F45" s="15" t="s">
        <v>89</v>
      </c>
      <c r="G45" s="45" t="s">
        <v>131</v>
      </c>
      <c r="H45" s="48"/>
      <c r="I45" s="49">
        <f t="shared" si="0"/>
        <v>2</v>
      </c>
      <c r="J45" s="49"/>
      <c r="K45" s="49"/>
      <c r="L45" s="50">
        <f t="shared" si="3"/>
        <v>2</v>
      </c>
      <c r="M45" s="69" t="s">
        <v>823</v>
      </c>
      <c r="N45" s="70" t="s">
        <v>640</v>
      </c>
      <c r="O45" s="17"/>
      <c r="P45" s="17"/>
      <c r="Q45" s="17"/>
      <c r="R45" s="17"/>
      <c r="S45" s="17"/>
      <c r="T45" s="17"/>
      <c r="U45" s="17"/>
    </row>
    <row r="46" spans="1:21" s="18" customFormat="1" ht="15" customHeight="1" x14ac:dyDescent="0.3">
      <c r="A46" s="35">
        <v>34</v>
      </c>
      <c r="B46" s="38" t="s">
        <v>262</v>
      </c>
      <c r="C46" s="15" t="s">
        <v>40</v>
      </c>
      <c r="D46" s="90">
        <v>4</v>
      </c>
      <c r="E46" s="15" t="s">
        <v>85</v>
      </c>
      <c r="F46" s="15" t="s">
        <v>89</v>
      </c>
      <c r="G46" s="209" t="s">
        <v>131</v>
      </c>
      <c r="H46" s="48"/>
      <c r="I46" s="49">
        <f t="shared" si="0"/>
        <v>2</v>
      </c>
      <c r="J46" s="49"/>
      <c r="K46" s="49"/>
      <c r="L46" s="50">
        <f t="shared" si="3"/>
        <v>2</v>
      </c>
      <c r="M46" s="95" t="s">
        <v>927</v>
      </c>
      <c r="N46" s="56" t="s">
        <v>930</v>
      </c>
      <c r="O46" s="17"/>
      <c r="P46" s="17"/>
      <c r="Q46" s="17"/>
      <c r="R46" s="17"/>
      <c r="S46" s="17"/>
      <c r="T46" s="17"/>
      <c r="U46" s="17"/>
    </row>
    <row r="47" spans="1:21" s="18" customFormat="1" ht="15" customHeight="1" x14ac:dyDescent="0.3">
      <c r="A47" s="35">
        <v>35</v>
      </c>
      <c r="B47" s="38" t="s">
        <v>263</v>
      </c>
      <c r="C47" s="15" t="s">
        <v>41</v>
      </c>
      <c r="D47" s="90">
        <v>6</v>
      </c>
      <c r="E47" s="15" t="s">
        <v>84</v>
      </c>
      <c r="F47" s="15" t="s">
        <v>90</v>
      </c>
      <c r="G47" s="45" t="s">
        <v>133</v>
      </c>
      <c r="H47" s="48"/>
      <c r="I47" s="49">
        <f t="shared" si="0"/>
        <v>0</v>
      </c>
      <c r="J47" s="49"/>
      <c r="K47" s="49"/>
      <c r="L47" s="50">
        <f t="shared" si="3"/>
        <v>0</v>
      </c>
      <c r="M47" s="69" t="s">
        <v>174</v>
      </c>
      <c r="N47" s="56" t="s">
        <v>175</v>
      </c>
      <c r="O47" s="17"/>
      <c r="P47" s="17"/>
      <c r="Q47" s="17"/>
      <c r="R47" s="17"/>
      <c r="S47" s="17"/>
      <c r="T47" s="17"/>
      <c r="U47" s="17"/>
    </row>
    <row r="48" spans="1:21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2"/>
      <c r="K48" s="102"/>
      <c r="L48" s="102"/>
      <c r="M48" s="102"/>
      <c r="N48" s="102"/>
      <c r="O48" s="29"/>
      <c r="P48" s="29"/>
      <c r="Q48" s="29"/>
      <c r="R48" s="29"/>
      <c r="S48" s="29"/>
      <c r="T48" s="29"/>
      <c r="U48" s="29"/>
    </row>
    <row r="49" spans="1:21" s="18" customFormat="1" ht="15" customHeight="1" x14ac:dyDescent="0.3">
      <c r="A49" s="32">
        <v>36</v>
      </c>
      <c r="B49" s="38" t="s">
        <v>265</v>
      </c>
      <c r="C49" s="15" t="s">
        <v>41</v>
      </c>
      <c r="D49" s="90">
        <v>9</v>
      </c>
      <c r="E49" s="15" t="s">
        <v>80</v>
      </c>
      <c r="F49" s="15"/>
      <c r="G49" s="45"/>
      <c r="H49" s="48"/>
      <c r="I49" s="49">
        <f t="shared" si="0"/>
        <v>0</v>
      </c>
      <c r="J49" s="49"/>
      <c r="K49" s="49"/>
      <c r="L49" s="50">
        <f t="shared" ref="L49:L55" si="4">I49*(1-J49)*(1-K49)</f>
        <v>0</v>
      </c>
      <c r="M49" s="69" t="s">
        <v>177</v>
      </c>
      <c r="N49" s="46"/>
      <c r="O49" s="17"/>
      <c r="P49" s="17"/>
      <c r="Q49" s="17"/>
      <c r="R49" s="17"/>
      <c r="S49" s="17"/>
      <c r="T49" s="17"/>
      <c r="U49" s="17"/>
    </row>
    <row r="50" spans="1:21" s="18" customFormat="1" ht="15" customHeight="1" x14ac:dyDescent="0.3">
      <c r="A50" s="32">
        <v>37</v>
      </c>
      <c r="B50" s="38" t="s">
        <v>266</v>
      </c>
      <c r="C50" s="15" t="s">
        <v>41</v>
      </c>
      <c r="D50" s="90">
        <v>4</v>
      </c>
      <c r="E50" s="15" t="s">
        <v>80</v>
      </c>
      <c r="F50" s="15"/>
      <c r="G50" s="45"/>
      <c r="H50" s="48"/>
      <c r="I50" s="49">
        <f t="shared" si="0"/>
        <v>0</v>
      </c>
      <c r="J50" s="49"/>
      <c r="K50" s="49"/>
      <c r="L50" s="50">
        <f t="shared" si="4"/>
        <v>0</v>
      </c>
      <c r="M50" s="69" t="s">
        <v>832</v>
      </c>
      <c r="N50" s="46"/>
      <c r="O50" s="17"/>
      <c r="P50" s="17"/>
      <c r="Q50" s="17"/>
      <c r="R50" s="17"/>
      <c r="S50" s="17"/>
      <c r="T50" s="17"/>
      <c r="U50" s="17"/>
    </row>
    <row r="51" spans="1:21" ht="15" customHeight="1" x14ac:dyDescent="0.3">
      <c r="A51" s="32">
        <v>38</v>
      </c>
      <c r="B51" s="38" t="s">
        <v>267</v>
      </c>
      <c r="C51" s="15" t="s">
        <v>41</v>
      </c>
      <c r="D51" s="90">
        <v>6</v>
      </c>
      <c r="E51" s="15" t="s">
        <v>84</v>
      </c>
      <c r="F51" s="15" t="s">
        <v>89</v>
      </c>
      <c r="G51" s="213" t="s">
        <v>131</v>
      </c>
      <c r="H51" s="48"/>
      <c r="I51" s="49">
        <f t="shared" si="0"/>
        <v>0</v>
      </c>
      <c r="J51" s="49"/>
      <c r="K51" s="49"/>
      <c r="L51" s="50">
        <f t="shared" si="4"/>
        <v>0</v>
      </c>
      <c r="M51" s="70" t="s">
        <v>829</v>
      </c>
      <c r="N51" s="46" t="s">
        <v>962</v>
      </c>
      <c r="O51" s="40"/>
      <c r="P51" s="40"/>
      <c r="Q51" s="40"/>
      <c r="R51" s="40"/>
      <c r="S51" s="40"/>
      <c r="T51" s="40"/>
      <c r="U51" s="40"/>
    </row>
    <row r="52" spans="1:21" ht="15" customHeight="1" x14ac:dyDescent="0.3">
      <c r="A52" s="32">
        <v>39</v>
      </c>
      <c r="B52" s="38" t="s">
        <v>268</v>
      </c>
      <c r="C52" s="15" t="s">
        <v>41</v>
      </c>
      <c r="D52" s="90">
        <v>5</v>
      </c>
      <c r="E52" s="15" t="s">
        <v>80</v>
      </c>
      <c r="F52" s="15"/>
      <c r="G52" s="45"/>
      <c r="H52" s="48"/>
      <c r="I52" s="49">
        <f t="shared" si="0"/>
        <v>0</v>
      </c>
      <c r="J52" s="49"/>
      <c r="K52" s="49"/>
      <c r="L52" s="50">
        <f t="shared" si="4"/>
        <v>0</v>
      </c>
      <c r="M52" s="74" t="s">
        <v>779</v>
      </c>
      <c r="N52" s="46"/>
      <c r="O52" s="40"/>
      <c r="P52" s="40"/>
      <c r="Q52" s="40"/>
      <c r="R52" s="40"/>
      <c r="S52" s="40"/>
      <c r="T52" s="40"/>
      <c r="U52" s="40"/>
    </row>
    <row r="53" spans="1:21" s="18" customFormat="1" ht="15" customHeight="1" x14ac:dyDescent="0.3">
      <c r="A53" s="32">
        <v>40</v>
      </c>
      <c r="B53" s="38" t="s">
        <v>320</v>
      </c>
      <c r="C53" s="15" t="s">
        <v>41</v>
      </c>
      <c r="D53" s="90">
        <v>4</v>
      </c>
      <c r="E53" s="15" t="s">
        <v>84</v>
      </c>
      <c r="F53" s="15" t="s">
        <v>91</v>
      </c>
      <c r="G53" s="187" t="s">
        <v>133</v>
      </c>
      <c r="H53" s="48"/>
      <c r="I53" s="49">
        <f t="shared" si="0"/>
        <v>0</v>
      </c>
      <c r="J53" s="49"/>
      <c r="K53" s="49"/>
      <c r="L53" s="50">
        <f t="shared" si="4"/>
        <v>0</v>
      </c>
      <c r="M53" s="69" t="s">
        <v>181</v>
      </c>
      <c r="N53" s="56" t="s">
        <v>182</v>
      </c>
      <c r="O53" s="17"/>
      <c r="P53" s="17"/>
      <c r="Q53" s="17"/>
      <c r="R53" s="17"/>
      <c r="S53" s="17"/>
      <c r="T53" s="17"/>
      <c r="U53" s="17"/>
    </row>
    <row r="54" spans="1:21" ht="15" customHeight="1" x14ac:dyDescent="0.3">
      <c r="A54" s="32">
        <v>41</v>
      </c>
      <c r="B54" s="38" t="s">
        <v>269</v>
      </c>
      <c r="C54" s="15" t="s">
        <v>71</v>
      </c>
      <c r="D54" s="90">
        <v>3</v>
      </c>
      <c r="E54" s="15" t="s">
        <v>80</v>
      </c>
      <c r="F54" s="15" t="s">
        <v>91</v>
      </c>
      <c r="G54" s="214" t="s">
        <v>131</v>
      </c>
      <c r="H54" s="48"/>
      <c r="I54" s="49">
        <f t="shared" si="0"/>
        <v>1</v>
      </c>
      <c r="J54" s="49"/>
      <c r="K54" s="49"/>
      <c r="L54" s="50">
        <f t="shared" si="4"/>
        <v>1</v>
      </c>
      <c r="M54" s="70" t="s">
        <v>628</v>
      </c>
      <c r="N54" s="56" t="s">
        <v>985</v>
      </c>
      <c r="O54" s="40"/>
      <c r="P54" s="40"/>
      <c r="Q54" s="40"/>
      <c r="R54" s="40"/>
      <c r="S54" s="40"/>
      <c r="T54" s="40"/>
      <c r="U54" s="40"/>
    </row>
    <row r="55" spans="1:21" ht="15" customHeight="1" x14ac:dyDescent="0.3">
      <c r="A55" s="32">
        <v>42</v>
      </c>
      <c r="B55" s="38" t="s">
        <v>270</v>
      </c>
      <c r="C55" s="15" t="s">
        <v>40</v>
      </c>
      <c r="D55" s="90">
        <v>5</v>
      </c>
      <c r="E55" s="15" t="s">
        <v>85</v>
      </c>
      <c r="F55" s="15" t="s">
        <v>89</v>
      </c>
      <c r="G55" s="45" t="s">
        <v>131</v>
      </c>
      <c r="H55" s="48"/>
      <c r="I55" s="49">
        <f t="shared" si="0"/>
        <v>2</v>
      </c>
      <c r="J55" s="49"/>
      <c r="K55" s="49"/>
      <c r="L55" s="50">
        <f t="shared" si="4"/>
        <v>2</v>
      </c>
      <c r="M55" s="69" t="s">
        <v>482</v>
      </c>
      <c r="N55" s="94" t="s">
        <v>482</v>
      </c>
      <c r="O55" s="40"/>
      <c r="P55" s="40"/>
      <c r="Q55" s="40"/>
      <c r="R55" s="40"/>
      <c r="S55" s="40"/>
      <c r="T55" s="40"/>
      <c r="U55" s="40"/>
    </row>
    <row r="56" spans="1:21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2"/>
      <c r="K56" s="102"/>
      <c r="L56" s="102"/>
      <c r="M56" s="102"/>
      <c r="N56" s="102"/>
      <c r="O56" s="29"/>
      <c r="P56" s="29"/>
      <c r="Q56" s="29"/>
      <c r="R56" s="29"/>
      <c r="S56" s="29"/>
      <c r="T56" s="29"/>
      <c r="U56" s="29"/>
    </row>
    <row r="57" spans="1:21" s="18" customFormat="1" ht="15" customHeight="1" x14ac:dyDescent="0.3">
      <c r="A57" s="32">
        <v>43</v>
      </c>
      <c r="B57" s="38" t="s">
        <v>272</v>
      </c>
      <c r="C57" s="15" t="s">
        <v>40</v>
      </c>
      <c r="D57" s="90">
        <v>5</v>
      </c>
      <c r="E57" s="15" t="s">
        <v>85</v>
      </c>
      <c r="F57" s="15" t="s">
        <v>89</v>
      </c>
      <c r="G57" s="45" t="s">
        <v>131</v>
      </c>
      <c r="H57" s="48"/>
      <c r="I57" s="49">
        <f t="shared" si="0"/>
        <v>2</v>
      </c>
      <c r="J57" s="49"/>
      <c r="K57" s="49"/>
      <c r="L57" s="50">
        <f t="shared" ref="L57:L70" si="5">I57*(1-J57)*(1-K57)</f>
        <v>2</v>
      </c>
      <c r="M57" s="69" t="s">
        <v>594</v>
      </c>
      <c r="N57" s="46" t="s">
        <v>597</v>
      </c>
      <c r="O57" s="17"/>
      <c r="P57" s="17"/>
      <c r="Q57" s="17"/>
      <c r="R57" s="17"/>
      <c r="S57" s="17"/>
      <c r="T57" s="17"/>
      <c r="U57" s="17"/>
    </row>
    <row r="58" spans="1:21" s="18" customFormat="1" ht="15" customHeight="1" x14ac:dyDescent="0.3">
      <c r="A58" s="32">
        <v>44</v>
      </c>
      <c r="B58" s="38" t="s">
        <v>273</v>
      </c>
      <c r="C58" s="15" t="s">
        <v>41</v>
      </c>
      <c r="D58" s="90">
        <v>4</v>
      </c>
      <c r="E58" s="15" t="s">
        <v>80</v>
      </c>
      <c r="F58" s="15"/>
      <c r="G58" s="45"/>
      <c r="H58" s="48"/>
      <c r="I58" s="49">
        <f t="shared" si="0"/>
        <v>0</v>
      </c>
      <c r="J58" s="49"/>
      <c r="K58" s="49"/>
      <c r="L58" s="50">
        <f t="shared" si="5"/>
        <v>0</v>
      </c>
      <c r="M58" s="69" t="s">
        <v>813</v>
      </c>
      <c r="N58" s="46"/>
      <c r="O58" s="17"/>
      <c r="P58" s="17"/>
      <c r="Q58" s="17"/>
      <c r="R58" s="17"/>
      <c r="S58" s="17"/>
      <c r="T58" s="17"/>
      <c r="U58" s="17"/>
    </row>
    <row r="59" spans="1:21" s="18" customFormat="1" ht="15" customHeight="1" x14ac:dyDescent="0.3">
      <c r="A59" s="32">
        <v>45</v>
      </c>
      <c r="B59" s="38" t="s">
        <v>274</v>
      </c>
      <c r="C59" s="15" t="s">
        <v>41</v>
      </c>
      <c r="D59" s="90">
        <v>10</v>
      </c>
      <c r="E59" s="15" t="s">
        <v>80</v>
      </c>
      <c r="F59" s="15"/>
      <c r="G59" s="45"/>
      <c r="H59" s="48"/>
      <c r="I59" s="49">
        <f t="shared" si="0"/>
        <v>0</v>
      </c>
      <c r="J59" s="49"/>
      <c r="K59" s="49"/>
      <c r="L59" s="50">
        <f t="shared" si="5"/>
        <v>0</v>
      </c>
      <c r="M59" s="69" t="s">
        <v>185</v>
      </c>
      <c r="N59" s="46" t="s">
        <v>152</v>
      </c>
      <c r="O59" s="17"/>
      <c r="P59" s="17"/>
      <c r="Q59" s="17"/>
      <c r="R59" s="17"/>
      <c r="S59" s="17"/>
      <c r="T59" s="17"/>
      <c r="U59" s="17"/>
    </row>
    <row r="60" spans="1:21" s="18" customFormat="1" ht="15" customHeight="1" x14ac:dyDescent="0.3">
      <c r="A60" s="32">
        <v>46</v>
      </c>
      <c r="B60" s="38" t="s">
        <v>275</v>
      </c>
      <c r="C60" s="15" t="s">
        <v>41</v>
      </c>
      <c r="D60" s="90">
        <v>4</v>
      </c>
      <c r="E60" s="15" t="s">
        <v>80</v>
      </c>
      <c r="F60" s="15"/>
      <c r="G60" s="45"/>
      <c r="H60" s="48"/>
      <c r="I60" s="49">
        <f t="shared" si="0"/>
        <v>0</v>
      </c>
      <c r="J60" s="49"/>
      <c r="K60" s="49"/>
      <c r="L60" s="50">
        <f t="shared" si="5"/>
        <v>0</v>
      </c>
      <c r="M60" s="69" t="s">
        <v>801</v>
      </c>
      <c r="N60" s="46"/>
      <c r="O60" s="17"/>
      <c r="P60" s="17"/>
      <c r="Q60" s="17"/>
      <c r="R60" s="17"/>
      <c r="S60" s="17"/>
      <c r="T60" s="17"/>
      <c r="U60" s="17"/>
    </row>
    <row r="61" spans="1:21" ht="15" customHeight="1" x14ac:dyDescent="0.3">
      <c r="A61" s="32">
        <v>47</v>
      </c>
      <c r="B61" s="38" t="s">
        <v>276</v>
      </c>
      <c r="C61" s="15" t="s">
        <v>40</v>
      </c>
      <c r="D61" s="90">
        <v>7</v>
      </c>
      <c r="E61" s="15" t="s">
        <v>85</v>
      </c>
      <c r="F61" s="15" t="s">
        <v>89</v>
      </c>
      <c r="G61" s="204" t="s">
        <v>133</v>
      </c>
      <c r="H61" s="48"/>
      <c r="I61" s="49">
        <f t="shared" si="0"/>
        <v>2</v>
      </c>
      <c r="J61" s="49"/>
      <c r="K61" s="49"/>
      <c r="L61" s="50">
        <f t="shared" si="5"/>
        <v>2</v>
      </c>
      <c r="M61" s="69" t="s">
        <v>763</v>
      </c>
      <c r="N61" s="70" t="s">
        <v>700</v>
      </c>
      <c r="O61" s="40"/>
      <c r="P61" s="40"/>
      <c r="Q61" s="40"/>
      <c r="R61" s="40"/>
      <c r="S61" s="40"/>
      <c r="T61" s="40"/>
      <c r="U61" s="40"/>
    </row>
    <row r="62" spans="1:21" s="18" customFormat="1" ht="15" customHeight="1" x14ac:dyDescent="0.3">
      <c r="A62" s="32">
        <v>48</v>
      </c>
      <c r="B62" s="38" t="s">
        <v>277</v>
      </c>
      <c r="C62" s="15" t="s">
        <v>41</v>
      </c>
      <c r="D62" s="90">
        <v>3</v>
      </c>
      <c r="E62" s="15" t="s">
        <v>80</v>
      </c>
      <c r="F62" s="15"/>
      <c r="G62" s="45"/>
      <c r="H62" s="48"/>
      <c r="I62" s="49">
        <f t="shared" si="0"/>
        <v>0</v>
      </c>
      <c r="J62" s="49"/>
      <c r="K62" s="49"/>
      <c r="L62" s="50">
        <f t="shared" si="5"/>
        <v>0</v>
      </c>
      <c r="M62" s="69" t="s">
        <v>192</v>
      </c>
      <c r="N62" s="46" t="s">
        <v>192</v>
      </c>
      <c r="O62" s="17"/>
      <c r="P62" s="17"/>
      <c r="Q62" s="17"/>
      <c r="R62" s="17"/>
      <c r="S62" s="17"/>
      <c r="T62" s="17"/>
      <c r="U62" s="17"/>
    </row>
    <row r="63" spans="1:21" s="18" customFormat="1" ht="15" customHeight="1" x14ac:dyDescent="0.3">
      <c r="A63" s="32">
        <v>49</v>
      </c>
      <c r="B63" s="38" t="s">
        <v>278</v>
      </c>
      <c r="C63" s="15" t="s">
        <v>41</v>
      </c>
      <c r="D63" s="90">
        <v>4</v>
      </c>
      <c r="E63" s="15" t="s">
        <v>84</v>
      </c>
      <c r="F63" s="15" t="s">
        <v>89</v>
      </c>
      <c r="G63" s="45" t="s">
        <v>131</v>
      </c>
      <c r="H63" s="48" t="s">
        <v>709</v>
      </c>
      <c r="I63" s="49">
        <f t="shared" si="0"/>
        <v>0</v>
      </c>
      <c r="J63" s="49"/>
      <c r="K63" s="49">
        <v>0.5</v>
      </c>
      <c r="L63" s="50">
        <f t="shared" si="5"/>
        <v>0</v>
      </c>
      <c r="M63" s="69" t="s">
        <v>705</v>
      </c>
      <c r="N63" s="46" t="s">
        <v>710</v>
      </c>
      <c r="O63" s="17"/>
      <c r="P63" s="17"/>
      <c r="Q63" s="17"/>
      <c r="R63" s="17"/>
      <c r="S63" s="17"/>
      <c r="T63" s="17"/>
      <c r="U63" s="17"/>
    </row>
    <row r="64" spans="1:21" s="18" customFormat="1" ht="15" customHeight="1" x14ac:dyDescent="0.3">
      <c r="A64" s="32">
        <v>50</v>
      </c>
      <c r="B64" s="38" t="s">
        <v>279</v>
      </c>
      <c r="C64" s="15" t="s">
        <v>40</v>
      </c>
      <c r="D64" s="90">
        <v>5</v>
      </c>
      <c r="E64" s="15" t="s">
        <v>85</v>
      </c>
      <c r="F64" s="15" t="s">
        <v>89</v>
      </c>
      <c r="G64" s="45" t="s">
        <v>131</v>
      </c>
      <c r="H64" s="48"/>
      <c r="I64" s="49">
        <f t="shared" si="0"/>
        <v>2</v>
      </c>
      <c r="J64" s="49"/>
      <c r="K64" s="49"/>
      <c r="L64" s="50">
        <f t="shared" si="5"/>
        <v>2</v>
      </c>
      <c r="M64" s="74" t="s">
        <v>663</v>
      </c>
      <c r="N64" s="57" t="s">
        <v>664</v>
      </c>
      <c r="O64" s="17"/>
      <c r="P64" s="17"/>
      <c r="Q64" s="17"/>
      <c r="R64" s="17"/>
      <c r="S64" s="17"/>
      <c r="T64" s="17"/>
      <c r="U64" s="17"/>
    </row>
    <row r="65" spans="1:21" s="18" customFormat="1" ht="15" customHeight="1" x14ac:dyDescent="0.3">
      <c r="A65" s="32">
        <v>51</v>
      </c>
      <c r="B65" s="38" t="s">
        <v>280</v>
      </c>
      <c r="C65" s="15" t="s">
        <v>41</v>
      </c>
      <c r="D65" s="90">
        <v>12</v>
      </c>
      <c r="E65" s="15" t="s">
        <v>80</v>
      </c>
      <c r="F65" s="15"/>
      <c r="G65" s="45"/>
      <c r="H65" s="48"/>
      <c r="I65" s="49">
        <f t="shared" si="0"/>
        <v>0</v>
      </c>
      <c r="J65" s="49"/>
      <c r="K65" s="49"/>
      <c r="L65" s="50">
        <f t="shared" si="5"/>
        <v>0</v>
      </c>
      <c r="M65" s="69" t="s">
        <v>803</v>
      </c>
      <c r="N65" s="46"/>
      <c r="O65" s="17"/>
      <c r="P65" s="17"/>
      <c r="Q65" s="17"/>
      <c r="R65" s="17"/>
      <c r="S65" s="17"/>
      <c r="T65" s="17"/>
      <c r="U65" s="17"/>
    </row>
    <row r="66" spans="1:21" s="18" customFormat="1" ht="15" customHeight="1" x14ac:dyDescent="0.3">
      <c r="A66" s="32">
        <v>52</v>
      </c>
      <c r="B66" s="38" t="s">
        <v>281</v>
      </c>
      <c r="C66" s="15" t="s">
        <v>40</v>
      </c>
      <c r="D66" s="90">
        <v>8</v>
      </c>
      <c r="E66" s="15" t="s">
        <v>85</v>
      </c>
      <c r="F66" s="15" t="s">
        <v>89</v>
      </c>
      <c r="G66" s="45" t="s">
        <v>131</v>
      </c>
      <c r="H66" s="48"/>
      <c r="I66" s="49">
        <f t="shared" si="0"/>
        <v>2</v>
      </c>
      <c r="J66" s="49"/>
      <c r="K66" s="49"/>
      <c r="L66" s="50">
        <f t="shared" si="5"/>
        <v>2</v>
      </c>
      <c r="M66" s="69" t="s">
        <v>196</v>
      </c>
      <c r="N66" s="69" t="s">
        <v>470</v>
      </c>
      <c r="O66" s="17"/>
      <c r="P66" s="17"/>
      <c r="Q66" s="17"/>
      <c r="R66" s="17"/>
      <c r="S66" s="17"/>
      <c r="T66" s="17"/>
      <c r="U66" s="17"/>
    </row>
    <row r="67" spans="1:21" ht="15" customHeight="1" x14ac:dyDescent="0.3">
      <c r="A67" s="32">
        <v>53</v>
      </c>
      <c r="B67" s="38" t="s">
        <v>282</v>
      </c>
      <c r="C67" s="15" t="s">
        <v>40</v>
      </c>
      <c r="D67" s="90">
        <v>7</v>
      </c>
      <c r="E67" s="15" t="s">
        <v>85</v>
      </c>
      <c r="F67" s="15" t="s">
        <v>89</v>
      </c>
      <c r="G67" s="45" t="s">
        <v>131</v>
      </c>
      <c r="H67" s="48"/>
      <c r="I67" s="49">
        <f t="shared" si="0"/>
        <v>2</v>
      </c>
      <c r="J67" s="49"/>
      <c r="K67" s="49"/>
      <c r="L67" s="50">
        <f t="shared" si="5"/>
        <v>2</v>
      </c>
      <c r="M67" s="94" t="s">
        <v>197</v>
      </c>
      <c r="N67" s="70" t="s">
        <v>721</v>
      </c>
      <c r="O67" s="40"/>
      <c r="P67" s="40"/>
      <c r="Q67" s="40"/>
      <c r="R67" s="40"/>
      <c r="S67" s="40"/>
      <c r="T67" s="40"/>
      <c r="U67" s="40"/>
    </row>
    <row r="68" spans="1:21" s="18" customFormat="1" ht="15" customHeight="1" x14ac:dyDescent="0.3">
      <c r="A68" s="32">
        <v>54</v>
      </c>
      <c r="B68" s="38" t="s">
        <v>283</v>
      </c>
      <c r="C68" s="15" t="s">
        <v>41</v>
      </c>
      <c r="D68" s="90">
        <v>9</v>
      </c>
      <c r="E68" s="15" t="s">
        <v>80</v>
      </c>
      <c r="F68" s="15"/>
      <c r="G68" s="45"/>
      <c r="H68" s="48"/>
      <c r="I68" s="49">
        <f t="shared" si="0"/>
        <v>0</v>
      </c>
      <c r="J68" s="49"/>
      <c r="K68" s="49"/>
      <c r="L68" s="50">
        <f t="shared" si="5"/>
        <v>0</v>
      </c>
      <c r="M68" s="69" t="s">
        <v>198</v>
      </c>
      <c r="N68" s="46"/>
      <c r="O68" s="17"/>
      <c r="P68" s="17"/>
      <c r="Q68" s="17"/>
      <c r="R68" s="17"/>
      <c r="S68" s="17"/>
      <c r="T68" s="17"/>
      <c r="U68" s="17"/>
    </row>
    <row r="69" spans="1:21" s="18" customFormat="1" ht="15" customHeight="1" x14ac:dyDescent="0.3">
      <c r="A69" s="32">
        <v>55</v>
      </c>
      <c r="B69" s="38" t="s">
        <v>284</v>
      </c>
      <c r="C69" s="15" t="s">
        <v>41</v>
      </c>
      <c r="D69" s="90">
        <v>12</v>
      </c>
      <c r="E69" s="15" t="s">
        <v>80</v>
      </c>
      <c r="F69" s="15"/>
      <c r="G69" s="45"/>
      <c r="H69" s="48"/>
      <c r="I69" s="49">
        <f t="shared" si="0"/>
        <v>0</v>
      </c>
      <c r="J69" s="49"/>
      <c r="K69" s="49"/>
      <c r="L69" s="50">
        <f t="shared" si="5"/>
        <v>0</v>
      </c>
      <c r="M69" s="69" t="s">
        <v>199</v>
      </c>
      <c r="N69" s="46"/>
      <c r="O69" s="17"/>
      <c r="P69" s="17"/>
      <c r="Q69" s="17"/>
      <c r="R69" s="17"/>
      <c r="S69" s="17"/>
      <c r="T69" s="17"/>
      <c r="U69" s="17"/>
    </row>
    <row r="70" spans="1:21" ht="15" customHeight="1" x14ac:dyDescent="0.3">
      <c r="A70" s="32">
        <v>56</v>
      </c>
      <c r="B70" s="38" t="s">
        <v>285</v>
      </c>
      <c r="C70" s="15" t="s">
        <v>40</v>
      </c>
      <c r="D70" s="90">
        <v>11</v>
      </c>
      <c r="E70" s="15" t="s">
        <v>85</v>
      </c>
      <c r="F70" s="15" t="s">
        <v>89</v>
      </c>
      <c r="G70" s="178" t="s">
        <v>131</v>
      </c>
      <c r="H70" s="48"/>
      <c r="I70" s="49">
        <f t="shared" si="0"/>
        <v>2</v>
      </c>
      <c r="J70" s="49"/>
      <c r="K70" s="49"/>
      <c r="L70" s="50">
        <f t="shared" si="5"/>
        <v>2</v>
      </c>
      <c r="M70" s="69" t="s">
        <v>812</v>
      </c>
      <c r="N70" s="117" t="s">
        <v>739</v>
      </c>
      <c r="O70" s="40"/>
      <c r="P70" s="40"/>
      <c r="Q70" s="40"/>
      <c r="R70" s="40"/>
      <c r="S70" s="40"/>
      <c r="T70" s="40"/>
      <c r="U70" s="40"/>
    </row>
    <row r="71" spans="1:21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2"/>
      <c r="K71" s="102"/>
      <c r="L71" s="102"/>
      <c r="M71" s="102"/>
      <c r="N71" s="102"/>
      <c r="O71" s="29"/>
      <c r="P71" s="29"/>
      <c r="Q71" s="29"/>
      <c r="R71" s="29"/>
      <c r="S71" s="29"/>
      <c r="T71" s="29"/>
      <c r="U71" s="29"/>
    </row>
    <row r="72" spans="1:21" s="18" customFormat="1" ht="15" customHeight="1" x14ac:dyDescent="0.3">
      <c r="A72" s="32">
        <v>57</v>
      </c>
      <c r="B72" s="38" t="s">
        <v>287</v>
      </c>
      <c r="C72" s="15" t="s">
        <v>41</v>
      </c>
      <c r="D72" s="90">
        <v>4</v>
      </c>
      <c r="E72" s="15" t="s">
        <v>80</v>
      </c>
      <c r="F72" s="15"/>
      <c r="G72" s="45"/>
      <c r="H72" s="48"/>
      <c r="I72" s="49">
        <f t="shared" si="0"/>
        <v>0</v>
      </c>
      <c r="J72" s="49"/>
      <c r="K72" s="49"/>
      <c r="L72" s="50">
        <f t="shared" ref="L72:L77" si="6">I72*(1-J72)*(1-K72)</f>
        <v>0</v>
      </c>
      <c r="M72" s="69" t="s">
        <v>202</v>
      </c>
      <c r="N72" s="46"/>
      <c r="O72" s="17"/>
      <c r="P72" s="17"/>
      <c r="Q72" s="17"/>
      <c r="R72" s="17"/>
      <c r="S72" s="17"/>
      <c r="T72" s="17"/>
      <c r="U72" s="17"/>
    </row>
    <row r="73" spans="1:21" ht="15" customHeight="1" x14ac:dyDescent="0.3">
      <c r="A73" s="32">
        <v>58</v>
      </c>
      <c r="B73" s="38" t="s">
        <v>288</v>
      </c>
      <c r="C73" s="15" t="s">
        <v>71</v>
      </c>
      <c r="D73" s="90">
        <v>2</v>
      </c>
      <c r="E73" s="15" t="s">
        <v>85</v>
      </c>
      <c r="F73" s="15" t="s">
        <v>91</v>
      </c>
      <c r="G73" s="45"/>
      <c r="H73" s="48"/>
      <c r="I73" s="49">
        <f t="shared" si="0"/>
        <v>1</v>
      </c>
      <c r="J73" s="49"/>
      <c r="K73" s="49"/>
      <c r="L73" s="50">
        <f t="shared" si="6"/>
        <v>1</v>
      </c>
      <c r="M73" s="69" t="s">
        <v>742</v>
      </c>
      <c r="N73" s="46" t="s">
        <v>997</v>
      </c>
      <c r="O73" s="40"/>
      <c r="P73" s="40"/>
      <c r="Q73" s="40"/>
      <c r="R73" s="40"/>
      <c r="S73" s="40"/>
      <c r="T73" s="40"/>
      <c r="U73" s="40"/>
    </row>
    <row r="74" spans="1:21" ht="15" customHeight="1" x14ac:dyDescent="0.3">
      <c r="A74" s="32">
        <v>59</v>
      </c>
      <c r="B74" s="38" t="s">
        <v>289</v>
      </c>
      <c r="C74" s="15" t="s">
        <v>41</v>
      </c>
      <c r="D74" s="90">
        <v>3</v>
      </c>
      <c r="E74" s="15" t="s">
        <v>80</v>
      </c>
      <c r="F74" s="15"/>
      <c r="G74" s="45"/>
      <c r="H74" s="48"/>
      <c r="I74" s="49">
        <f t="shared" si="0"/>
        <v>0</v>
      </c>
      <c r="J74" s="49"/>
      <c r="K74" s="49"/>
      <c r="L74" s="50">
        <f t="shared" si="6"/>
        <v>0</v>
      </c>
      <c r="M74" s="69" t="s">
        <v>716</v>
      </c>
      <c r="N74" s="46"/>
      <c r="O74" s="40"/>
      <c r="P74" s="40"/>
      <c r="Q74" s="40"/>
      <c r="R74" s="40"/>
      <c r="S74" s="40"/>
      <c r="T74" s="40"/>
      <c r="U74" s="40"/>
    </row>
    <row r="75" spans="1:21" s="18" customFormat="1" ht="15" customHeight="1" x14ac:dyDescent="0.3">
      <c r="A75" s="32">
        <v>60</v>
      </c>
      <c r="B75" s="38" t="s">
        <v>290</v>
      </c>
      <c r="C75" s="15" t="s">
        <v>41</v>
      </c>
      <c r="D75" s="90">
        <v>8</v>
      </c>
      <c r="E75" s="15" t="s">
        <v>80</v>
      </c>
      <c r="F75" s="15"/>
      <c r="G75" s="45"/>
      <c r="H75" s="48"/>
      <c r="I75" s="49">
        <f t="shared" si="0"/>
        <v>0</v>
      </c>
      <c r="J75" s="49"/>
      <c r="K75" s="49"/>
      <c r="L75" s="50">
        <f t="shared" si="6"/>
        <v>0</v>
      </c>
      <c r="M75" s="69" t="s">
        <v>204</v>
      </c>
      <c r="N75" s="46"/>
      <c r="O75" s="17"/>
      <c r="P75" s="17"/>
      <c r="Q75" s="17"/>
      <c r="R75" s="17"/>
      <c r="S75" s="17"/>
      <c r="T75" s="17"/>
      <c r="U75" s="17"/>
    </row>
    <row r="76" spans="1:21" s="18" customFormat="1" ht="15" customHeight="1" x14ac:dyDescent="0.3">
      <c r="A76" s="32">
        <v>61</v>
      </c>
      <c r="B76" s="38" t="s">
        <v>291</v>
      </c>
      <c r="C76" s="15" t="s">
        <v>40</v>
      </c>
      <c r="D76" s="90">
        <v>5</v>
      </c>
      <c r="E76" s="15" t="s">
        <v>85</v>
      </c>
      <c r="F76" s="15" t="s">
        <v>89</v>
      </c>
      <c r="G76" s="45" t="s">
        <v>131</v>
      </c>
      <c r="H76" s="48"/>
      <c r="I76" s="49">
        <f t="shared" ref="I76:I103" si="7">IF(C76=C$5,2,IF(C76=C$6,1,0))</f>
        <v>2</v>
      </c>
      <c r="J76" s="49"/>
      <c r="K76" s="49"/>
      <c r="L76" s="50">
        <f t="shared" si="6"/>
        <v>2</v>
      </c>
      <c r="M76" s="69" t="s">
        <v>795</v>
      </c>
      <c r="N76" s="46" t="s">
        <v>210</v>
      </c>
      <c r="O76" s="17"/>
      <c r="P76" s="17"/>
      <c r="Q76" s="17"/>
      <c r="R76" s="17"/>
      <c r="S76" s="17"/>
      <c r="T76" s="17"/>
      <c r="U76" s="17"/>
    </row>
    <row r="77" spans="1:21" s="18" customFormat="1" ht="15" customHeight="1" x14ac:dyDescent="0.3">
      <c r="A77" s="32">
        <v>62</v>
      </c>
      <c r="B77" s="38" t="s">
        <v>292</v>
      </c>
      <c r="C77" s="15" t="s">
        <v>41</v>
      </c>
      <c r="D77" s="90">
        <v>3</v>
      </c>
      <c r="E77" s="15" t="s">
        <v>80</v>
      </c>
      <c r="F77" s="15"/>
      <c r="G77" s="45"/>
      <c r="H77" s="46"/>
      <c r="I77" s="49">
        <f t="shared" si="7"/>
        <v>0</v>
      </c>
      <c r="J77" s="49"/>
      <c r="K77" s="49"/>
      <c r="L77" s="50">
        <f t="shared" si="6"/>
        <v>0</v>
      </c>
      <c r="M77" s="69" t="s">
        <v>744</v>
      </c>
      <c r="N77" s="46"/>
      <c r="O77" s="17"/>
      <c r="P77" s="17"/>
      <c r="Q77" s="17"/>
      <c r="R77" s="17"/>
      <c r="S77" s="17"/>
      <c r="T77" s="17"/>
      <c r="U77" s="17"/>
    </row>
    <row r="78" spans="1:21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2"/>
      <c r="K78" s="102"/>
      <c r="L78" s="102"/>
      <c r="M78" s="102"/>
      <c r="N78" s="102"/>
      <c r="O78" s="29"/>
      <c r="P78" s="29"/>
      <c r="Q78" s="29"/>
      <c r="R78" s="29"/>
      <c r="S78" s="29"/>
      <c r="T78" s="29"/>
      <c r="U78" s="29"/>
    </row>
    <row r="79" spans="1:21" s="18" customFormat="1" ht="15" customHeight="1" x14ac:dyDescent="0.3">
      <c r="A79" s="32">
        <v>63</v>
      </c>
      <c r="B79" s="38" t="s">
        <v>294</v>
      </c>
      <c r="C79" s="15" t="s">
        <v>40</v>
      </c>
      <c r="D79" s="90">
        <v>3</v>
      </c>
      <c r="E79" s="15" t="s">
        <v>85</v>
      </c>
      <c r="F79" s="15" t="s">
        <v>89</v>
      </c>
      <c r="G79" s="197" t="s">
        <v>131</v>
      </c>
      <c r="H79" s="48"/>
      <c r="I79" s="49">
        <f t="shared" si="7"/>
        <v>2</v>
      </c>
      <c r="J79" s="49"/>
      <c r="K79" s="49"/>
      <c r="L79" s="50">
        <f t="shared" ref="L79:L90" si="8">I79*(1-J79)*(1-K79)</f>
        <v>2</v>
      </c>
      <c r="M79" s="69" t="s">
        <v>845</v>
      </c>
      <c r="N79" s="46" t="s">
        <v>851</v>
      </c>
      <c r="O79" s="17"/>
      <c r="P79" s="17"/>
      <c r="Q79" s="17"/>
      <c r="R79" s="17"/>
      <c r="S79" s="17"/>
      <c r="T79" s="17"/>
      <c r="U79" s="17"/>
    </row>
    <row r="80" spans="1:21" s="18" customFormat="1" ht="15" customHeight="1" x14ac:dyDescent="0.3">
      <c r="A80" s="32">
        <v>64</v>
      </c>
      <c r="B80" s="38" t="s">
        <v>295</v>
      </c>
      <c r="C80" s="15" t="s">
        <v>41</v>
      </c>
      <c r="D80" s="90">
        <v>8</v>
      </c>
      <c r="E80" s="15" t="s">
        <v>80</v>
      </c>
      <c r="F80" s="15"/>
      <c r="G80" s="45"/>
      <c r="H80" s="48"/>
      <c r="I80" s="49">
        <f t="shared" si="7"/>
        <v>0</v>
      </c>
      <c r="J80" s="49"/>
      <c r="K80" s="49"/>
      <c r="L80" s="50">
        <f t="shared" si="8"/>
        <v>0</v>
      </c>
      <c r="M80" s="70" t="s">
        <v>821</v>
      </c>
      <c r="N80" s="58"/>
      <c r="O80" s="17"/>
      <c r="P80" s="17"/>
      <c r="Q80" s="17"/>
      <c r="R80" s="17"/>
      <c r="S80" s="17"/>
      <c r="T80" s="17"/>
      <c r="U80" s="17"/>
    </row>
    <row r="81" spans="1:21" s="18" customFormat="1" ht="15" customHeight="1" x14ac:dyDescent="0.3">
      <c r="A81" s="32">
        <v>65</v>
      </c>
      <c r="B81" s="38" t="s">
        <v>296</v>
      </c>
      <c r="C81" s="15" t="s">
        <v>41</v>
      </c>
      <c r="D81" s="90">
        <v>6</v>
      </c>
      <c r="E81" s="15" t="s">
        <v>80</v>
      </c>
      <c r="F81" s="15"/>
      <c r="G81" s="45"/>
      <c r="H81" s="48"/>
      <c r="I81" s="49">
        <f t="shared" si="7"/>
        <v>0</v>
      </c>
      <c r="J81" s="49"/>
      <c r="K81" s="49"/>
      <c r="L81" s="50">
        <f t="shared" si="8"/>
        <v>0</v>
      </c>
      <c r="M81" s="69" t="s">
        <v>820</v>
      </c>
      <c r="N81" s="46"/>
      <c r="O81" s="17"/>
      <c r="P81" s="17"/>
      <c r="Q81" s="17"/>
      <c r="R81" s="17"/>
      <c r="S81" s="17"/>
      <c r="T81" s="17"/>
      <c r="U81" s="17"/>
    </row>
    <row r="82" spans="1:21" s="18" customFormat="1" ht="15" customHeight="1" x14ac:dyDescent="0.3">
      <c r="A82" s="32">
        <v>66</v>
      </c>
      <c r="B82" s="38" t="s">
        <v>297</v>
      </c>
      <c r="C82" s="15" t="s">
        <v>41</v>
      </c>
      <c r="D82" s="90">
        <v>2</v>
      </c>
      <c r="E82" s="15" t="s">
        <v>80</v>
      </c>
      <c r="F82" s="15"/>
      <c r="G82" s="45"/>
      <c r="H82" s="48"/>
      <c r="I82" s="49">
        <f t="shared" si="7"/>
        <v>0</v>
      </c>
      <c r="J82" s="49"/>
      <c r="K82" s="49"/>
      <c r="L82" s="50">
        <f t="shared" si="8"/>
        <v>0</v>
      </c>
      <c r="M82" s="69" t="s">
        <v>989</v>
      </c>
      <c r="N82" s="69"/>
      <c r="O82" s="17"/>
      <c r="P82" s="17"/>
      <c r="Q82" s="17"/>
      <c r="R82" s="17"/>
      <c r="S82" s="17"/>
      <c r="T82" s="17"/>
      <c r="U82" s="17"/>
    </row>
    <row r="83" spans="1:21" ht="15" customHeight="1" x14ac:dyDescent="0.3">
      <c r="A83" s="32">
        <v>67</v>
      </c>
      <c r="B83" s="38" t="s">
        <v>298</v>
      </c>
      <c r="C83" s="15" t="s">
        <v>40</v>
      </c>
      <c r="D83" s="90">
        <v>4</v>
      </c>
      <c r="E83" s="15" t="s">
        <v>85</v>
      </c>
      <c r="F83" s="15" t="s">
        <v>89</v>
      </c>
      <c r="G83" s="45" t="s">
        <v>131</v>
      </c>
      <c r="H83" s="48"/>
      <c r="I83" s="49">
        <f t="shared" si="7"/>
        <v>2</v>
      </c>
      <c r="J83" s="49"/>
      <c r="K83" s="49"/>
      <c r="L83" s="50">
        <f t="shared" si="8"/>
        <v>2</v>
      </c>
      <c r="M83" s="69" t="s">
        <v>682</v>
      </c>
      <c r="N83" s="46" t="s">
        <v>688</v>
      </c>
      <c r="O83" s="40"/>
      <c r="P83" s="40"/>
      <c r="Q83" s="40"/>
      <c r="R83" s="40"/>
      <c r="S83" s="40"/>
      <c r="T83" s="40"/>
      <c r="U83" s="40"/>
    </row>
    <row r="84" spans="1:21" s="18" customFormat="1" ht="15" customHeight="1" x14ac:dyDescent="0.3">
      <c r="A84" s="32">
        <v>68</v>
      </c>
      <c r="B84" s="38" t="s">
        <v>299</v>
      </c>
      <c r="C84" s="15" t="s">
        <v>41</v>
      </c>
      <c r="D84" s="90">
        <v>7</v>
      </c>
      <c r="E84" s="15" t="s">
        <v>80</v>
      </c>
      <c r="F84" s="15"/>
      <c r="G84" s="45"/>
      <c r="H84" s="46"/>
      <c r="I84" s="49">
        <f t="shared" si="7"/>
        <v>0</v>
      </c>
      <c r="J84" s="49"/>
      <c r="K84" s="49"/>
      <c r="L84" s="50">
        <f t="shared" si="8"/>
        <v>0</v>
      </c>
      <c r="M84" s="10" t="s">
        <v>689</v>
      </c>
      <c r="N84" s="46"/>
      <c r="O84" s="17"/>
      <c r="P84" s="17"/>
      <c r="Q84" s="17"/>
      <c r="R84" s="17"/>
      <c r="S84" s="17"/>
      <c r="T84" s="17"/>
      <c r="U84" s="17"/>
    </row>
    <row r="85" spans="1:21" ht="15" customHeight="1" x14ac:dyDescent="0.3">
      <c r="A85" s="32">
        <v>69</v>
      </c>
      <c r="B85" s="38" t="s">
        <v>300</v>
      </c>
      <c r="C85" s="15" t="s">
        <v>40</v>
      </c>
      <c r="D85" s="90">
        <v>2</v>
      </c>
      <c r="E85" s="15" t="s">
        <v>85</v>
      </c>
      <c r="F85" s="15" t="s">
        <v>89</v>
      </c>
      <c r="G85" s="45" t="s">
        <v>133</v>
      </c>
      <c r="H85" s="48"/>
      <c r="I85" s="49">
        <f t="shared" si="7"/>
        <v>2</v>
      </c>
      <c r="J85" s="49"/>
      <c r="K85" s="49"/>
      <c r="L85" s="50">
        <f t="shared" si="8"/>
        <v>2</v>
      </c>
      <c r="M85" s="69" t="s">
        <v>224</v>
      </c>
      <c r="N85" s="56" t="s">
        <v>493</v>
      </c>
      <c r="O85" s="40"/>
      <c r="P85" s="40"/>
      <c r="Q85" s="40"/>
      <c r="R85" s="40"/>
      <c r="S85" s="40"/>
      <c r="T85" s="40"/>
      <c r="U85" s="40"/>
    </row>
    <row r="86" spans="1:21" s="18" customFormat="1" ht="15" customHeight="1" x14ac:dyDescent="0.3">
      <c r="A86" s="32">
        <v>70</v>
      </c>
      <c r="B86" s="38" t="s">
        <v>301</v>
      </c>
      <c r="C86" s="15" t="s">
        <v>40</v>
      </c>
      <c r="D86" s="90">
        <v>4</v>
      </c>
      <c r="E86" s="15" t="s">
        <v>85</v>
      </c>
      <c r="F86" s="15" t="s">
        <v>89</v>
      </c>
      <c r="G86" s="202" t="s">
        <v>131</v>
      </c>
      <c r="H86" s="48"/>
      <c r="I86" s="49">
        <f t="shared" si="7"/>
        <v>2</v>
      </c>
      <c r="J86" s="49"/>
      <c r="K86" s="49"/>
      <c r="L86" s="50">
        <f t="shared" si="8"/>
        <v>2</v>
      </c>
      <c r="M86" s="69" t="s">
        <v>225</v>
      </c>
      <c r="N86" s="46" t="s">
        <v>893</v>
      </c>
      <c r="O86" s="17"/>
      <c r="P86" s="17"/>
      <c r="Q86" s="17"/>
      <c r="R86" s="17"/>
      <c r="S86" s="17"/>
      <c r="T86" s="17"/>
      <c r="U86" s="17"/>
    </row>
    <row r="87" spans="1:21" s="18" customFormat="1" ht="15" customHeight="1" x14ac:dyDescent="0.3">
      <c r="A87" s="32">
        <v>71</v>
      </c>
      <c r="B87" s="38" t="s">
        <v>302</v>
      </c>
      <c r="C87" s="15" t="s">
        <v>41</v>
      </c>
      <c r="D87" s="90">
        <v>7</v>
      </c>
      <c r="E87" s="15" t="s">
        <v>80</v>
      </c>
      <c r="F87" s="15"/>
      <c r="G87" s="45"/>
      <c r="H87" s="48"/>
      <c r="I87" s="49">
        <f t="shared" si="7"/>
        <v>0</v>
      </c>
      <c r="J87" s="49"/>
      <c r="K87" s="49"/>
      <c r="L87" s="50">
        <f t="shared" si="8"/>
        <v>0</v>
      </c>
      <c r="M87" s="69" t="s">
        <v>751</v>
      </c>
      <c r="N87" s="46"/>
      <c r="O87" s="17"/>
      <c r="P87" s="17"/>
      <c r="Q87" s="17"/>
      <c r="R87" s="17"/>
      <c r="S87" s="17"/>
      <c r="T87" s="17"/>
      <c r="U87" s="17"/>
    </row>
    <row r="88" spans="1:21" ht="15" customHeight="1" x14ac:dyDescent="0.3">
      <c r="A88" s="32">
        <v>72</v>
      </c>
      <c r="B88" s="38" t="s">
        <v>303</v>
      </c>
      <c r="C88" s="15" t="s">
        <v>41</v>
      </c>
      <c r="D88" s="90">
        <v>5</v>
      </c>
      <c r="E88" s="15" t="s">
        <v>80</v>
      </c>
      <c r="F88" s="15"/>
      <c r="G88" s="45"/>
      <c r="H88" s="48"/>
      <c r="I88" s="49">
        <f t="shared" si="7"/>
        <v>0</v>
      </c>
      <c r="J88" s="49"/>
      <c r="K88" s="49"/>
      <c r="L88" s="50">
        <f t="shared" si="8"/>
        <v>0</v>
      </c>
      <c r="M88" s="69" t="s">
        <v>754</v>
      </c>
      <c r="N88" s="46"/>
      <c r="O88" s="40"/>
      <c r="P88" s="40"/>
      <c r="Q88" s="40"/>
      <c r="R88" s="40"/>
      <c r="S88" s="40"/>
      <c r="T88" s="40"/>
      <c r="U88" s="40"/>
    </row>
    <row r="89" spans="1:21" s="18" customFormat="1" ht="15" customHeight="1" x14ac:dyDescent="0.3">
      <c r="A89" s="32">
        <v>73</v>
      </c>
      <c r="B89" s="38" t="s">
        <v>304</v>
      </c>
      <c r="C89" s="15" t="s">
        <v>40</v>
      </c>
      <c r="D89" s="90">
        <v>9</v>
      </c>
      <c r="E89" s="15" t="s">
        <v>85</v>
      </c>
      <c r="F89" s="15" t="s">
        <v>89</v>
      </c>
      <c r="G89" s="45" t="s">
        <v>131</v>
      </c>
      <c r="H89" s="46"/>
      <c r="I89" s="49">
        <f t="shared" si="7"/>
        <v>2</v>
      </c>
      <c r="J89" s="49"/>
      <c r="K89" s="49"/>
      <c r="L89" s="50">
        <f t="shared" si="8"/>
        <v>2</v>
      </c>
      <c r="M89" s="69" t="s">
        <v>101</v>
      </c>
      <c r="N89" s="70" t="s">
        <v>760</v>
      </c>
      <c r="O89" s="17"/>
      <c r="P89" s="17"/>
      <c r="Q89" s="17"/>
      <c r="R89" s="17"/>
      <c r="S89" s="17"/>
      <c r="T89" s="17"/>
      <c r="U89" s="17"/>
    </row>
    <row r="90" spans="1:21" s="18" customFormat="1" ht="15" customHeight="1" x14ac:dyDescent="0.3">
      <c r="A90" s="32">
        <v>74</v>
      </c>
      <c r="B90" s="38" t="s">
        <v>305</v>
      </c>
      <c r="C90" s="15" t="s">
        <v>41</v>
      </c>
      <c r="D90" s="90">
        <v>10</v>
      </c>
      <c r="E90" s="15" t="s">
        <v>80</v>
      </c>
      <c r="F90" s="15"/>
      <c r="G90" s="45"/>
      <c r="H90" s="48"/>
      <c r="I90" s="49">
        <f t="shared" si="7"/>
        <v>0</v>
      </c>
      <c r="J90" s="49"/>
      <c r="K90" s="49"/>
      <c r="L90" s="50">
        <f t="shared" si="8"/>
        <v>0</v>
      </c>
      <c r="M90" s="69" t="s">
        <v>360</v>
      </c>
      <c r="N90" s="46"/>
      <c r="O90" s="17"/>
      <c r="P90" s="17"/>
      <c r="Q90" s="17"/>
      <c r="R90" s="17"/>
      <c r="S90" s="17"/>
      <c r="T90" s="17"/>
      <c r="U90" s="17"/>
    </row>
    <row r="91" spans="1:21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2"/>
      <c r="K91" s="102"/>
      <c r="L91" s="102"/>
      <c r="M91" s="102"/>
      <c r="N91" s="102"/>
      <c r="O91" s="29"/>
      <c r="P91" s="29"/>
      <c r="Q91" s="29"/>
      <c r="R91" s="29"/>
      <c r="S91" s="29"/>
      <c r="T91" s="29"/>
      <c r="U91" s="29"/>
    </row>
    <row r="92" spans="1:21" s="18" customFormat="1" ht="15" customHeight="1" x14ac:dyDescent="0.3">
      <c r="A92" s="32">
        <v>75</v>
      </c>
      <c r="B92" s="38" t="s">
        <v>307</v>
      </c>
      <c r="C92" s="15" t="s">
        <v>40</v>
      </c>
      <c r="D92" s="90">
        <v>5</v>
      </c>
      <c r="E92" s="15" t="s">
        <v>85</v>
      </c>
      <c r="F92" s="15" t="s">
        <v>89</v>
      </c>
      <c r="G92" s="45" t="s">
        <v>428</v>
      </c>
      <c r="H92" s="48"/>
      <c r="I92" s="49">
        <f t="shared" si="7"/>
        <v>2</v>
      </c>
      <c r="J92" s="49"/>
      <c r="K92" s="49"/>
      <c r="L92" s="50">
        <f t="shared" ref="L92:L100" si="9">I92*(1-J92)*(1-K92)</f>
        <v>2</v>
      </c>
      <c r="M92" s="69" t="s">
        <v>422</v>
      </c>
      <c r="N92" s="46" t="s">
        <v>425</v>
      </c>
      <c r="O92" s="17"/>
      <c r="P92" s="17"/>
      <c r="Q92" s="17"/>
      <c r="R92" s="17"/>
      <c r="S92" s="17"/>
      <c r="T92" s="17"/>
      <c r="U92" s="17"/>
    </row>
    <row r="93" spans="1:21" s="18" customFormat="1" ht="15" customHeight="1" x14ac:dyDescent="0.3">
      <c r="A93" s="32">
        <v>76</v>
      </c>
      <c r="B93" s="38" t="s">
        <v>308</v>
      </c>
      <c r="C93" s="15" t="s">
        <v>41</v>
      </c>
      <c r="D93" s="90">
        <v>7</v>
      </c>
      <c r="E93" s="15" t="s">
        <v>80</v>
      </c>
      <c r="F93" s="15"/>
      <c r="G93" s="45"/>
      <c r="H93" s="48"/>
      <c r="I93" s="49">
        <f t="shared" si="7"/>
        <v>0</v>
      </c>
      <c r="J93" s="49"/>
      <c r="K93" s="49"/>
      <c r="L93" s="50">
        <f t="shared" si="9"/>
        <v>0</v>
      </c>
      <c r="M93" s="69" t="s">
        <v>553</v>
      </c>
      <c r="N93" s="46"/>
      <c r="O93" s="17"/>
      <c r="P93" s="17"/>
      <c r="Q93" s="17"/>
      <c r="R93" s="17"/>
      <c r="S93" s="17"/>
      <c r="T93" s="17"/>
      <c r="U93" s="17"/>
    </row>
    <row r="94" spans="1:21" ht="15" customHeight="1" x14ac:dyDescent="0.3">
      <c r="A94" s="32">
        <v>77</v>
      </c>
      <c r="B94" s="38" t="s">
        <v>309</v>
      </c>
      <c r="C94" s="15" t="s">
        <v>40</v>
      </c>
      <c r="D94" s="90">
        <v>9</v>
      </c>
      <c r="E94" s="15" t="s">
        <v>85</v>
      </c>
      <c r="F94" s="15" t="s">
        <v>89</v>
      </c>
      <c r="G94" s="45" t="s">
        <v>131</v>
      </c>
      <c r="H94" s="48"/>
      <c r="I94" s="49">
        <f t="shared" si="7"/>
        <v>2</v>
      </c>
      <c r="J94" s="49"/>
      <c r="K94" s="49"/>
      <c r="L94" s="50">
        <f t="shared" si="9"/>
        <v>2</v>
      </c>
      <c r="M94" s="69" t="s">
        <v>354</v>
      </c>
      <c r="N94" s="46" t="s">
        <v>436</v>
      </c>
      <c r="O94" s="40"/>
      <c r="P94" s="40"/>
      <c r="Q94" s="40"/>
      <c r="R94" s="40"/>
      <c r="S94" s="40"/>
      <c r="T94" s="40"/>
      <c r="U94" s="40"/>
    </row>
    <row r="95" spans="1:21" ht="15" customHeight="1" x14ac:dyDescent="0.3">
      <c r="A95" s="32">
        <v>78</v>
      </c>
      <c r="B95" s="38" t="s">
        <v>310</v>
      </c>
      <c r="C95" s="15" t="s">
        <v>41</v>
      </c>
      <c r="D95" s="90">
        <v>4</v>
      </c>
      <c r="E95" s="15" t="s">
        <v>80</v>
      </c>
      <c r="F95" s="15"/>
      <c r="G95" s="45"/>
      <c r="H95" s="48"/>
      <c r="I95" s="49">
        <f t="shared" si="7"/>
        <v>0</v>
      </c>
      <c r="J95" s="49"/>
      <c r="K95" s="49"/>
      <c r="L95" s="50">
        <f t="shared" si="9"/>
        <v>0</v>
      </c>
      <c r="M95" s="69" t="s">
        <v>440</v>
      </c>
      <c r="N95" s="46"/>
      <c r="O95" s="40"/>
      <c r="P95" s="40"/>
      <c r="Q95" s="40"/>
      <c r="R95" s="40"/>
      <c r="S95" s="40"/>
      <c r="T95" s="40"/>
      <c r="U95" s="40"/>
    </row>
    <row r="96" spans="1:21" ht="15" customHeight="1" x14ac:dyDescent="0.3">
      <c r="A96" s="32">
        <v>79</v>
      </c>
      <c r="B96" s="38" t="s">
        <v>311</v>
      </c>
      <c r="C96" s="15" t="s">
        <v>41</v>
      </c>
      <c r="D96" s="90">
        <v>14</v>
      </c>
      <c r="E96" s="15" t="s">
        <v>80</v>
      </c>
      <c r="F96" s="15"/>
      <c r="G96" s="45"/>
      <c r="H96" s="48"/>
      <c r="I96" s="49">
        <f t="shared" si="7"/>
        <v>0</v>
      </c>
      <c r="J96" s="49"/>
      <c r="K96" s="49"/>
      <c r="L96" s="50">
        <f t="shared" si="9"/>
        <v>0</v>
      </c>
      <c r="M96" s="69" t="s">
        <v>448</v>
      </c>
      <c r="N96" s="46"/>
      <c r="O96" s="40"/>
      <c r="P96" s="40"/>
      <c r="Q96" s="40"/>
      <c r="R96" s="40"/>
      <c r="S96" s="40"/>
      <c r="T96" s="40"/>
      <c r="U96" s="40"/>
    </row>
    <row r="97" spans="1:21" s="18" customFormat="1" ht="15" customHeight="1" x14ac:dyDescent="0.3">
      <c r="A97" s="32">
        <v>80</v>
      </c>
      <c r="B97" s="38" t="s">
        <v>312</v>
      </c>
      <c r="C97" s="15" t="s">
        <v>41</v>
      </c>
      <c r="D97" s="90">
        <v>7</v>
      </c>
      <c r="E97" s="15" t="s">
        <v>80</v>
      </c>
      <c r="F97" s="15"/>
      <c r="G97" s="45"/>
      <c r="H97" s="46"/>
      <c r="I97" s="49">
        <f t="shared" si="7"/>
        <v>0</v>
      </c>
      <c r="J97" s="49"/>
      <c r="K97" s="49"/>
      <c r="L97" s="50">
        <f t="shared" si="9"/>
        <v>0</v>
      </c>
      <c r="M97" s="69" t="s">
        <v>869</v>
      </c>
      <c r="N97" s="46"/>
      <c r="O97" s="17"/>
      <c r="P97" s="17"/>
      <c r="Q97" s="17"/>
      <c r="R97" s="17"/>
      <c r="S97" s="17"/>
      <c r="T97" s="17"/>
      <c r="U97" s="17"/>
    </row>
    <row r="98" spans="1:21" s="18" customFormat="1" ht="15" customHeight="1" x14ac:dyDescent="0.3">
      <c r="A98" s="32">
        <v>81</v>
      </c>
      <c r="B98" s="38" t="s">
        <v>313</v>
      </c>
      <c r="C98" s="15" t="s">
        <v>41</v>
      </c>
      <c r="D98" s="90">
        <v>2</v>
      </c>
      <c r="E98" s="15" t="s">
        <v>80</v>
      </c>
      <c r="F98" s="15"/>
      <c r="G98" s="45"/>
      <c r="H98" s="48"/>
      <c r="I98" s="49">
        <f t="shared" si="7"/>
        <v>0</v>
      </c>
      <c r="J98" s="49"/>
      <c r="K98" s="49"/>
      <c r="L98" s="50">
        <f t="shared" si="9"/>
        <v>0</v>
      </c>
      <c r="M98" s="69" t="s">
        <v>452</v>
      </c>
      <c r="N98" s="46"/>
      <c r="O98" s="17"/>
      <c r="P98" s="17"/>
      <c r="Q98" s="17"/>
      <c r="R98" s="17"/>
      <c r="S98" s="17"/>
      <c r="T98" s="17"/>
      <c r="U98" s="17"/>
    </row>
    <row r="99" spans="1:21" s="18" customFormat="1" ht="15" customHeight="1" x14ac:dyDescent="0.3">
      <c r="A99" s="32">
        <v>82</v>
      </c>
      <c r="B99" s="38" t="s">
        <v>314</v>
      </c>
      <c r="C99" s="15" t="s">
        <v>41</v>
      </c>
      <c r="D99" s="90">
        <v>8</v>
      </c>
      <c r="E99" s="15" t="s">
        <v>80</v>
      </c>
      <c r="F99" s="15"/>
      <c r="G99" s="45" t="s">
        <v>371</v>
      </c>
      <c r="H99" s="46"/>
      <c r="I99" s="49">
        <f t="shared" si="7"/>
        <v>0</v>
      </c>
      <c r="J99" s="49"/>
      <c r="K99" s="49"/>
      <c r="L99" s="50">
        <f t="shared" si="9"/>
        <v>0</v>
      </c>
      <c r="M99" s="69" t="s">
        <v>370</v>
      </c>
      <c r="N99" s="46"/>
      <c r="O99" s="17"/>
      <c r="P99" s="17"/>
      <c r="Q99" s="17"/>
      <c r="R99" s="17"/>
      <c r="S99" s="17"/>
      <c r="T99" s="17"/>
      <c r="U99" s="17"/>
    </row>
    <row r="100" spans="1:21" s="18" customFormat="1" ht="15" customHeight="1" x14ac:dyDescent="0.3">
      <c r="A100" s="32">
        <v>83</v>
      </c>
      <c r="B100" s="38" t="s">
        <v>315</v>
      </c>
      <c r="C100" s="15" t="s">
        <v>41</v>
      </c>
      <c r="D100" s="90">
        <v>3</v>
      </c>
      <c r="E100" s="15" t="s">
        <v>84</v>
      </c>
      <c r="F100" s="15" t="s">
        <v>91</v>
      </c>
      <c r="G100" s="45" t="s">
        <v>128</v>
      </c>
      <c r="H100" s="48"/>
      <c r="I100" s="49">
        <f t="shared" si="7"/>
        <v>0</v>
      </c>
      <c r="J100" s="49"/>
      <c r="K100" s="49"/>
      <c r="L100" s="50">
        <f t="shared" si="9"/>
        <v>0</v>
      </c>
      <c r="M100" s="69" t="s">
        <v>409</v>
      </c>
      <c r="N100" s="46" t="s">
        <v>152</v>
      </c>
      <c r="O100" s="17"/>
      <c r="P100" s="17"/>
      <c r="Q100" s="17"/>
      <c r="R100" s="17"/>
      <c r="S100" s="17"/>
      <c r="T100" s="17"/>
      <c r="U100" s="17"/>
    </row>
    <row r="101" spans="1:21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2"/>
      <c r="K101" s="102"/>
      <c r="L101" s="102"/>
      <c r="M101" s="102"/>
      <c r="N101" s="102"/>
      <c r="O101" s="29"/>
      <c r="P101" s="29"/>
      <c r="Q101" s="29"/>
      <c r="R101" s="29"/>
      <c r="S101" s="29"/>
      <c r="T101" s="29"/>
      <c r="U101" s="29"/>
    </row>
    <row r="102" spans="1:21" ht="15" customHeight="1" x14ac:dyDescent="0.3">
      <c r="A102" s="32">
        <v>84</v>
      </c>
      <c r="B102" s="47" t="s">
        <v>345</v>
      </c>
      <c r="C102" s="15" t="s">
        <v>41</v>
      </c>
      <c r="D102" s="90" t="s">
        <v>460</v>
      </c>
      <c r="E102" s="15" t="s">
        <v>80</v>
      </c>
      <c r="F102" s="15"/>
      <c r="G102" s="45"/>
      <c r="H102" s="48"/>
      <c r="I102" s="49">
        <f t="shared" si="7"/>
        <v>0</v>
      </c>
      <c r="J102" s="49"/>
      <c r="K102" s="49"/>
      <c r="L102" s="50">
        <f>I102*(1-J102)*(1-K102)</f>
        <v>0</v>
      </c>
      <c r="M102" s="69" t="s">
        <v>367</v>
      </c>
      <c r="N102" s="46"/>
      <c r="O102" s="40"/>
      <c r="P102" s="40"/>
      <c r="Q102" s="40"/>
      <c r="R102" s="40"/>
      <c r="S102" s="40"/>
      <c r="T102" s="40"/>
      <c r="U102" s="40"/>
    </row>
    <row r="103" spans="1:21" ht="15" customHeight="1" x14ac:dyDescent="0.3">
      <c r="A103" s="32">
        <v>85</v>
      </c>
      <c r="B103" s="47" t="s">
        <v>346</v>
      </c>
      <c r="C103" s="15" t="s">
        <v>41</v>
      </c>
      <c r="D103" s="90" t="s">
        <v>460</v>
      </c>
      <c r="E103" s="15" t="s">
        <v>80</v>
      </c>
      <c r="F103" s="15"/>
      <c r="G103" s="45"/>
      <c r="H103" s="48"/>
      <c r="I103" s="49">
        <f t="shared" si="7"/>
        <v>0</v>
      </c>
      <c r="J103" s="49"/>
      <c r="K103" s="49"/>
      <c r="L103" s="50">
        <f>I103*(1-J103)*(1-K103)</f>
        <v>0</v>
      </c>
      <c r="M103" s="69" t="s">
        <v>369</v>
      </c>
      <c r="N103" s="46"/>
    </row>
    <row r="105" spans="1:21" ht="14.25" customHeight="1" x14ac:dyDescent="0.3">
      <c r="A105" s="27"/>
      <c r="B105" s="19"/>
      <c r="C105" s="28"/>
      <c r="D105" s="28"/>
      <c r="E105" s="28"/>
      <c r="F105" s="28"/>
      <c r="G105" s="19"/>
      <c r="H105" s="19"/>
      <c r="I105" s="28"/>
      <c r="J105" s="28"/>
      <c r="K105" s="28"/>
      <c r="L105" s="28"/>
      <c r="M105" s="28"/>
      <c r="N105" s="28"/>
    </row>
    <row r="112" spans="1:21" ht="14.25" customHeight="1" x14ac:dyDescent="0.3">
      <c r="A112" s="27"/>
      <c r="B112" s="19"/>
      <c r="C112" s="28"/>
      <c r="D112" s="28"/>
      <c r="E112" s="28"/>
      <c r="F112" s="28"/>
      <c r="G112" s="19"/>
      <c r="H112" s="19"/>
      <c r="I112" s="28"/>
      <c r="J112" s="28"/>
      <c r="K112" s="28"/>
      <c r="L112" s="28"/>
      <c r="M112" s="28"/>
      <c r="N112" s="28"/>
    </row>
    <row r="116" spans="1:14" ht="14.25" customHeight="1" x14ac:dyDescent="0.3">
      <c r="A116" s="27"/>
      <c r="B116" s="19"/>
      <c r="C116" s="28"/>
      <c r="D116" s="28"/>
      <c r="E116" s="28"/>
      <c r="F116" s="28"/>
      <c r="G116" s="19"/>
      <c r="H116" s="19"/>
      <c r="I116" s="28"/>
      <c r="J116" s="28"/>
      <c r="K116" s="28"/>
      <c r="L116" s="28"/>
      <c r="M116" s="28"/>
      <c r="N116" s="28"/>
    </row>
    <row r="119" spans="1:14" ht="14.25" customHeight="1" x14ac:dyDescent="0.3">
      <c r="A119" s="27"/>
      <c r="B119" s="19"/>
      <c r="C119" s="28"/>
      <c r="D119" s="28"/>
      <c r="E119" s="28"/>
      <c r="F119" s="28"/>
      <c r="G119" s="19"/>
      <c r="H119" s="19"/>
      <c r="I119" s="28"/>
      <c r="J119" s="28"/>
      <c r="K119" s="28"/>
      <c r="L119" s="28"/>
      <c r="M119" s="28"/>
      <c r="N119" s="28"/>
    </row>
    <row r="123" spans="1:14" ht="14.25" customHeight="1" x14ac:dyDescent="0.3">
      <c r="A123" s="27"/>
      <c r="B123" s="19"/>
      <c r="C123" s="28"/>
      <c r="D123" s="28"/>
      <c r="E123" s="28"/>
      <c r="F123" s="28"/>
      <c r="G123" s="19"/>
      <c r="H123" s="19"/>
      <c r="I123" s="28"/>
      <c r="J123" s="28"/>
      <c r="K123" s="28"/>
      <c r="L123" s="28"/>
      <c r="M123" s="28"/>
      <c r="N123" s="28"/>
    </row>
    <row r="126" spans="1:14" ht="14.25" customHeight="1" x14ac:dyDescent="0.3">
      <c r="A126" s="27"/>
      <c r="B126" s="19"/>
      <c r="C126" s="28"/>
      <c r="D126" s="28"/>
      <c r="E126" s="28"/>
      <c r="F126" s="28"/>
      <c r="G126" s="19"/>
      <c r="H126" s="19"/>
      <c r="I126" s="28"/>
      <c r="J126" s="28"/>
      <c r="K126" s="28"/>
      <c r="L126" s="28"/>
      <c r="M126" s="28"/>
      <c r="N126" s="28"/>
    </row>
    <row r="130" spans="1:14" ht="14.25" customHeight="1" x14ac:dyDescent="0.3">
      <c r="A130" s="27"/>
      <c r="B130" s="19"/>
      <c r="C130" s="28"/>
      <c r="D130" s="28"/>
      <c r="E130" s="28"/>
      <c r="F130" s="28"/>
      <c r="G130" s="19"/>
      <c r="H130" s="19"/>
      <c r="I130" s="28"/>
      <c r="J130" s="28"/>
      <c r="K130" s="28"/>
      <c r="L130" s="28"/>
      <c r="M130" s="28"/>
      <c r="N130" s="28"/>
    </row>
  </sheetData>
  <autoFilter ref="A10:U103"/>
  <mergeCells count="16">
    <mergeCell ref="A1:N1"/>
    <mergeCell ref="A3:N3"/>
    <mergeCell ref="B5:B8"/>
    <mergeCell ref="D4:D8"/>
    <mergeCell ref="G4:G8"/>
    <mergeCell ref="H4:H8"/>
    <mergeCell ref="I5:I8"/>
    <mergeCell ref="J6:J8"/>
    <mergeCell ref="K6:K8"/>
    <mergeCell ref="L5:L8"/>
    <mergeCell ref="N4:N8"/>
    <mergeCell ref="I4:L4"/>
    <mergeCell ref="J5:K5"/>
    <mergeCell ref="M4:M9"/>
    <mergeCell ref="A4:A8"/>
    <mergeCell ref="E4:F4"/>
  </mergeCells>
  <phoneticPr fontId="31" type="noConversion"/>
  <dataValidations count="4">
    <dataValidation type="list" allowBlank="1" showInputMessage="1" showErrorMessage="1" sqref="J92:K100 J11:K28 J30:K40 J42:K47 J49:K55 J57:K70 J72:K77 J79:K90 J102:K103">
      <formula1>Формат</formula1>
    </dataValidation>
    <dataValidation type="list" allowBlank="1" showInputMessage="1" showErrorMessage="1" sqref="C92:C100 C102:C103 C57:C70 C49:C55 C42:C47 C30:C40 C72:C77 C11:C28 C79:C90">
      <formula1>$C$5:$C$8</formula1>
    </dataValidation>
    <dataValidation type="list" allowBlank="1" showInputMessage="1" showErrorMessage="1" sqref="E11:E103">
      <formula1>$E$5:$E$10</formula1>
    </dataValidation>
    <dataValidation type="list" allowBlank="1" showInputMessage="1" showErrorMessage="1" sqref="F11:F103">
      <formula1>$F$5:$F$10</formula1>
    </dataValidation>
  </dataValidations>
  <hyperlinks>
    <hyperlink ref="N44" r:id="rId1" display="http://www.minfinkubani.ru/budget_isp/detail.php?ID=5616&amp;IBLOCK_ID=69&amp;str_date=05.06.2015, Поясн.записка, стр. 2"/>
    <hyperlink ref="N66" r:id="rId2" display="http://www.zaksob.ru/pages.aspx?id=208&amp;m=68 Приложения_Минфин"/>
    <hyperlink ref="N13" r:id="rId3" display="http://dtf.avo.ru/images/Proektpostan/proekt_zak-oblbud-2014.zip"/>
    <hyperlink ref="N14" r:id="rId4" display="http://www.gfu.vrn.ru/download/zakon-ispolnenie/svedeniya_o_vnesennih_v_techenie_2014goda_izmeneniyah(rashodi).pdf, "/>
    <hyperlink ref="N18" r:id="rId5" display="http://adm.rkursk.ru/inc/download.php?file_id=28203"/>
    <hyperlink ref="N55" r:id="rId6"/>
    <hyperlink ref="N45" r:id="rId7" display="http://mf-ao.ru/documents/proekt/proektzao_2014_11.zip"/>
    <hyperlink ref="N67" r:id="rId8" display="http://minfin.pnzreg.ru/files/finance_pnzreg_ru/files/otkrbud/ispbud14/090715_1101.zip"/>
    <hyperlink ref="N89" r:id="rId9" display="http://mf.omskportal.ru/ru/RegionalPublicAuthorities/executivelist/MF/otkrbudg/ispolnenie/2014/god/PageContent/0/body_files/file9/izm_v_zakon.rar"/>
    <hyperlink ref="N19" r:id="rId10" tooltip="Открыть файл WinRAR 447 Кб" display="http://www.admlip.ru/doc/app/bus/fin/otchet2014.zip"/>
    <hyperlink ref="M16" r:id="rId11"/>
    <hyperlink ref="M18" r:id="rId12"/>
    <hyperlink ref="M23" r:id="rId13"/>
    <hyperlink ref="M24" r:id="rId14"/>
    <hyperlink ref="M31" r:id="rId15"/>
    <hyperlink ref="M17" r:id="rId16"/>
    <hyperlink ref="M14" r:id="rId17"/>
    <hyperlink ref="M30" r:id="rId18"/>
    <hyperlink ref="M37" r:id="rId19"/>
    <hyperlink ref="M89" r:id="rId20"/>
    <hyperlink ref="M94" r:id="rId21"/>
    <hyperlink ref="M36" r:id="rId22"/>
    <hyperlink ref="M38" r:id="rId23"/>
    <hyperlink ref="M44" r:id="rId24"/>
    <hyperlink ref="M47" r:id="rId25"/>
    <hyperlink ref="M49" r:id="rId26"/>
    <hyperlink ref="M55" r:id="rId27"/>
    <hyperlink ref="M57" r:id="rId28" display="http://www.gsrb.ru/ru/materials/materialy-k-zasedaniyu-gs-k-rb/?SECTION_ID=153"/>
    <hyperlink ref="M62" r:id="rId29"/>
    <hyperlink ref="M72" r:id="rId30"/>
    <hyperlink ref="M74" r:id="rId31"/>
    <hyperlink ref="M75" r:id="rId32"/>
    <hyperlink ref="M86" r:id="rId33"/>
    <hyperlink ref="M87" r:id="rId34"/>
    <hyperlink ref="M88" r:id="rId35"/>
    <hyperlink ref="M53" r:id="rId36"/>
    <hyperlink ref="M27" r:id="rId37"/>
    <hyperlink ref="M58" r:id="rId38"/>
    <hyperlink ref="M35" r:id="rId39" display="http://budget.lenobl.ru/new/documents/budget.php"/>
    <hyperlink ref="M59" r:id="rId40"/>
    <hyperlink ref="M66" r:id="rId41"/>
    <hyperlink ref="M67" r:id="rId42"/>
    <hyperlink ref="M68" r:id="rId43"/>
    <hyperlink ref="M80" r:id="rId44"/>
    <hyperlink ref="M85" r:id="rId45"/>
    <hyperlink ref="M102" r:id="rId46"/>
    <hyperlink ref="M103" r:id="rId47"/>
    <hyperlink ref="M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M92" r:id="rId48"/>
    <hyperlink ref="M100" r:id="rId49"/>
    <hyperlink ref="M20" r:id="rId50"/>
    <hyperlink ref="M98" r:id="rId51"/>
    <hyperlink ref="M93" r:id="rId52"/>
    <hyperlink ref="M28" r:id="rId53"/>
    <hyperlink ref="M12" r:id="rId54"/>
    <hyperlink ref="M21" r:id="rId55"/>
    <hyperlink ref="M32" r:id="rId56"/>
    <hyperlink ref="M43" r:id="rId57"/>
    <hyperlink ref="M42" r:id="rId58"/>
    <hyperlink ref="M96" r:id="rId59"/>
    <hyperlink ref="M69" r:id="rId60"/>
    <hyperlink ref="M73" r:id="rId61" location="document_list"/>
    <hyperlink ref="M90" r:id="rId62"/>
    <hyperlink ref="M64" r:id="rId63"/>
    <hyperlink ref="M52" r:id="rId64" display="http://minfin09.ucoz.ru/index/proekt_zakona_ob_ispolnenii_bjudzheta_kchr/0-108"/>
    <hyperlink ref="M22" r:id="rId65"/>
    <hyperlink ref="M40" r:id="rId66"/>
    <hyperlink ref="M11" r:id="rId67"/>
    <hyperlink ref="M15" r:id="rId68"/>
    <hyperlink ref="M25" r:id="rId69"/>
    <hyperlink ref="M70" r:id="rId70"/>
    <hyperlink ref="M65" r:id="rId71"/>
    <hyperlink ref="M81" r:id="rId72"/>
    <hyperlink ref="M45" r:id="rId73"/>
    <hyperlink ref="M51" r:id="rId74"/>
    <hyperlink ref="N24" r:id="rId75" display="http://fin.tmbreg.ru/assets/files/RegionBudget/IspolRegion/2015/tablica_2014-.xls"/>
    <hyperlink ref="M79" r:id="rId76"/>
    <hyperlink ref="M19" r:id="rId77"/>
  </hyperlinks>
  <pageMargins left="0.25" right="0.25" top="0.75" bottom="0.75" header="0.3" footer="0.3"/>
  <pageSetup paperSize="9" scale="48" fitToHeight="3" orientation="landscape" r:id="rId78"/>
  <headerFooter>
    <oddFooter>&amp;A&amp;RСтраница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view="pageBreakPreview" zoomScaleNormal="100" zoomScaleSheetLayoutView="100" workbookViewId="0">
      <pane xSplit="3" ySplit="10" topLeftCell="F11" activePane="bottomRight" state="frozen"/>
      <selection pane="topRight" activeCell="D1" sqref="D1"/>
      <selection pane="bottomLeft" activeCell="A11" sqref="A11"/>
      <selection pane="bottomRight" activeCell="M28" sqref="M28"/>
    </sheetView>
  </sheetViews>
  <sheetFormatPr defaultColWidth="9.109375" defaultRowHeight="14.25" customHeight="1" x14ac:dyDescent="0.3"/>
  <cols>
    <col min="1" max="1" width="3.5546875" style="26" customWidth="1"/>
    <col min="2" max="2" width="22.33203125" style="43" customWidth="1"/>
    <col min="3" max="3" width="43.44140625" style="25" customWidth="1"/>
    <col min="4" max="4" width="23.6640625" style="25" customWidth="1"/>
    <col min="5" max="5" width="22.5546875" style="25" customWidth="1"/>
    <col min="6" max="6" width="19.5546875" style="25" customWidth="1"/>
    <col min="7" max="7" width="10.6640625" style="43" customWidth="1"/>
    <col min="8" max="8" width="12.44140625" style="43" customWidth="1"/>
    <col min="9" max="9" width="7.88671875" style="25" customWidth="1"/>
    <col min="10" max="10" width="12.88671875" style="25" customWidth="1"/>
    <col min="11" max="11" width="10.88671875" style="25" customWidth="1"/>
    <col min="12" max="12" width="8.44140625" style="25" customWidth="1"/>
    <col min="13" max="13" width="46.6640625" style="25" customWidth="1"/>
    <col min="14" max="14" width="42.5546875" style="25" customWidth="1"/>
    <col min="15" max="16384" width="9.109375" style="43"/>
  </cols>
  <sheetData>
    <row r="1" spans="1:21" s="40" customFormat="1" ht="18" customHeight="1" x14ac:dyDescent="0.25">
      <c r="A1" s="272" t="s">
        <v>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21" ht="13.8" x14ac:dyDescent="0.3">
      <c r="A2" s="36" t="s">
        <v>364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1"/>
    </row>
    <row r="3" spans="1:21" ht="40.5" customHeight="1" x14ac:dyDescent="0.3">
      <c r="A3" s="273" t="str">
        <f>'Методика (Раздел 5)'!B48</f>
        <v xml:space="preserve">Показатель оценивается в случае публикации сведений по всем государственным программам, финансируемым из бюджета субъекта РФ в 2014 году. В составе сведений о результатах реализации и (или) оценке эффективности государственных программ в обязательном порядке должны быть представлены сведения о плановых и фактических значениях целевых показателей (индикаторов) государственных программ за 2014 год. 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21" ht="15.75" customHeight="1" x14ac:dyDescent="0.3">
      <c r="A4" s="274" t="s">
        <v>327</v>
      </c>
      <c r="B4" s="293" t="s">
        <v>316</v>
      </c>
      <c r="C4" s="274" t="str">
        <f>'Методика (Раздел 5)'!B47</f>
        <v>Опубликованы ли в составе материалов к проекту закона об исполнении бюджета за 2014 год сведения о результатах реализации и (или) оценке эффективности государственных программ за 2014 год?</v>
      </c>
      <c r="D4" s="289" t="s">
        <v>376</v>
      </c>
      <c r="E4" s="290"/>
      <c r="F4" s="291"/>
      <c r="G4" s="274" t="s">
        <v>347</v>
      </c>
      <c r="H4" s="274" t="s">
        <v>368</v>
      </c>
      <c r="I4" s="289" t="s">
        <v>67</v>
      </c>
      <c r="J4" s="290"/>
      <c r="K4" s="290"/>
      <c r="L4" s="291"/>
      <c r="M4" s="274" t="s">
        <v>325</v>
      </c>
      <c r="N4" s="274" t="s">
        <v>819</v>
      </c>
      <c r="O4" s="40"/>
      <c r="P4" s="40"/>
      <c r="Q4" s="40"/>
      <c r="R4" s="40"/>
      <c r="S4" s="40"/>
      <c r="T4" s="40"/>
      <c r="U4" s="40"/>
    </row>
    <row r="5" spans="1:21" s="22" customFormat="1" ht="66.599999999999994" customHeight="1" x14ac:dyDescent="0.3">
      <c r="A5" s="283"/>
      <c r="B5" s="293"/>
      <c r="C5" s="284"/>
      <c r="D5" s="113" t="s">
        <v>390</v>
      </c>
      <c r="E5" s="115" t="s">
        <v>111</v>
      </c>
      <c r="F5" s="115" t="s">
        <v>391</v>
      </c>
      <c r="G5" s="283"/>
      <c r="H5" s="283"/>
      <c r="I5" s="277" t="s">
        <v>341</v>
      </c>
      <c r="J5" s="285" t="s">
        <v>342</v>
      </c>
      <c r="K5" s="286"/>
      <c r="L5" s="277" t="s">
        <v>340</v>
      </c>
      <c r="M5" s="283"/>
      <c r="N5" s="283"/>
      <c r="O5" s="21"/>
      <c r="P5" s="21"/>
      <c r="Q5" s="21"/>
      <c r="R5" s="21"/>
      <c r="S5" s="21"/>
      <c r="T5" s="21"/>
      <c r="U5" s="21"/>
    </row>
    <row r="6" spans="1:21" s="22" customFormat="1" ht="32.25" customHeight="1" x14ac:dyDescent="0.3">
      <c r="A6" s="283"/>
      <c r="B6" s="274" t="s">
        <v>335</v>
      </c>
      <c r="C6" s="42" t="str">
        <f>'Методика (Раздел 5)'!B49</f>
        <v xml:space="preserve">Да, опубликованы </v>
      </c>
      <c r="D6" s="42" t="s">
        <v>109</v>
      </c>
      <c r="E6" s="132" t="s">
        <v>389</v>
      </c>
      <c r="F6" s="132" t="s">
        <v>14</v>
      </c>
      <c r="G6" s="283"/>
      <c r="H6" s="283"/>
      <c r="I6" s="278"/>
      <c r="J6" s="287" t="s">
        <v>339</v>
      </c>
      <c r="K6" s="287" t="s">
        <v>365</v>
      </c>
      <c r="L6" s="278"/>
      <c r="M6" s="283"/>
      <c r="N6" s="283"/>
      <c r="O6" s="21"/>
      <c r="P6" s="21"/>
      <c r="Q6" s="21"/>
      <c r="R6" s="21"/>
      <c r="S6" s="21"/>
      <c r="T6" s="21"/>
      <c r="U6" s="21"/>
    </row>
    <row r="7" spans="1:21" s="22" customFormat="1" ht="38.25" customHeight="1" x14ac:dyDescent="0.3">
      <c r="A7" s="283"/>
      <c r="B7" s="283"/>
      <c r="C7" s="42" t="str">
        <f>'Методика (Раздел 5)'!B50</f>
        <v>Нет, не опубликованы или не отвечают требованиям</v>
      </c>
      <c r="D7" s="42" t="s">
        <v>110</v>
      </c>
      <c r="E7" s="132" t="s">
        <v>75</v>
      </c>
      <c r="F7" s="132" t="s">
        <v>854</v>
      </c>
      <c r="G7" s="283"/>
      <c r="H7" s="283"/>
      <c r="I7" s="278"/>
      <c r="J7" s="292"/>
      <c r="K7" s="292"/>
      <c r="L7" s="278"/>
      <c r="M7" s="283"/>
      <c r="N7" s="283"/>
      <c r="O7" s="21"/>
      <c r="P7" s="21"/>
      <c r="Q7" s="21"/>
      <c r="R7" s="21"/>
      <c r="S7" s="21"/>
      <c r="T7" s="21"/>
      <c r="U7" s="21"/>
    </row>
    <row r="8" spans="1:21" s="22" customFormat="1" ht="30" customHeight="1" x14ac:dyDescent="0.3">
      <c r="A8" s="283"/>
      <c r="B8" s="283"/>
      <c r="C8" s="53"/>
      <c r="D8" s="42" t="s">
        <v>80</v>
      </c>
      <c r="E8" s="132" t="s">
        <v>520</v>
      </c>
      <c r="F8" s="132" t="s">
        <v>107</v>
      </c>
      <c r="G8" s="283"/>
      <c r="H8" s="283"/>
      <c r="I8" s="278"/>
      <c r="J8" s="292"/>
      <c r="K8" s="292"/>
      <c r="L8" s="278"/>
      <c r="M8" s="283"/>
      <c r="N8" s="283"/>
      <c r="O8" s="21"/>
      <c r="P8" s="21"/>
      <c r="Q8" s="21"/>
      <c r="R8" s="21"/>
      <c r="S8" s="21"/>
      <c r="T8" s="21"/>
      <c r="U8" s="21"/>
    </row>
    <row r="9" spans="1:21" s="22" customFormat="1" ht="12.75" customHeight="1" x14ac:dyDescent="0.3">
      <c r="A9" s="297"/>
      <c r="B9" s="297"/>
      <c r="C9" s="53"/>
      <c r="D9" s="42"/>
      <c r="E9" s="132" t="s">
        <v>107</v>
      </c>
      <c r="F9" s="168"/>
      <c r="G9" s="284"/>
      <c r="H9" s="284"/>
      <c r="I9" s="279"/>
      <c r="J9" s="288"/>
      <c r="K9" s="288"/>
      <c r="L9" s="323"/>
      <c r="M9" s="297"/>
      <c r="N9" s="284"/>
      <c r="O9" s="21"/>
      <c r="P9" s="21"/>
      <c r="Q9" s="21"/>
      <c r="R9" s="21"/>
      <c r="S9" s="21"/>
      <c r="T9" s="21"/>
      <c r="U9" s="21"/>
    </row>
    <row r="10" spans="1:21" s="30" customFormat="1" ht="15" customHeight="1" x14ac:dyDescent="0.3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29"/>
      <c r="P10" s="29"/>
      <c r="Q10" s="29"/>
      <c r="R10" s="29"/>
      <c r="S10" s="29"/>
      <c r="T10" s="29"/>
      <c r="U10" s="29"/>
    </row>
    <row r="11" spans="1:21" s="18" customFormat="1" ht="15" customHeight="1" x14ac:dyDescent="0.3">
      <c r="A11" s="32">
        <v>1</v>
      </c>
      <c r="B11" s="38" t="s">
        <v>227</v>
      </c>
      <c r="C11" s="15" t="s">
        <v>45</v>
      </c>
      <c r="D11" s="15" t="s">
        <v>109</v>
      </c>
      <c r="E11" s="15" t="s">
        <v>389</v>
      </c>
      <c r="F11" s="15" t="s">
        <v>14</v>
      </c>
      <c r="G11" s="45" t="s">
        <v>129</v>
      </c>
      <c r="H11" s="48"/>
      <c r="I11" s="49">
        <f>IF(C11=C$6,2,0)</f>
        <v>2</v>
      </c>
      <c r="J11" s="49"/>
      <c r="K11" s="49"/>
      <c r="L11" s="49">
        <f>I11*(1-J11)*(1-K11)</f>
        <v>2</v>
      </c>
      <c r="M11" s="89" t="s">
        <v>501</v>
      </c>
      <c r="N11" s="70" t="s">
        <v>516</v>
      </c>
      <c r="O11" s="17"/>
      <c r="P11" s="17"/>
      <c r="Q11" s="17"/>
      <c r="R11" s="17"/>
      <c r="S11" s="17"/>
      <c r="T11" s="17"/>
      <c r="U11" s="17"/>
    </row>
    <row r="12" spans="1:21" ht="15" customHeight="1" x14ac:dyDescent="0.3">
      <c r="A12" s="32">
        <v>2</v>
      </c>
      <c r="B12" s="38" t="s">
        <v>228</v>
      </c>
      <c r="C12" s="15" t="s">
        <v>45</v>
      </c>
      <c r="D12" s="15" t="s">
        <v>109</v>
      </c>
      <c r="E12" s="15" t="s">
        <v>389</v>
      </c>
      <c r="F12" s="15" t="s">
        <v>14</v>
      </c>
      <c r="G12" s="45" t="s">
        <v>133</v>
      </c>
      <c r="H12" s="48"/>
      <c r="I12" s="49">
        <f t="shared" ref="I12:I75" si="0">IF(C12=C$6,2,0)</f>
        <v>2</v>
      </c>
      <c r="J12" s="49"/>
      <c r="K12" s="49"/>
      <c r="L12" s="49">
        <f t="shared" ref="L12:L28" si="1">I12*(1-J12)*(1-K12)</f>
        <v>2</v>
      </c>
      <c r="M12" s="89" t="s">
        <v>498</v>
      </c>
      <c r="N12" s="9" t="s">
        <v>515</v>
      </c>
      <c r="O12" s="40"/>
      <c r="P12" s="40"/>
      <c r="Q12" s="40"/>
      <c r="R12" s="40"/>
      <c r="S12" s="40"/>
      <c r="T12" s="40"/>
      <c r="U12" s="40"/>
    </row>
    <row r="13" spans="1:21" ht="15" customHeight="1" x14ac:dyDescent="0.3">
      <c r="A13" s="32">
        <v>3</v>
      </c>
      <c r="B13" s="38" t="s">
        <v>229</v>
      </c>
      <c r="C13" s="15" t="s">
        <v>45</v>
      </c>
      <c r="D13" s="15" t="s">
        <v>109</v>
      </c>
      <c r="E13" s="15" t="s">
        <v>389</v>
      </c>
      <c r="F13" s="15" t="s">
        <v>14</v>
      </c>
      <c r="G13" s="203" t="s">
        <v>129</v>
      </c>
      <c r="H13" s="4"/>
      <c r="I13" s="49">
        <f t="shared" si="0"/>
        <v>2</v>
      </c>
      <c r="J13" s="49"/>
      <c r="K13" s="49"/>
      <c r="L13" s="49">
        <f t="shared" si="1"/>
        <v>2</v>
      </c>
      <c r="M13" s="89" t="s">
        <v>132</v>
      </c>
      <c r="N13" s="46" t="s">
        <v>908</v>
      </c>
      <c r="O13" s="40"/>
      <c r="P13" s="40"/>
      <c r="Q13" s="40"/>
      <c r="R13" s="40"/>
      <c r="S13" s="40"/>
      <c r="T13" s="40"/>
      <c r="U13" s="40"/>
    </row>
    <row r="14" spans="1:21" s="18" customFormat="1" ht="15" customHeight="1" x14ac:dyDescent="0.3">
      <c r="A14" s="32">
        <v>4</v>
      </c>
      <c r="B14" s="38" t="s">
        <v>230</v>
      </c>
      <c r="C14" s="15" t="s">
        <v>28</v>
      </c>
      <c r="D14" s="15" t="s">
        <v>109</v>
      </c>
      <c r="E14" s="15" t="s">
        <v>107</v>
      </c>
      <c r="F14" s="15" t="s">
        <v>14</v>
      </c>
      <c r="G14" s="45" t="s">
        <v>128</v>
      </c>
      <c r="H14" s="46"/>
      <c r="I14" s="49">
        <f t="shared" si="0"/>
        <v>0</v>
      </c>
      <c r="J14" s="49"/>
      <c r="K14" s="49"/>
      <c r="L14" s="49">
        <f t="shared" si="1"/>
        <v>0</v>
      </c>
      <c r="M14" s="89" t="s">
        <v>147</v>
      </c>
      <c r="N14" s="69" t="s">
        <v>529</v>
      </c>
      <c r="O14" s="17"/>
      <c r="P14" s="17"/>
      <c r="Q14" s="17"/>
      <c r="R14" s="17"/>
      <c r="S14" s="17"/>
      <c r="T14" s="17"/>
      <c r="U14" s="17"/>
    </row>
    <row r="15" spans="1:21" s="18" customFormat="1" ht="15" customHeight="1" x14ac:dyDescent="0.3">
      <c r="A15" s="32">
        <v>5</v>
      </c>
      <c r="B15" s="38" t="s">
        <v>231</v>
      </c>
      <c r="C15" s="15" t="s">
        <v>28</v>
      </c>
      <c r="D15" s="15" t="s">
        <v>80</v>
      </c>
      <c r="E15" s="15"/>
      <c r="F15" s="15"/>
      <c r="G15" s="45"/>
      <c r="H15" s="46"/>
      <c r="I15" s="49">
        <f t="shared" si="0"/>
        <v>0</v>
      </c>
      <c r="J15" s="49"/>
      <c r="K15" s="49"/>
      <c r="L15" s="49">
        <f t="shared" si="1"/>
        <v>0</v>
      </c>
      <c r="M15" s="89" t="s">
        <v>808</v>
      </c>
      <c r="N15" s="58"/>
      <c r="O15" s="17"/>
      <c r="P15" s="17"/>
      <c r="Q15" s="17"/>
      <c r="R15" s="17"/>
      <c r="S15" s="17"/>
      <c r="T15" s="17"/>
      <c r="U15" s="17"/>
    </row>
    <row r="16" spans="1:21" ht="15" customHeight="1" x14ac:dyDescent="0.3">
      <c r="A16" s="32">
        <v>6</v>
      </c>
      <c r="B16" s="38" t="s">
        <v>232</v>
      </c>
      <c r="C16" s="15" t="s">
        <v>28</v>
      </c>
      <c r="D16" s="15" t="s">
        <v>109</v>
      </c>
      <c r="E16" s="15" t="s">
        <v>75</v>
      </c>
      <c r="F16" s="15" t="s">
        <v>107</v>
      </c>
      <c r="G16" s="45" t="s">
        <v>133</v>
      </c>
      <c r="H16" s="46"/>
      <c r="I16" s="49">
        <f t="shared" si="0"/>
        <v>0</v>
      </c>
      <c r="J16" s="49"/>
      <c r="K16" s="49"/>
      <c r="L16" s="49">
        <f t="shared" si="1"/>
        <v>0</v>
      </c>
      <c r="M16" s="89" t="s">
        <v>134</v>
      </c>
      <c r="N16" s="46" t="s">
        <v>152</v>
      </c>
      <c r="O16" s="40"/>
      <c r="P16" s="40"/>
      <c r="Q16" s="40"/>
      <c r="R16" s="40"/>
      <c r="S16" s="40"/>
      <c r="T16" s="40"/>
      <c r="U16" s="40"/>
    </row>
    <row r="17" spans="1:21" s="18" customFormat="1" ht="15" customHeight="1" x14ac:dyDescent="0.3">
      <c r="A17" s="32">
        <v>7</v>
      </c>
      <c r="B17" s="38" t="s">
        <v>233</v>
      </c>
      <c r="C17" s="15" t="s">
        <v>45</v>
      </c>
      <c r="D17" s="15" t="s">
        <v>109</v>
      </c>
      <c r="E17" s="15" t="s">
        <v>389</v>
      </c>
      <c r="F17" s="15" t="s">
        <v>14</v>
      </c>
      <c r="G17" s="45" t="s">
        <v>129</v>
      </c>
      <c r="H17" s="46"/>
      <c r="I17" s="49">
        <f t="shared" si="0"/>
        <v>2</v>
      </c>
      <c r="J17" s="49"/>
      <c r="K17" s="49"/>
      <c r="L17" s="49">
        <f t="shared" si="1"/>
        <v>2</v>
      </c>
      <c r="M17" s="89" t="s">
        <v>532</v>
      </c>
      <c r="N17" s="46" t="s">
        <v>538</v>
      </c>
      <c r="O17" s="17"/>
      <c r="P17" s="17"/>
      <c r="Q17" s="17"/>
      <c r="R17" s="17"/>
      <c r="S17" s="17"/>
      <c r="T17" s="17"/>
      <c r="U17" s="17"/>
    </row>
    <row r="18" spans="1:21" s="18" customFormat="1" ht="15" customHeight="1" x14ac:dyDescent="0.3">
      <c r="A18" s="32">
        <v>8</v>
      </c>
      <c r="B18" s="38" t="s">
        <v>234</v>
      </c>
      <c r="C18" s="15" t="s">
        <v>28</v>
      </c>
      <c r="D18" s="15" t="s">
        <v>109</v>
      </c>
      <c r="E18" s="15" t="s">
        <v>75</v>
      </c>
      <c r="F18" s="15" t="s">
        <v>14</v>
      </c>
      <c r="G18" s="45" t="s">
        <v>133</v>
      </c>
      <c r="H18" s="46"/>
      <c r="I18" s="49">
        <f t="shared" si="0"/>
        <v>0</v>
      </c>
      <c r="J18" s="49"/>
      <c r="K18" s="49"/>
      <c r="L18" s="49">
        <f t="shared" si="1"/>
        <v>0</v>
      </c>
      <c r="M18" s="89" t="s">
        <v>809</v>
      </c>
      <c r="N18" s="70" t="s">
        <v>549</v>
      </c>
      <c r="O18" s="17"/>
      <c r="P18" s="17"/>
      <c r="Q18" s="17"/>
      <c r="R18" s="17"/>
      <c r="S18" s="17"/>
      <c r="T18" s="17"/>
      <c r="U18" s="17"/>
    </row>
    <row r="19" spans="1:21" s="18" customFormat="1" ht="15" customHeight="1" x14ac:dyDescent="0.3">
      <c r="A19" s="32">
        <v>9</v>
      </c>
      <c r="B19" s="38" t="s">
        <v>235</v>
      </c>
      <c r="C19" s="15" t="s">
        <v>45</v>
      </c>
      <c r="D19" s="15" t="s">
        <v>109</v>
      </c>
      <c r="E19" s="15" t="s">
        <v>389</v>
      </c>
      <c r="F19" s="15" t="s">
        <v>14</v>
      </c>
      <c r="G19" s="187" t="s">
        <v>133</v>
      </c>
      <c r="H19" s="68"/>
      <c r="I19" s="49">
        <f t="shared" si="0"/>
        <v>2</v>
      </c>
      <c r="J19" s="49"/>
      <c r="K19" s="49"/>
      <c r="L19" s="49">
        <f t="shared" si="1"/>
        <v>2</v>
      </c>
      <c r="M19" s="89" t="s">
        <v>810</v>
      </c>
      <c r="N19" s="70" t="s">
        <v>764</v>
      </c>
      <c r="O19" s="17"/>
      <c r="P19" s="17"/>
      <c r="Q19" s="17"/>
      <c r="R19" s="17"/>
      <c r="S19" s="17"/>
      <c r="T19" s="17"/>
      <c r="U19" s="17"/>
    </row>
    <row r="20" spans="1:21" ht="15" customHeight="1" x14ac:dyDescent="0.3">
      <c r="A20" s="32">
        <v>10</v>
      </c>
      <c r="B20" s="38" t="s">
        <v>236</v>
      </c>
      <c r="C20" s="15" t="s">
        <v>45</v>
      </c>
      <c r="D20" s="15" t="s">
        <v>109</v>
      </c>
      <c r="E20" s="15" t="s">
        <v>389</v>
      </c>
      <c r="F20" s="15" t="s">
        <v>14</v>
      </c>
      <c r="G20" s="45" t="s">
        <v>129</v>
      </c>
      <c r="H20" s="48"/>
      <c r="I20" s="49">
        <f t="shared" si="0"/>
        <v>2</v>
      </c>
      <c r="J20" s="49"/>
      <c r="K20" s="49"/>
      <c r="L20" s="49">
        <f t="shared" si="1"/>
        <v>2</v>
      </c>
      <c r="M20" s="89" t="s">
        <v>455</v>
      </c>
      <c r="N20" s="69"/>
      <c r="O20" s="40"/>
      <c r="P20" s="40"/>
      <c r="Q20" s="40"/>
      <c r="R20" s="40"/>
      <c r="S20" s="40"/>
      <c r="T20" s="40"/>
      <c r="U20" s="40"/>
    </row>
    <row r="21" spans="1:21" s="18" customFormat="1" ht="15" customHeight="1" x14ac:dyDescent="0.3">
      <c r="A21" s="32">
        <v>11</v>
      </c>
      <c r="B21" s="38" t="s">
        <v>237</v>
      </c>
      <c r="C21" s="15" t="s">
        <v>28</v>
      </c>
      <c r="D21" s="15" t="s">
        <v>80</v>
      </c>
      <c r="E21" s="15"/>
      <c r="F21" s="15"/>
      <c r="G21" s="45"/>
      <c r="H21" s="48"/>
      <c r="I21" s="49">
        <f t="shared" si="0"/>
        <v>0</v>
      </c>
      <c r="J21" s="49"/>
      <c r="K21" s="49"/>
      <c r="L21" s="49">
        <f t="shared" si="1"/>
        <v>0</v>
      </c>
      <c r="M21" s="89" t="s">
        <v>554</v>
      </c>
      <c r="N21" s="54"/>
      <c r="O21" s="17"/>
      <c r="P21" s="17"/>
      <c r="Q21" s="17"/>
      <c r="R21" s="17"/>
      <c r="S21" s="17"/>
      <c r="T21" s="17"/>
      <c r="U21" s="17"/>
    </row>
    <row r="22" spans="1:21" ht="15" customHeight="1" x14ac:dyDescent="0.3">
      <c r="A22" s="32">
        <v>12</v>
      </c>
      <c r="B22" s="38" t="s">
        <v>238</v>
      </c>
      <c r="C22" s="15" t="s">
        <v>45</v>
      </c>
      <c r="D22" s="15" t="s">
        <v>109</v>
      </c>
      <c r="E22" s="15" t="s">
        <v>389</v>
      </c>
      <c r="F22" s="15" t="s">
        <v>107</v>
      </c>
      <c r="G22" s="201" t="s">
        <v>128</v>
      </c>
      <c r="H22" s="48"/>
      <c r="I22" s="49">
        <f t="shared" si="0"/>
        <v>2</v>
      </c>
      <c r="J22" s="49"/>
      <c r="K22" s="49"/>
      <c r="L22" s="49">
        <f t="shared" si="1"/>
        <v>2</v>
      </c>
      <c r="M22" s="70" t="s">
        <v>888</v>
      </c>
      <c r="N22" s="46"/>
      <c r="O22" s="40"/>
      <c r="P22" s="40"/>
      <c r="Q22" s="40"/>
      <c r="R22" s="40"/>
      <c r="S22" s="40"/>
      <c r="T22" s="40"/>
      <c r="U22" s="40"/>
    </row>
    <row r="23" spans="1:21" s="18" customFormat="1" ht="15" customHeight="1" x14ac:dyDescent="0.3">
      <c r="A23" s="32">
        <v>13</v>
      </c>
      <c r="B23" s="38" t="s">
        <v>239</v>
      </c>
      <c r="C23" s="15" t="s">
        <v>28</v>
      </c>
      <c r="D23" s="15" t="s">
        <v>109</v>
      </c>
      <c r="E23" s="15" t="s">
        <v>107</v>
      </c>
      <c r="F23" s="15"/>
      <c r="G23" s="191" t="s">
        <v>133</v>
      </c>
      <c r="H23" s="48"/>
      <c r="I23" s="49">
        <f t="shared" si="0"/>
        <v>0</v>
      </c>
      <c r="J23" s="49"/>
      <c r="K23" s="49"/>
      <c r="L23" s="49">
        <f t="shared" si="1"/>
        <v>0</v>
      </c>
      <c r="M23" s="89" t="s">
        <v>144</v>
      </c>
      <c r="N23" s="89" t="s">
        <v>144</v>
      </c>
      <c r="O23" s="17"/>
      <c r="P23" s="17"/>
      <c r="Q23" s="17"/>
      <c r="R23" s="17"/>
      <c r="S23" s="17"/>
      <c r="T23" s="17"/>
      <c r="U23" s="17"/>
    </row>
    <row r="24" spans="1:21" s="18" customFormat="1" ht="15" customHeight="1" x14ac:dyDescent="0.3">
      <c r="A24" s="32">
        <v>14</v>
      </c>
      <c r="B24" s="38" t="s">
        <v>240</v>
      </c>
      <c r="C24" s="15" t="s">
        <v>28</v>
      </c>
      <c r="D24" s="15" t="s">
        <v>109</v>
      </c>
      <c r="E24" s="15" t="s">
        <v>107</v>
      </c>
      <c r="F24" s="15" t="s">
        <v>14</v>
      </c>
      <c r="G24" s="198" t="s">
        <v>131</v>
      </c>
      <c r="H24" s="48"/>
      <c r="I24" s="49">
        <f t="shared" si="0"/>
        <v>0</v>
      </c>
      <c r="J24" s="49"/>
      <c r="K24" s="49"/>
      <c r="L24" s="49">
        <f t="shared" si="1"/>
        <v>0</v>
      </c>
      <c r="M24" s="89" t="s">
        <v>148</v>
      </c>
      <c r="N24" s="70" t="s">
        <v>861</v>
      </c>
      <c r="O24" s="17"/>
      <c r="P24" s="17"/>
      <c r="Q24" s="17"/>
      <c r="R24" s="17"/>
      <c r="S24" s="17"/>
      <c r="T24" s="17"/>
      <c r="U24" s="17"/>
    </row>
    <row r="25" spans="1:21" s="18" customFormat="1" ht="15" customHeight="1" x14ac:dyDescent="0.3">
      <c r="A25" s="32">
        <v>15</v>
      </c>
      <c r="B25" s="38" t="s">
        <v>241</v>
      </c>
      <c r="C25" s="15" t="s">
        <v>45</v>
      </c>
      <c r="D25" s="15" t="s">
        <v>109</v>
      </c>
      <c r="E25" s="15" t="s">
        <v>389</v>
      </c>
      <c r="F25" s="15" t="s">
        <v>14</v>
      </c>
      <c r="G25" s="187" t="s">
        <v>129</v>
      </c>
      <c r="H25" s="48"/>
      <c r="I25" s="49">
        <f t="shared" si="0"/>
        <v>2</v>
      </c>
      <c r="J25" s="49"/>
      <c r="K25" s="49"/>
      <c r="L25" s="49">
        <f t="shared" si="1"/>
        <v>2</v>
      </c>
      <c r="M25" s="89" t="s">
        <v>811</v>
      </c>
      <c r="N25" s="69" t="s">
        <v>571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3">
      <c r="A26" s="32">
        <v>16</v>
      </c>
      <c r="B26" s="38" t="s">
        <v>242</v>
      </c>
      <c r="C26" s="15" t="s">
        <v>28</v>
      </c>
      <c r="D26" s="15" t="s">
        <v>80</v>
      </c>
      <c r="E26" s="15"/>
      <c r="F26" s="15"/>
      <c r="G26" s="45"/>
      <c r="H26" s="48"/>
      <c r="I26" s="49">
        <f t="shared" si="0"/>
        <v>0</v>
      </c>
      <c r="J26" s="49"/>
      <c r="K26" s="49"/>
      <c r="L26" s="49">
        <f t="shared" si="1"/>
        <v>0</v>
      </c>
      <c r="M26" s="89" t="s">
        <v>818</v>
      </c>
      <c r="N26" s="46"/>
      <c r="O26" s="40"/>
      <c r="P26" s="40"/>
      <c r="Q26" s="40"/>
      <c r="R26" s="40"/>
      <c r="S26" s="40"/>
      <c r="T26" s="40"/>
      <c r="U26" s="40"/>
    </row>
    <row r="27" spans="1:21" ht="15" customHeight="1" x14ac:dyDescent="0.3">
      <c r="A27" s="32">
        <v>17</v>
      </c>
      <c r="B27" s="38" t="s">
        <v>243</v>
      </c>
      <c r="C27" s="15" t="s">
        <v>28</v>
      </c>
      <c r="D27" s="15" t="s">
        <v>109</v>
      </c>
      <c r="E27" s="15" t="s">
        <v>75</v>
      </c>
      <c r="F27" s="15" t="s">
        <v>107</v>
      </c>
      <c r="G27" s="45" t="s">
        <v>133</v>
      </c>
      <c r="H27" s="48"/>
      <c r="I27" s="49">
        <f t="shared" si="0"/>
        <v>0</v>
      </c>
      <c r="J27" s="49"/>
      <c r="K27" s="49"/>
      <c r="L27" s="49">
        <f t="shared" si="1"/>
        <v>0</v>
      </c>
      <c r="M27" s="89" t="s">
        <v>149</v>
      </c>
      <c r="N27" s="46" t="s">
        <v>152</v>
      </c>
      <c r="O27" s="40"/>
      <c r="P27" s="40"/>
      <c r="Q27" s="40"/>
      <c r="R27" s="40"/>
      <c r="S27" s="40"/>
      <c r="T27" s="40"/>
      <c r="U27" s="40"/>
    </row>
    <row r="28" spans="1:21" ht="15" customHeight="1" x14ac:dyDescent="0.3">
      <c r="A28" s="32">
        <v>18</v>
      </c>
      <c r="B28" s="38" t="s">
        <v>244</v>
      </c>
      <c r="C28" s="15" t="s">
        <v>28</v>
      </c>
      <c r="D28" s="15" t="s">
        <v>109</v>
      </c>
      <c r="E28" s="15" t="s">
        <v>520</v>
      </c>
      <c r="F28" s="15" t="s">
        <v>14</v>
      </c>
      <c r="G28" s="45" t="s">
        <v>128</v>
      </c>
      <c r="H28" s="48"/>
      <c r="I28" s="49">
        <f t="shared" si="0"/>
        <v>0</v>
      </c>
      <c r="J28" s="49"/>
      <c r="K28" s="49"/>
      <c r="L28" s="49">
        <f t="shared" si="1"/>
        <v>0</v>
      </c>
      <c r="M28" s="89" t="s">
        <v>495</v>
      </c>
      <c r="N28" s="46" t="s">
        <v>495</v>
      </c>
      <c r="O28" s="40"/>
      <c r="P28" s="40"/>
      <c r="Q28" s="40"/>
      <c r="R28" s="40"/>
      <c r="S28" s="40"/>
      <c r="T28" s="40"/>
      <c r="U28" s="40"/>
    </row>
    <row r="29" spans="1:21" s="30" customFormat="1" ht="15" customHeight="1" x14ac:dyDescent="0.3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2"/>
      <c r="K29" s="102"/>
      <c r="L29" s="102"/>
      <c r="M29" s="102"/>
      <c r="N29" s="102"/>
      <c r="O29" s="29"/>
      <c r="P29" s="29"/>
      <c r="Q29" s="29"/>
      <c r="R29" s="29"/>
      <c r="S29" s="29"/>
      <c r="T29" s="29"/>
      <c r="U29" s="29"/>
    </row>
    <row r="30" spans="1:21" ht="15" customHeight="1" x14ac:dyDescent="0.3">
      <c r="A30" s="32">
        <v>19</v>
      </c>
      <c r="B30" s="38" t="s">
        <v>246</v>
      </c>
      <c r="C30" s="15" t="s">
        <v>45</v>
      </c>
      <c r="D30" s="15" t="s">
        <v>109</v>
      </c>
      <c r="E30" s="15" t="s">
        <v>389</v>
      </c>
      <c r="F30" s="15" t="s">
        <v>14</v>
      </c>
      <c r="G30" s="45" t="s">
        <v>654</v>
      </c>
      <c r="H30" s="48"/>
      <c r="I30" s="49">
        <f t="shared" si="0"/>
        <v>2</v>
      </c>
      <c r="J30" s="49"/>
      <c r="K30" s="49"/>
      <c r="L30" s="50">
        <f t="shared" ref="L30:L40" si="2">I30*(1-J30)*(1-K30)</f>
        <v>2</v>
      </c>
      <c r="M30" s="69" t="s">
        <v>153</v>
      </c>
      <c r="N30" s="70" t="s">
        <v>653</v>
      </c>
      <c r="O30" s="40"/>
      <c r="P30" s="40"/>
      <c r="Q30" s="40"/>
      <c r="R30" s="40"/>
      <c r="S30" s="40"/>
      <c r="T30" s="40"/>
      <c r="U30" s="40"/>
    </row>
    <row r="31" spans="1:21" ht="15" customHeight="1" x14ac:dyDescent="0.3">
      <c r="A31" s="32">
        <v>20</v>
      </c>
      <c r="B31" s="38" t="s">
        <v>247</v>
      </c>
      <c r="C31" s="15" t="s">
        <v>28</v>
      </c>
      <c r="D31" s="15" t="s">
        <v>80</v>
      </c>
      <c r="E31" s="15"/>
      <c r="F31" s="15"/>
      <c r="G31" s="45"/>
      <c r="H31" s="48"/>
      <c r="I31" s="49">
        <f t="shared" si="0"/>
        <v>0</v>
      </c>
      <c r="J31" s="49"/>
      <c r="K31" s="49"/>
      <c r="L31" s="50">
        <f t="shared" si="2"/>
        <v>0</v>
      </c>
      <c r="M31" s="69" t="s">
        <v>154</v>
      </c>
      <c r="N31" s="46"/>
      <c r="O31" s="40"/>
      <c r="P31" s="40"/>
      <c r="Q31" s="40"/>
      <c r="R31" s="40"/>
      <c r="S31" s="40"/>
      <c r="T31" s="40"/>
      <c r="U31" s="40"/>
    </row>
    <row r="32" spans="1:21" ht="15" customHeight="1" x14ac:dyDescent="0.3">
      <c r="A32" s="32">
        <v>21</v>
      </c>
      <c r="B32" s="38" t="s">
        <v>248</v>
      </c>
      <c r="C32" s="15" t="s">
        <v>45</v>
      </c>
      <c r="D32" s="15" t="s">
        <v>109</v>
      </c>
      <c r="E32" s="15" t="s">
        <v>389</v>
      </c>
      <c r="F32" s="15" t="s">
        <v>107</v>
      </c>
      <c r="G32" s="204" t="s">
        <v>131</v>
      </c>
      <c r="H32" s="48"/>
      <c r="I32" s="49">
        <f t="shared" si="0"/>
        <v>2</v>
      </c>
      <c r="J32" s="49"/>
      <c r="K32" s="49"/>
      <c r="L32" s="50">
        <f t="shared" si="2"/>
        <v>2</v>
      </c>
      <c r="M32" s="69" t="s">
        <v>156</v>
      </c>
      <c r="N32" s="46" t="s">
        <v>911</v>
      </c>
      <c r="O32" s="40"/>
      <c r="P32" s="40"/>
      <c r="Q32" s="40"/>
      <c r="R32" s="40"/>
      <c r="S32" s="40"/>
      <c r="T32" s="40"/>
      <c r="U32" s="40"/>
    </row>
    <row r="33" spans="1:21" ht="15" customHeight="1" x14ac:dyDescent="0.3">
      <c r="A33" s="32">
        <v>22</v>
      </c>
      <c r="B33" s="38" t="s">
        <v>249</v>
      </c>
      <c r="C33" s="15" t="s">
        <v>28</v>
      </c>
      <c r="D33" s="15" t="s">
        <v>80</v>
      </c>
      <c r="E33" s="15"/>
      <c r="F33" s="15"/>
      <c r="G33" s="45"/>
      <c r="H33" s="48"/>
      <c r="I33" s="49">
        <f t="shared" si="0"/>
        <v>0</v>
      </c>
      <c r="J33" s="49"/>
      <c r="K33" s="49"/>
      <c r="L33" s="50">
        <f t="shared" si="2"/>
        <v>0</v>
      </c>
      <c r="M33" s="93" t="s">
        <v>817</v>
      </c>
      <c r="N33" s="55"/>
      <c r="O33" s="40"/>
      <c r="P33" s="40"/>
      <c r="Q33" s="40"/>
      <c r="R33" s="40"/>
      <c r="S33" s="40"/>
      <c r="T33" s="40"/>
      <c r="U33" s="40"/>
    </row>
    <row r="34" spans="1:21" ht="15" customHeight="1" x14ac:dyDescent="0.3">
      <c r="A34" s="32">
        <v>23</v>
      </c>
      <c r="B34" s="38" t="s">
        <v>250</v>
      </c>
      <c r="C34" s="15" t="s">
        <v>28</v>
      </c>
      <c r="D34" s="15" t="s">
        <v>109</v>
      </c>
      <c r="E34" s="15" t="s">
        <v>75</v>
      </c>
      <c r="F34" s="15" t="s">
        <v>107</v>
      </c>
      <c r="G34" s="45" t="s">
        <v>133</v>
      </c>
      <c r="H34" s="48"/>
      <c r="I34" s="49">
        <f t="shared" si="0"/>
        <v>0</v>
      </c>
      <c r="J34" s="49"/>
      <c r="K34" s="49"/>
      <c r="L34" s="50">
        <f t="shared" si="2"/>
        <v>0</v>
      </c>
      <c r="M34" s="94" t="s">
        <v>619</v>
      </c>
      <c r="N34" s="46" t="s">
        <v>152</v>
      </c>
      <c r="O34" s="40"/>
      <c r="P34" s="40"/>
      <c r="Q34" s="40"/>
      <c r="R34" s="40"/>
      <c r="S34" s="40"/>
      <c r="T34" s="40"/>
      <c r="U34" s="40"/>
    </row>
    <row r="35" spans="1:21" ht="15" customHeight="1" x14ac:dyDescent="0.3">
      <c r="A35" s="32">
        <v>24</v>
      </c>
      <c r="B35" s="38" t="s">
        <v>251</v>
      </c>
      <c r="C35" s="15" t="s">
        <v>45</v>
      </c>
      <c r="D35" s="15" t="s">
        <v>109</v>
      </c>
      <c r="E35" s="15" t="s">
        <v>389</v>
      </c>
      <c r="F35" s="15" t="s">
        <v>107</v>
      </c>
      <c r="G35" s="45" t="s">
        <v>133</v>
      </c>
      <c r="H35" s="48"/>
      <c r="I35" s="49">
        <f t="shared" si="0"/>
        <v>2</v>
      </c>
      <c r="J35" s="49"/>
      <c r="K35" s="49"/>
      <c r="L35" s="50">
        <f t="shared" si="2"/>
        <v>2</v>
      </c>
      <c r="M35" s="69" t="s">
        <v>592</v>
      </c>
      <c r="N35" s="46" t="s">
        <v>165</v>
      </c>
      <c r="O35" s="40"/>
      <c r="P35" s="40"/>
      <c r="Q35" s="40"/>
      <c r="R35" s="40"/>
      <c r="S35" s="40"/>
      <c r="T35" s="40"/>
      <c r="U35" s="40"/>
    </row>
    <row r="36" spans="1:21" ht="15" customHeight="1" x14ac:dyDescent="0.3">
      <c r="A36" s="32">
        <v>25</v>
      </c>
      <c r="B36" s="38" t="s">
        <v>252</v>
      </c>
      <c r="C36" s="15" t="s">
        <v>45</v>
      </c>
      <c r="D36" s="15" t="s">
        <v>109</v>
      </c>
      <c r="E36" s="15" t="s">
        <v>389</v>
      </c>
      <c r="F36" s="15" t="s">
        <v>14</v>
      </c>
      <c r="G36" s="45" t="s">
        <v>129</v>
      </c>
      <c r="H36" s="48"/>
      <c r="I36" s="49">
        <f t="shared" si="0"/>
        <v>2</v>
      </c>
      <c r="J36" s="49"/>
      <c r="K36" s="49"/>
      <c r="L36" s="50">
        <f t="shared" si="2"/>
        <v>2</v>
      </c>
      <c r="M36" s="69" t="s">
        <v>166</v>
      </c>
      <c r="N36" s="69" t="s">
        <v>166</v>
      </c>
      <c r="O36" s="40"/>
      <c r="P36" s="40"/>
      <c r="Q36" s="40"/>
      <c r="R36" s="40"/>
      <c r="S36" s="40"/>
      <c r="T36" s="40"/>
      <c r="U36" s="40"/>
    </row>
    <row r="37" spans="1:21" ht="15" customHeight="1" x14ac:dyDescent="0.3">
      <c r="A37" s="32">
        <v>26</v>
      </c>
      <c r="B37" s="38" t="s">
        <v>253</v>
      </c>
      <c r="C37" s="15" t="s">
        <v>45</v>
      </c>
      <c r="D37" s="15" t="s">
        <v>109</v>
      </c>
      <c r="E37" s="15" t="s">
        <v>389</v>
      </c>
      <c r="F37" s="15" t="s">
        <v>14</v>
      </c>
      <c r="G37" s="45" t="s">
        <v>131</v>
      </c>
      <c r="H37" s="48"/>
      <c r="I37" s="49">
        <f t="shared" si="0"/>
        <v>2</v>
      </c>
      <c r="J37" s="49"/>
      <c r="K37" s="49"/>
      <c r="L37" s="50">
        <f t="shared" si="2"/>
        <v>2</v>
      </c>
      <c r="M37" s="69" t="s">
        <v>168</v>
      </c>
      <c r="N37" s="69" t="s">
        <v>168</v>
      </c>
      <c r="O37" s="40"/>
      <c r="P37" s="40"/>
      <c r="Q37" s="40"/>
      <c r="R37" s="40"/>
      <c r="S37" s="40"/>
      <c r="T37" s="40"/>
      <c r="U37" s="40"/>
    </row>
    <row r="38" spans="1:21" ht="15" customHeight="1" x14ac:dyDescent="0.3">
      <c r="A38" s="32">
        <v>27</v>
      </c>
      <c r="B38" s="38" t="s">
        <v>254</v>
      </c>
      <c r="C38" s="15" t="s">
        <v>28</v>
      </c>
      <c r="D38" s="15" t="s">
        <v>80</v>
      </c>
      <c r="E38" s="15"/>
      <c r="F38" s="15"/>
      <c r="G38" s="45"/>
      <c r="H38" s="48"/>
      <c r="I38" s="49">
        <f t="shared" si="0"/>
        <v>0</v>
      </c>
      <c r="J38" s="49"/>
      <c r="K38" s="49"/>
      <c r="L38" s="50">
        <f t="shared" si="2"/>
        <v>0</v>
      </c>
      <c r="M38" s="69" t="s">
        <v>169</v>
      </c>
      <c r="N38" s="46"/>
      <c r="O38" s="40"/>
      <c r="P38" s="40"/>
      <c r="Q38" s="40"/>
      <c r="R38" s="40"/>
      <c r="S38" s="40"/>
      <c r="T38" s="40"/>
      <c r="U38" s="40"/>
    </row>
    <row r="39" spans="1:21" ht="15" customHeight="1" x14ac:dyDescent="0.3">
      <c r="A39" s="32">
        <v>28</v>
      </c>
      <c r="B39" s="38" t="s">
        <v>255</v>
      </c>
      <c r="C39" s="15" t="s">
        <v>28</v>
      </c>
      <c r="D39" s="15" t="s">
        <v>80</v>
      </c>
      <c r="E39" s="15"/>
      <c r="F39" s="15"/>
      <c r="G39" s="45"/>
      <c r="H39" s="48"/>
      <c r="I39" s="49">
        <f t="shared" si="0"/>
        <v>0</v>
      </c>
      <c r="J39" s="49"/>
      <c r="K39" s="49"/>
      <c r="L39" s="50">
        <f t="shared" si="2"/>
        <v>0</v>
      </c>
      <c r="M39" s="69" t="s">
        <v>822</v>
      </c>
      <c r="N39" s="46"/>
      <c r="O39" s="40"/>
      <c r="P39" s="40"/>
      <c r="Q39" s="40"/>
      <c r="R39" s="40"/>
      <c r="S39" s="40"/>
      <c r="T39" s="40"/>
      <c r="U39" s="40"/>
    </row>
    <row r="40" spans="1:21" ht="15" customHeight="1" x14ac:dyDescent="0.3">
      <c r="A40" s="32">
        <v>29</v>
      </c>
      <c r="B40" s="38" t="s">
        <v>256</v>
      </c>
      <c r="C40" s="15" t="s">
        <v>45</v>
      </c>
      <c r="D40" s="15" t="s">
        <v>109</v>
      </c>
      <c r="E40" s="15" t="s">
        <v>389</v>
      </c>
      <c r="F40" s="15" t="s">
        <v>14</v>
      </c>
      <c r="G40" s="45" t="s">
        <v>129</v>
      </c>
      <c r="H40" s="48"/>
      <c r="I40" s="49">
        <f t="shared" si="0"/>
        <v>2</v>
      </c>
      <c r="J40" s="49"/>
      <c r="K40" s="49"/>
      <c r="L40" s="50">
        <f t="shared" si="2"/>
        <v>2</v>
      </c>
      <c r="M40" s="69" t="s">
        <v>588</v>
      </c>
      <c r="N40" s="46" t="s">
        <v>590</v>
      </c>
      <c r="O40" s="40"/>
      <c r="P40" s="40"/>
      <c r="Q40" s="40"/>
      <c r="R40" s="40"/>
      <c r="S40" s="40"/>
      <c r="T40" s="40"/>
      <c r="U40" s="40"/>
    </row>
    <row r="41" spans="1:21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2"/>
      <c r="K41" s="102"/>
      <c r="L41" s="102"/>
      <c r="M41" s="102"/>
      <c r="N41" s="102"/>
      <c r="O41" s="29"/>
      <c r="P41" s="29"/>
      <c r="Q41" s="29"/>
      <c r="R41" s="29"/>
      <c r="S41" s="29"/>
      <c r="T41" s="29"/>
      <c r="U41" s="29"/>
    </row>
    <row r="42" spans="1:21" s="18" customFormat="1" ht="15" customHeight="1" x14ac:dyDescent="0.3">
      <c r="A42" s="35">
        <v>30</v>
      </c>
      <c r="B42" s="38" t="s">
        <v>258</v>
      </c>
      <c r="C42" s="15" t="s">
        <v>45</v>
      </c>
      <c r="D42" s="15" t="s">
        <v>109</v>
      </c>
      <c r="E42" s="15" t="s">
        <v>389</v>
      </c>
      <c r="F42" s="15" t="s">
        <v>14</v>
      </c>
      <c r="G42" s="45" t="s">
        <v>133</v>
      </c>
      <c r="H42" s="48"/>
      <c r="I42" s="49">
        <f t="shared" si="0"/>
        <v>2</v>
      </c>
      <c r="J42" s="49"/>
      <c r="K42" s="49"/>
      <c r="L42" s="50">
        <f t="shared" ref="L42:L47" si="3">I42*(1-J42)*(1-K42)</f>
        <v>2</v>
      </c>
      <c r="M42" s="74" t="s">
        <v>669</v>
      </c>
      <c r="N42" s="57" t="s">
        <v>675</v>
      </c>
      <c r="O42" s="17"/>
      <c r="P42" s="17"/>
      <c r="Q42" s="17"/>
      <c r="R42" s="17"/>
      <c r="S42" s="17"/>
      <c r="T42" s="17"/>
      <c r="U42" s="17"/>
    </row>
    <row r="43" spans="1:21" s="18" customFormat="1" ht="15" customHeight="1" x14ac:dyDescent="0.3">
      <c r="A43" s="35">
        <v>31</v>
      </c>
      <c r="B43" s="38" t="s">
        <v>259</v>
      </c>
      <c r="C43" s="15" t="s">
        <v>28</v>
      </c>
      <c r="D43" s="15" t="s">
        <v>109</v>
      </c>
      <c r="E43" s="15" t="s">
        <v>75</v>
      </c>
      <c r="F43" s="15" t="s">
        <v>14</v>
      </c>
      <c r="G43" s="45" t="s">
        <v>203</v>
      </c>
      <c r="H43" s="48"/>
      <c r="I43" s="49">
        <f t="shared" si="0"/>
        <v>0</v>
      </c>
      <c r="J43" s="49"/>
      <c r="K43" s="49"/>
      <c r="L43" s="50">
        <f t="shared" si="3"/>
        <v>0</v>
      </c>
      <c r="M43" s="69" t="s">
        <v>919</v>
      </c>
      <c r="N43" s="46"/>
      <c r="O43" s="17"/>
      <c r="P43" s="17"/>
      <c r="Q43" s="17"/>
      <c r="R43" s="17"/>
      <c r="S43" s="17"/>
      <c r="T43" s="17"/>
      <c r="U43" s="17"/>
    </row>
    <row r="44" spans="1:21" ht="15" customHeight="1" x14ac:dyDescent="0.3">
      <c r="A44" s="35">
        <v>32</v>
      </c>
      <c r="B44" s="38" t="s">
        <v>260</v>
      </c>
      <c r="C44" s="15" t="s">
        <v>45</v>
      </c>
      <c r="D44" s="15" t="s">
        <v>109</v>
      </c>
      <c r="E44" s="15" t="s">
        <v>389</v>
      </c>
      <c r="F44" s="15" t="s">
        <v>14</v>
      </c>
      <c r="G44" s="187" t="s">
        <v>129</v>
      </c>
      <c r="H44" s="48"/>
      <c r="I44" s="49">
        <f t="shared" si="0"/>
        <v>2</v>
      </c>
      <c r="J44" s="49"/>
      <c r="K44" s="49"/>
      <c r="L44" s="50">
        <f t="shared" si="3"/>
        <v>2</v>
      </c>
      <c r="M44" s="69" t="s">
        <v>824</v>
      </c>
      <c r="N44" s="46" t="s">
        <v>887</v>
      </c>
      <c r="O44" s="40"/>
      <c r="P44" s="40"/>
      <c r="Q44" s="40"/>
      <c r="R44" s="40"/>
      <c r="S44" s="40"/>
      <c r="T44" s="40"/>
      <c r="U44" s="40"/>
    </row>
    <row r="45" spans="1:21" s="18" customFormat="1" ht="15" customHeight="1" x14ac:dyDescent="0.3">
      <c r="A45" s="35">
        <v>33</v>
      </c>
      <c r="B45" s="38" t="s">
        <v>261</v>
      </c>
      <c r="C45" s="15" t="s">
        <v>45</v>
      </c>
      <c r="D45" s="15" t="s">
        <v>109</v>
      </c>
      <c r="E45" s="15" t="s">
        <v>389</v>
      </c>
      <c r="F45" s="15" t="s">
        <v>107</v>
      </c>
      <c r="G45" s="187" t="s">
        <v>129</v>
      </c>
      <c r="H45" s="48"/>
      <c r="I45" s="49">
        <f t="shared" si="0"/>
        <v>2</v>
      </c>
      <c r="J45" s="49"/>
      <c r="K45" s="49"/>
      <c r="L45" s="50">
        <f t="shared" si="3"/>
        <v>2</v>
      </c>
      <c r="M45" s="69" t="s">
        <v>823</v>
      </c>
      <c r="N45" s="70" t="s">
        <v>641</v>
      </c>
      <c r="O45" s="17"/>
      <c r="P45" s="17"/>
      <c r="Q45" s="17"/>
      <c r="R45" s="17"/>
      <c r="S45" s="17"/>
      <c r="T45" s="17"/>
      <c r="U45" s="17"/>
    </row>
    <row r="46" spans="1:21" s="18" customFormat="1" ht="15" customHeight="1" x14ac:dyDescent="0.3">
      <c r="A46" s="35">
        <v>34</v>
      </c>
      <c r="B46" s="38" t="s">
        <v>262</v>
      </c>
      <c r="C46" s="15" t="s">
        <v>28</v>
      </c>
      <c r="D46" s="15" t="s">
        <v>109</v>
      </c>
      <c r="E46" s="15" t="s">
        <v>107</v>
      </c>
      <c r="F46" s="15" t="s">
        <v>14</v>
      </c>
      <c r="G46" s="191" t="s">
        <v>133</v>
      </c>
      <c r="H46" s="48"/>
      <c r="I46" s="49">
        <f t="shared" si="0"/>
        <v>0</v>
      </c>
      <c r="J46" s="49"/>
      <c r="K46" s="49"/>
      <c r="L46" s="50">
        <f t="shared" si="3"/>
        <v>0</v>
      </c>
      <c r="M46" s="95" t="s">
        <v>645</v>
      </c>
      <c r="N46" s="33" t="s">
        <v>647</v>
      </c>
      <c r="O46" s="17"/>
      <c r="P46" s="17"/>
      <c r="Q46" s="17"/>
      <c r="R46" s="17"/>
      <c r="S46" s="17"/>
      <c r="T46" s="17"/>
      <c r="U46" s="17"/>
    </row>
    <row r="47" spans="1:21" s="18" customFormat="1" ht="15" customHeight="1" x14ac:dyDescent="0.3">
      <c r="A47" s="35">
        <v>35</v>
      </c>
      <c r="B47" s="38" t="s">
        <v>263</v>
      </c>
      <c r="C47" s="15" t="s">
        <v>28</v>
      </c>
      <c r="D47" s="15" t="s">
        <v>110</v>
      </c>
      <c r="E47" s="15" t="s">
        <v>75</v>
      </c>
      <c r="F47" s="15" t="s">
        <v>107</v>
      </c>
      <c r="G47" s="191" t="s">
        <v>133</v>
      </c>
      <c r="H47" s="48"/>
      <c r="I47" s="49">
        <f t="shared" si="0"/>
        <v>0</v>
      </c>
      <c r="J47" s="49"/>
      <c r="K47" s="49"/>
      <c r="L47" s="50">
        <f t="shared" si="3"/>
        <v>0</v>
      </c>
      <c r="M47" s="69" t="s">
        <v>174</v>
      </c>
      <c r="N47" s="46" t="s">
        <v>652</v>
      </c>
      <c r="O47" s="17"/>
      <c r="P47" s="17"/>
      <c r="Q47" s="17"/>
      <c r="R47" s="17"/>
      <c r="S47" s="17"/>
      <c r="T47" s="17"/>
      <c r="U47" s="17"/>
    </row>
    <row r="48" spans="1:21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2"/>
      <c r="K48" s="102"/>
      <c r="L48" s="102"/>
      <c r="M48" s="102"/>
      <c r="N48" s="102"/>
      <c r="O48" s="29"/>
      <c r="P48" s="29"/>
      <c r="Q48" s="29"/>
      <c r="R48" s="29"/>
      <c r="S48" s="29"/>
      <c r="T48" s="29"/>
      <c r="U48" s="29"/>
    </row>
    <row r="49" spans="1:21" s="18" customFormat="1" ht="15" customHeight="1" x14ac:dyDescent="0.3">
      <c r="A49" s="32">
        <v>36</v>
      </c>
      <c r="B49" s="38" t="s">
        <v>265</v>
      </c>
      <c r="C49" s="15" t="s">
        <v>28</v>
      </c>
      <c r="D49" s="15" t="s">
        <v>80</v>
      </c>
      <c r="E49" s="15"/>
      <c r="F49" s="15"/>
      <c r="G49" s="45"/>
      <c r="H49" s="48"/>
      <c r="I49" s="49">
        <f t="shared" si="0"/>
        <v>0</v>
      </c>
      <c r="J49" s="49"/>
      <c r="K49" s="49"/>
      <c r="L49" s="50">
        <f t="shared" ref="L49:L55" si="4">I49*(1-J49)*(1-K49)</f>
        <v>0</v>
      </c>
      <c r="M49" s="69" t="s">
        <v>177</v>
      </c>
      <c r="N49" s="46"/>
      <c r="O49" s="17"/>
      <c r="P49" s="17"/>
      <c r="Q49" s="17"/>
      <c r="R49" s="17"/>
      <c r="S49" s="17"/>
      <c r="T49" s="17"/>
      <c r="U49" s="17"/>
    </row>
    <row r="50" spans="1:21" s="18" customFormat="1" ht="15" customHeight="1" x14ac:dyDescent="0.3">
      <c r="A50" s="32">
        <v>37</v>
      </c>
      <c r="B50" s="38" t="s">
        <v>266</v>
      </c>
      <c r="C50" s="15" t="s">
        <v>28</v>
      </c>
      <c r="D50" s="15" t="s">
        <v>80</v>
      </c>
      <c r="E50" s="15"/>
      <c r="F50" s="15"/>
      <c r="G50" s="45"/>
      <c r="H50" s="48"/>
      <c r="I50" s="49">
        <f t="shared" si="0"/>
        <v>0</v>
      </c>
      <c r="J50" s="49"/>
      <c r="K50" s="49"/>
      <c r="L50" s="50">
        <f t="shared" si="4"/>
        <v>0</v>
      </c>
      <c r="M50" s="69" t="s">
        <v>832</v>
      </c>
      <c r="N50" s="46"/>
      <c r="O50" s="17"/>
      <c r="P50" s="17"/>
      <c r="Q50" s="17"/>
      <c r="R50" s="17"/>
      <c r="S50" s="17"/>
      <c r="T50" s="17"/>
      <c r="U50" s="17"/>
    </row>
    <row r="51" spans="1:21" ht="15" customHeight="1" x14ac:dyDescent="0.3">
      <c r="A51" s="32">
        <v>38</v>
      </c>
      <c r="B51" s="38" t="s">
        <v>267</v>
      </c>
      <c r="C51" s="15" t="s">
        <v>45</v>
      </c>
      <c r="D51" s="15" t="s">
        <v>109</v>
      </c>
      <c r="E51" s="15" t="s">
        <v>389</v>
      </c>
      <c r="F51" s="15" t="s">
        <v>107</v>
      </c>
      <c r="G51" s="45" t="s">
        <v>428</v>
      </c>
      <c r="H51" s="48"/>
      <c r="I51" s="49">
        <f t="shared" si="0"/>
        <v>2</v>
      </c>
      <c r="J51" s="49">
        <v>0.5</v>
      </c>
      <c r="K51" s="49"/>
      <c r="L51" s="50">
        <f t="shared" si="4"/>
        <v>1</v>
      </c>
      <c r="M51" s="70" t="s">
        <v>828</v>
      </c>
      <c r="N51" s="46" t="s">
        <v>963</v>
      </c>
      <c r="O51" s="40"/>
      <c r="P51" s="40"/>
      <c r="Q51" s="40"/>
      <c r="R51" s="40"/>
      <c r="S51" s="40"/>
      <c r="T51" s="40"/>
      <c r="U51" s="40"/>
    </row>
    <row r="52" spans="1:21" ht="15" customHeight="1" x14ac:dyDescent="0.3">
      <c r="A52" s="32">
        <v>39</v>
      </c>
      <c r="B52" s="38" t="s">
        <v>268</v>
      </c>
      <c r="C52" s="15" t="s">
        <v>28</v>
      </c>
      <c r="D52" s="15" t="s">
        <v>80</v>
      </c>
      <c r="E52" s="15"/>
      <c r="F52" s="15"/>
      <c r="G52" s="45"/>
      <c r="H52" s="48"/>
      <c r="I52" s="49">
        <f t="shared" si="0"/>
        <v>0</v>
      </c>
      <c r="J52" s="49"/>
      <c r="K52" s="49"/>
      <c r="L52" s="50">
        <f t="shared" si="4"/>
        <v>0</v>
      </c>
      <c r="M52" s="74" t="s">
        <v>779</v>
      </c>
      <c r="N52" s="46"/>
      <c r="O52" s="40"/>
      <c r="P52" s="40"/>
      <c r="Q52" s="40"/>
      <c r="R52" s="40"/>
      <c r="S52" s="40"/>
      <c r="T52" s="40"/>
      <c r="U52" s="40"/>
    </row>
    <row r="53" spans="1:21" s="18" customFormat="1" ht="15" customHeight="1" x14ac:dyDescent="0.3">
      <c r="A53" s="32">
        <v>40</v>
      </c>
      <c r="B53" s="38" t="s">
        <v>320</v>
      </c>
      <c r="C53" s="15" t="s">
        <v>28</v>
      </c>
      <c r="D53" s="15" t="s">
        <v>110</v>
      </c>
      <c r="E53" s="15" t="s">
        <v>75</v>
      </c>
      <c r="F53" s="15" t="s">
        <v>107</v>
      </c>
      <c r="G53" s="45" t="s">
        <v>133</v>
      </c>
      <c r="H53" s="48"/>
      <c r="I53" s="49">
        <f t="shared" si="0"/>
        <v>0</v>
      </c>
      <c r="J53" s="49"/>
      <c r="K53" s="49"/>
      <c r="L53" s="50">
        <f t="shared" si="4"/>
        <v>0</v>
      </c>
      <c r="M53" s="69" t="s">
        <v>181</v>
      </c>
      <c r="N53" s="46" t="s">
        <v>152</v>
      </c>
      <c r="O53" s="17"/>
      <c r="P53" s="17"/>
      <c r="Q53" s="17"/>
      <c r="R53" s="17"/>
      <c r="S53" s="17"/>
      <c r="T53" s="17"/>
      <c r="U53" s="17"/>
    </row>
    <row r="54" spans="1:21" ht="15" customHeight="1" x14ac:dyDescent="0.3">
      <c r="A54" s="32">
        <v>41</v>
      </c>
      <c r="B54" s="38" t="s">
        <v>269</v>
      </c>
      <c r="C54" s="15" t="s">
        <v>45</v>
      </c>
      <c r="D54" s="15" t="s">
        <v>109</v>
      </c>
      <c r="E54" s="15" t="s">
        <v>389</v>
      </c>
      <c r="F54" s="15" t="s">
        <v>107</v>
      </c>
      <c r="G54" s="45" t="s">
        <v>133</v>
      </c>
      <c r="H54" s="48"/>
      <c r="I54" s="49">
        <f t="shared" si="0"/>
        <v>2</v>
      </c>
      <c r="J54" s="49"/>
      <c r="K54" s="49"/>
      <c r="L54" s="50">
        <f t="shared" si="4"/>
        <v>2</v>
      </c>
      <c r="M54" s="70" t="s">
        <v>628</v>
      </c>
      <c r="N54" s="46" t="s">
        <v>984</v>
      </c>
      <c r="O54" s="40"/>
      <c r="P54" s="40"/>
      <c r="Q54" s="40"/>
      <c r="R54" s="40"/>
      <c r="S54" s="40"/>
      <c r="T54" s="40"/>
      <c r="U54" s="40"/>
    </row>
    <row r="55" spans="1:21" ht="15" customHeight="1" x14ac:dyDescent="0.3">
      <c r="A55" s="32">
        <v>42</v>
      </c>
      <c r="B55" s="38" t="s">
        <v>270</v>
      </c>
      <c r="C55" s="15" t="s">
        <v>45</v>
      </c>
      <c r="D55" s="15" t="s">
        <v>109</v>
      </c>
      <c r="E55" s="15" t="s">
        <v>389</v>
      </c>
      <c r="F55" s="15" t="s">
        <v>107</v>
      </c>
      <c r="G55" s="45" t="s">
        <v>133</v>
      </c>
      <c r="H55" s="48"/>
      <c r="I55" s="49">
        <f t="shared" si="0"/>
        <v>2</v>
      </c>
      <c r="J55" s="49"/>
      <c r="K55" s="49"/>
      <c r="L55" s="50">
        <f t="shared" si="4"/>
        <v>2</v>
      </c>
      <c r="M55" s="69" t="s">
        <v>482</v>
      </c>
      <c r="N55" s="70" t="s">
        <v>488</v>
      </c>
      <c r="O55" s="40"/>
      <c r="P55" s="40"/>
      <c r="Q55" s="40"/>
      <c r="R55" s="40"/>
      <c r="S55" s="40"/>
      <c r="T55" s="40"/>
      <c r="U55" s="40"/>
    </row>
    <row r="56" spans="1:21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2"/>
      <c r="K56" s="102"/>
      <c r="L56" s="102"/>
      <c r="M56" s="102"/>
      <c r="N56" s="102"/>
      <c r="O56" s="29"/>
      <c r="P56" s="29"/>
      <c r="Q56" s="29"/>
      <c r="R56" s="29"/>
      <c r="S56" s="29"/>
      <c r="T56" s="29"/>
      <c r="U56" s="29"/>
    </row>
    <row r="57" spans="1:21" s="18" customFormat="1" ht="15" customHeight="1" x14ac:dyDescent="0.3">
      <c r="A57" s="32">
        <v>43</v>
      </c>
      <c r="B57" s="38" t="s">
        <v>272</v>
      </c>
      <c r="C57" s="15" t="s">
        <v>45</v>
      </c>
      <c r="D57" s="15" t="s">
        <v>109</v>
      </c>
      <c r="E57" s="15" t="s">
        <v>389</v>
      </c>
      <c r="F57" s="15" t="s">
        <v>14</v>
      </c>
      <c r="G57" s="45" t="s">
        <v>129</v>
      </c>
      <c r="H57" s="48"/>
      <c r="I57" s="49">
        <f t="shared" si="0"/>
        <v>2</v>
      </c>
      <c r="J57" s="49"/>
      <c r="K57" s="49"/>
      <c r="L57" s="50">
        <f t="shared" ref="L57:L70" si="5">I57*(1-J57)*(1-K57)</f>
        <v>2</v>
      </c>
      <c r="M57" s="69" t="s">
        <v>594</v>
      </c>
      <c r="N57" s="46" t="s">
        <v>599</v>
      </c>
      <c r="O57" s="17"/>
      <c r="P57" s="17"/>
      <c r="Q57" s="17"/>
      <c r="R57" s="17"/>
      <c r="S57" s="17"/>
      <c r="T57" s="17"/>
      <c r="U57" s="17"/>
    </row>
    <row r="58" spans="1:21" s="18" customFormat="1" ht="15" customHeight="1" x14ac:dyDescent="0.3">
      <c r="A58" s="32">
        <v>44</v>
      </c>
      <c r="B58" s="38" t="s">
        <v>273</v>
      </c>
      <c r="C58" s="15" t="s">
        <v>28</v>
      </c>
      <c r="D58" s="15" t="s">
        <v>80</v>
      </c>
      <c r="E58" s="15"/>
      <c r="F58" s="15"/>
      <c r="G58" s="45"/>
      <c r="H58" s="48"/>
      <c r="I58" s="49">
        <f t="shared" si="0"/>
        <v>0</v>
      </c>
      <c r="J58" s="49"/>
      <c r="K58" s="49"/>
      <c r="L58" s="50">
        <f t="shared" si="5"/>
        <v>0</v>
      </c>
      <c r="M58" s="69" t="s">
        <v>813</v>
      </c>
      <c r="N58" s="46"/>
      <c r="O58" s="17"/>
      <c r="P58" s="17"/>
      <c r="Q58" s="17"/>
      <c r="R58" s="17"/>
      <c r="S58" s="17"/>
      <c r="T58" s="17"/>
      <c r="U58" s="17"/>
    </row>
    <row r="59" spans="1:21" s="18" customFormat="1" ht="15" customHeight="1" x14ac:dyDescent="0.3">
      <c r="A59" s="32">
        <v>45</v>
      </c>
      <c r="B59" s="38" t="s">
        <v>274</v>
      </c>
      <c r="C59" s="15" t="s">
        <v>28</v>
      </c>
      <c r="D59" s="15" t="s">
        <v>80</v>
      </c>
      <c r="E59" s="15"/>
      <c r="F59" s="15"/>
      <c r="G59" s="45"/>
      <c r="H59" s="48"/>
      <c r="I59" s="49">
        <f t="shared" si="0"/>
        <v>0</v>
      </c>
      <c r="J59" s="49"/>
      <c r="K59" s="49"/>
      <c r="L59" s="50">
        <f t="shared" si="5"/>
        <v>0</v>
      </c>
      <c r="M59" s="69" t="s">
        <v>185</v>
      </c>
      <c r="N59" s="46"/>
      <c r="O59" s="17"/>
      <c r="P59" s="17"/>
      <c r="Q59" s="17"/>
      <c r="R59" s="17"/>
      <c r="S59" s="17"/>
      <c r="T59" s="17"/>
      <c r="U59" s="17"/>
    </row>
    <row r="60" spans="1:21" s="18" customFormat="1" ht="15" customHeight="1" x14ac:dyDescent="0.3">
      <c r="A60" s="32">
        <v>46</v>
      </c>
      <c r="B60" s="38" t="s">
        <v>275</v>
      </c>
      <c r="C60" s="15" t="s">
        <v>28</v>
      </c>
      <c r="D60" s="15" t="s">
        <v>80</v>
      </c>
      <c r="E60" s="15"/>
      <c r="F60" s="15"/>
      <c r="G60" s="45"/>
      <c r="H60" s="48"/>
      <c r="I60" s="49">
        <f t="shared" si="0"/>
        <v>0</v>
      </c>
      <c r="J60" s="49"/>
      <c r="K60" s="49"/>
      <c r="L60" s="50">
        <f t="shared" si="5"/>
        <v>0</v>
      </c>
      <c r="M60" s="69" t="s">
        <v>801</v>
      </c>
      <c r="N60" s="46"/>
      <c r="O60" s="17"/>
      <c r="P60" s="17"/>
      <c r="Q60" s="17"/>
      <c r="R60" s="17"/>
      <c r="S60" s="17"/>
      <c r="T60" s="17"/>
      <c r="U60" s="17"/>
    </row>
    <row r="61" spans="1:21" s="18" customFormat="1" ht="15" customHeight="1" x14ac:dyDescent="0.3">
      <c r="A61" s="32">
        <v>47</v>
      </c>
      <c r="B61" s="38" t="s">
        <v>276</v>
      </c>
      <c r="C61" s="15" t="s">
        <v>45</v>
      </c>
      <c r="D61" s="15" t="s">
        <v>109</v>
      </c>
      <c r="E61" s="15" t="s">
        <v>389</v>
      </c>
      <c r="F61" s="15" t="s">
        <v>14</v>
      </c>
      <c r="G61" s="204" t="s">
        <v>129</v>
      </c>
      <c r="H61" s="48"/>
      <c r="I61" s="49">
        <f t="shared" si="0"/>
        <v>2</v>
      </c>
      <c r="J61" s="49"/>
      <c r="K61" s="49"/>
      <c r="L61" s="50">
        <f t="shared" si="5"/>
        <v>2</v>
      </c>
      <c r="M61" s="69" t="s">
        <v>763</v>
      </c>
      <c r="N61" s="46" t="s">
        <v>700</v>
      </c>
      <c r="O61" s="17"/>
      <c r="P61" s="17"/>
      <c r="Q61" s="17"/>
      <c r="R61" s="17"/>
      <c r="S61" s="17"/>
      <c r="T61" s="17"/>
      <c r="U61" s="17"/>
    </row>
    <row r="62" spans="1:21" s="18" customFormat="1" ht="15" customHeight="1" x14ac:dyDescent="0.3">
      <c r="A62" s="32">
        <v>48</v>
      </c>
      <c r="B62" s="38" t="s">
        <v>277</v>
      </c>
      <c r="C62" s="15" t="s">
        <v>45</v>
      </c>
      <c r="D62" s="15" t="s">
        <v>109</v>
      </c>
      <c r="E62" s="15" t="s">
        <v>389</v>
      </c>
      <c r="F62" s="15" t="s">
        <v>14</v>
      </c>
      <c r="G62" s="45" t="s">
        <v>133</v>
      </c>
      <c r="H62" s="48"/>
      <c r="I62" s="49">
        <f t="shared" si="0"/>
        <v>2</v>
      </c>
      <c r="J62" s="49"/>
      <c r="K62" s="49"/>
      <c r="L62" s="50">
        <f t="shared" si="5"/>
        <v>2</v>
      </c>
      <c r="M62" s="69" t="s">
        <v>192</v>
      </c>
      <c r="N62" s="70" t="s">
        <v>703</v>
      </c>
      <c r="O62" s="173"/>
      <c r="P62" s="17"/>
      <c r="Q62" s="17"/>
      <c r="R62" s="17"/>
      <c r="S62" s="17"/>
      <c r="T62" s="17"/>
      <c r="U62" s="17"/>
    </row>
    <row r="63" spans="1:21" s="18" customFormat="1" ht="15" customHeight="1" x14ac:dyDescent="0.3">
      <c r="A63" s="32">
        <v>49</v>
      </c>
      <c r="B63" s="38" t="s">
        <v>278</v>
      </c>
      <c r="C63" s="15" t="s">
        <v>45</v>
      </c>
      <c r="D63" s="15" t="s">
        <v>109</v>
      </c>
      <c r="E63" s="15" t="s">
        <v>389</v>
      </c>
      <c r="F63" s="15" t="s">
        <v>107</v>
      </c>
      <c r="G63" s="45" t="s">
        <v>711</v>
      </c>
      <c r="H63" s="48" t="s">
        <v>713</v>
      </c>
      <c r="I63" s="49">
        <f t="shared" si="0"/>
        <v>2</v>
      </c>
      <c r="J63" s="49"/>
      <c r="K63" s="49">
        <v>0.5</v>
      </c>
      <c r="L63" s="50">
        <f t="shared" si="5"/>
        <v>1</v>
      </c>
      <c r="M63" s="69" t="s">
        <v>704</v>
      </c>
      <c r="N63" s="46" t="s">
        <v>712</v>
      </c>
      <c r="O63" s="17"/>
      <c r="P63" s="17"/>
      <c r="Q63" s="17"/>
      <c r="R63" s="17"/>
      <c r="S63" s="17"/>
      <c r="T63" s="17"/>
      <c r="U63" s="17"/>
    </row>
    <row r="64" spans="1:21" s="18" customFormat="1" ht="15" customHeight="1" x14ac:dyDescent="0.3">
      <c r="A64" s="32">
        <v>50</v>
      </c>
      <c r="B64" s="38" t="s">
        <v>279</v>
      </c>
      <c r="C64" s="15" t="s">
        <v>28</v>
      </c>
      <c r="D64" s="15" t="s">
        <v>109</v>
      </c>
      <c r="E64" s="15" t="s">
        <v>75</v>
      </c>
      <c r="F64" s="15" t="s">
        <v>107</v>
      </c>
      <c r="G64" s="45" t="s">
        <v>131</v>
      </c>
      <c r="H64" s="48"/>
      <c r="I64" s="49">
        <f t="shared" si="0"/>
        <v>0</v>
      </c>
      <c r="J64" s="49"/>
      <c r="K64" s="49"/>
      <c r="L64" s="50">
        <f t="shared" si="5"/>
        <v>0</v>
      </c>
      <c r="M64" s="74" t="s">
        <v>663</v>
      </c>
      <c r="N64" s="57" t="s">
        <v>665</v>
      </c>
      <c r="O64" s="17"/>
      <c r="P64" s="17"/>
      <c r="Q64" s="17"/>
      <c r="R64" s="17"/>
      <c r="S64" s="17"/>
      <c r="T64" s="17"/>
      <c r="U64" s="17"/>
    </row>
    <row r="65" spans="1:21" s="18" customFormat="1" ht="15" customHeight="1" x14ac:dyDescent="0.3">
      <c r="A65" s="32">
        <v>51</v>
      </c>
      <c r="B65" s="38" t="s">
        <v>280</v>
      </c>
      <c r="C65" s="15" t="s">
        <v>28</v>
      </c>
      <c r="D65" s="15" t="s">
        <v>109</v>
      </c>
      <c r="E65" s="15" t="s">
        <v>107</v>
      </c>
      <c r="F65" s="15" t="s">
        <v>14</v>
      </c>
      <c r="G65" s="191" t="s">
        <v>128</v>
      </c>
      <c r="H65" s="48"/>
      <c r="I65" s="49">
        <f t="shared" si="0"/>
        <v>0</v>
      </c>
      <c r="J65" s="49"/>
      <c r="K65" s="49"/>
      <c r="L65" s="50">
        <f t="shared" si="5"/>
        <v>0</v>
      </c>
      <c r="M65" s="69" t="s">
        <v>803</v>
      </c>
      <c r="N65" s="70" t="s">
        <v>967</v>
      </c>
      <c r="O65" s="17"/>
      <c r="P65" s="17"/>
      <c r="Q65" s="17"/>
      <c r="R65" s="17"/>
      <c r="S65" s="17"/>
      <c r="T65" s="17"/>
      <c r="U65" s="17"/>
    </row>
    <row r="66" spans="1:21" s="18" customFormat="1" ht="15" customHeight="1" x14ac:dyDescent="0.3">
      <c r="A66" s="32">
        <v>52</v>
      </c>
      <c r="B66" s="38" t="s">
        <v>281</v>
      </c>
      <c r="C66" s="15" t="s">
        <v>45</v>
      </c>
      <c r="D66" s="15" t="s">
        <v>109</v>
      </c>
      <c r="E66" s="15" t="s">
        <v>389</v>
      </c>
      <c r="F66" s="15" t="s">
        <v>14</v>
      </c>
      <c r="G66" s="45" t="s">
        <v>133</v>
      </c>
      <c r="H66" s="48"/>
      <c r="I66" s="49">
        <f t="shared" si="0"/>
        <v>2</v>
      </c>
      <c r="J66" s="49"/>
      <c r="K66" s="49"/>
      <c r="L66" s="50">
        <f t="shared" si="5"/>
        <v>2</v>
      </c>
      <c r="M66" s="69" t="s">
        <v>196</v>
      </c>
      <c r="N66" s="69" t="s">
        <v>470</v>
      </c>
      <c r="O66" s="17"/>
      <c r="P66" s="17"/>
      <c r="Q66" s="17"/>
      <c r="R66" s="17"/>
      <c r="S66" s="17"/>
      <c r="T66" s="17"/>
      <c r="U66" s="17"/>
    </row>
    <row r="67" spans="1:21" s="18" customFormat="1" ht="15" customHeight="1" x14ac:dyDescent="0.3">
      <c r="A67" s="32">
        <v>53</v>
      </c>
      <c r="B67" s="38" t="s">
        <v>282</v>
      </c>
      <c r="C67" s="15" t="s">
        <v>45</v>
      </c>
      <c r="D67" s="15" t="s">
        <v>109</v>
      </c>
      <c r="E67" s="15" t="s">
        <v>389</v>
      </c>
      <c r="F67" s="15" t="s">
        <v>107</v>
      </c>
      <c r="G67" s="48" t="s">
        <v>940</v>
      </c>
      <c r="H67" s="48"/>
      <c r="I67" s="49">
        <f t="shared" si="0"/>
        <v>2</v>
      </c>
      <c r="J67" s="49"/>
      <c r="K67" s="49"/>
      <c r="L67" s="50">
        <f t="shared" si="5"/>
        <v>2</v>
      </c>
      <c r="M67" s="94" t="s">
        <v>197</v>
      </c>
      <c r="N67" s="46" t="s">
        <v>722</v>
      </c>
      <c r="O67" s="17"/>
      <c r="P67" s="17"/>
      <c r="Q67" s="17"/>
      <c r="R67" s="17"/>
      <c r="S67" s="17"/>
      <c r="T67" s="17"/>
      <c r="U67" s="17"/>
    </row>
    <row r="68" spans="1:21" s="18" customFormat="1" ht="15" customHeight="1" x14ac:dyDescent="0.3">
      <c r="A68" s="32">
        <v>54</v>
      </c>
      <c r="B68" s="38" t="s">
        <v>283</v>
      </c>
      <c r="C68" s="15" t="s">
        <v>28</v>
      </c>
      <c r="D68" s="15" t="s">
        <v>80</v>
      </c>
      <c r="F68" s="15"/>
      <c r="G68" s="45"/>
      <c r="H68" s="48"/>
      <c r="I68" s="49">
        <f t="shared" si="0"/>
        <v>0</v>
      </c>
      <c r="J68" s="49"/>
      <c r="K68" s="49"/>
      <c r="L68" s="50">
        <f t="shared" si="5"/>
        <v>0</v>
      </c>
      <c r="M68" s="69" t="s">
        <v>198</v>
      </c>
      <c r="N68" s="46"/>
      <c r="O68" s="17"/>
      <c r="P68" s="17"/>
      <c r="Q68" s="17"/>
      <c r="R68" s="17"/>
      <c r="S68" s="17"/>
      <c r="T68" s="17"/>
      <c r="U68" s="17"/>
    </row>
    <row r="69" spans="1:21" s="18" customFormat="1" ht="15" customHeight="1" x14ac:dyDescent="0.3">
      <c r="A69" s="32">
        <v>55</v>
      </c>
      <c r="B69" s="38" t="s">
        <v>284</v>
      </c>
      <c r="C69" s="15" t="s">
        <v>28</v>
      </c>
      <c r="D69" s="15" t="s">
        <v>80</v>
      </c>
      <c r="E69" s="15"/>
      <c r="F69" s="15"/>
      <c r="G69" s="45"/>
      <c r="H69" s="48"/>
      <c r="I69" s="49">
        <f t="shared" si="0"/>
        <v>0</v>
      </c>
      <c r="J69" s="49"/>
      <c r="K69" s="49"/>
      <c r="L69" s="50">
        <f t="shared" si="5"/>
        <v>0</v>
      </c>
      <c r="M69" s="69" t="s">
        <v>199</v>
      </c>
      <c r="N69" s="46"/>
      <c r="O69" s="17"/>
      <c r="P69" s="17"/>
      <c r="Q69" s="17"/>
      <c r="R69" s="17"/>
      <c r="S69" s="17"/>
      <c r="T69" s="17"/>
      <c r="U69" s="17"/>
    </row>
    <row r="70" spans="1:21" ht="15" customHeight="1" x14ac:dyDescent="0.3">
      <c r="A70" s="32">
        <v>56</v>
      </c>
      <c r="B70" s="38" t="s">
        <v>285</v>
      </c>
      <c r="C70" s="15" t="s">
        <v>28</v>
      </c>
      <c r="D70" s="15" t="s">
        <v>80</v>
      </c>
      <c r="E70" s="15"/>
      <c r="F70" s="15"/>
      <c r="G70" s="45"/>
      <c r="H70" s="48"/>
      <c r="I70" s="49">
        <f t="shared" si="0"/>
        <v>0</v>
      </c>
      <c r="J70" s="49"/>
      <c r="K70" s="49"/>
      <c r="L70" s="50">
        <f t="shared" si="5"/>
        <v>0</v>
      </c>
      <c r="M70" s="69" t="s">
        <v>812</v>
      </c>
      <c r="N70" s="46"/>
      <c r="O70" s="40"/>
      <c r="P70" s="40"/>
      <c r="Q70" s="40"/>
      <c r="R70" s="40"/>
      <c r="S70" s="40"/>
      <c r="T70" s="40"/>
      <c r="U70" s="40"/>
    </row>
    <row r="71" spans="1:21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2"/>
      <c r="K71" s="102"/>
      <c r="L71" s="102"/>
      <c r="M71" s="102"/>
      <c r="N71" s="102"/>
      <c r="O71" s="29"/>
      <c r="P71" s="29"/>
      <c r="Q71" s="29"/>
      <c r="R71" s="29"/>
      <c r="S71" s="29"/>
      <c r="T71" s="29"/>
      <c r="U71" s="29"/>
    </row>
    <row r="72" spans="1:21" s="18" customFormat="1" ht="15" customHeight="1" x14ac:dyDescent="0.3">
      <c r="A72" s="32">
        <v>57</v>
      </c>
      <c r="B72" s="38" t="s">
        <v>287</v>
      </c>
      <c r="C72" s="15" t="s">
        <v>28</v>
      </c>
      <c r="D72" s="15" t="s">
        <v>80</v>
      </c>
      <c r="E72" s="15"/>
      <c r="F72" s="15"/>
      <c r="G72" s="45"/>
      <c r="H72" s="48"/>
      <c r="I72" s="49">
        <f t="shared" si="0"/>
        <v>0</v>
      </c>
      <c r="J72" s="49"/>
      <c r="K72" s="49"/>
      <c r="L72" s="50">
        <f t="shared" ref="L72:L77" si="6">I72*(1-J72)*(1-K72)</f>
        <v>0</v>
      </c>
      <c r="M72" s="69" t="s">
        <v>202</v>
      </c>
      <c r="N72" s="46"/>
      <c r="O72" s="17"/>
      <c r="P72" s="17"/>
      <c r="Q72" s="17"/>
      <c r="R72" s="17"/>
      <c r="S72" s="17"/>
      <c r="T72" s="17"/>
      <c r="U72" s="17"/>
    </row>
    <row r="73" spans="1:21" ht="15" customHeight="1" x14ac:dyDescent="0.3">
      <c r="A73" s="32">
        <v>58</v>
      </c>
      <c r="B73" s="38" t="s">
        <v>288</v>
      </c>
      <c r="C73" s="15" t="s">
        <v>45</v>
      </c>
      <c r="D73" s="15" t="s">
        <v>109</v>
      </c>
      <c r="E73" s="15" t="s">
        <v>389</v>
      </c>
      <c r="F73" s="15" t="s">
        <v>14</v>
      </c>
      <c r="G73" s="214" t="s">
        <v>133</v>
      </c>
      <c r="H73" s="48"/>
      <c r="I73" s="49">
        <f t="shared" si="0"/>
        <v>2</v>
      </c>
      <c r="J73" s="49"/>
      <c r="K73" s="49"/>
      <c r="L73" s="50">
        <f t="shared" si="6"/>
        <v>2</v>
      </c>
      <c r="M73" s="70" t="s">
        <v>996</v>
      </c>
      <c r="N73" s="46"/>
      <c r="O73" s="40"/>
      <c r="P73" s="40"/>
      <c r="Q73" s="40"/>
      <c r="R73" s="40"/>
      <c r="S73" s="40"/>
      <c r="T73" s="40"/>
      <c r="U73" s="40"/>
    </row>
    <row r="74" spans="1:21" ht="15" customHeight="1" x14ac:dyDescent="0.3">
      <c r="A74" s="32">
        <v>59</v>
      </c>
      <c r="B74" s="38" t="s">
        <v>289</v>
      </c>
      <c r="C74" s="15" t="s">
        <v>28</v>
      </c>
      <c r="D74" s="15" t="s">
        <v>80</v>
      </c>
      <c r="E74" s="15"/>
      <c r="F74" s="15"/>
      <c r="G74" s="45"/>
      <c r="H74" s="48"/>
      <c r="I74" s="49">
        <f t="shared" si="0"/>
        <v>0</v>
      </c>
      <c r="J74" s="49"/>
      <c r="K74" s="49"/>
      <c r="L74" s="50">
        <f t="shared" si="6"/>
        <v>0</v>
      </c>
      <c r="M74" s="69" t="s">
        <v>716</v>
      </c>
      <c r="N74" s="46"/>
      <c r="O74" s="40"/>
      <c r="P74" s="40"/>
      <c r="Q74" s="40"/>
      <c r="R74" s="40"/>
      <c r="S74" s="40"/>
      <c r="T74" s="40"/>
      <c r="U74" s="40"/>
    </row>
    <row r="75" spans="1:21" s="18" customFormat="1" ht="15" customHeight="1" x14ac:dyDescent="0.3">
      <c r="A75" s="32">
        <v>60</v>
      </c>
      <c r="B75" s="38" t="s">
        <v>290</v>
      </c>
      <c r="C75" s="15" t="s">
        <v>28</v>
      </c>
      <c r="D75" s="15" t="s">
        <v>80</v>
      </c>
      <c r="E75" s="15"/>
      <c r="F75" s="15"/>
      <c r="G75" s="45"/>
      <c r="H75" s="48"/>
      <c r="I75" s="49">
        <f t="shared" si="0"/>
        <v>0</v>
      </c>
      <c r="J75" s="49"/>
      <c r="K75" s="49"/>
      <c r="L75" s="50">
        <f t="shared" si="6"/>
        <v>0</v>
      </c>
      <c r="M75" s="69" t="s">
        <v>204</v>
      </c>
      <c r="N75" s="46"/>
      <c r="O75" s="17"/>
      <c r="P75" s="17"/>
      <c r="Q75" s="17"/>
      <c r="R75" s="17"/>
      <c r="S75" s="17"/>
      <c r="T75" s="17"/>
      <c r="U75" s="17"/>
    </row>
    <row r="76" spans="1:21" s="18" customFormat="1" ht="15" customHeight="1" x14ac:dyDescent="0.3">
      <c r="A76" s="32">
        <v>61</v>
      </c>
      <c r="B76" s="38" t="s">
        <v>291</v>
      </c>
      <c r="C76" s="15" t="s">
        <v>45</v>
      </c>
      <c r="D76" s="15" t="s">
        <v>109</v>
      </c>
      <c r="E76" s="15" t="s">
        <v>389</v>
      </c>
      <c r="F76" s="15" t="s">
        <v>14</v>
      </c>
      <c r="G76" s="45" t="s">
        <v>131</v>
      </c>
      <c r="H76" s="48"/>
      <c r="I76" s="49">
        <f t="shared" ref="I76:I103" si="7">IF(C76=C$6,2,0)</f>
        <v>2</v>
      </c>
      <c r="J76" s="49"/>
      <c r="K76" s="49"/>
      <c r="L76" s="50">
        <f t="shared" si="6"/>
        <v>2</v>
      </c>
      <c r="M76" s="69" t="s">
        <v>795</v>
      </c>
      <c r="N76" s="46" t="s">
        <v>211</v>
      </c>
      <c r="O76" s="17"/>
      <c r="P76" s="17"/>
      <c r="Q76" s="17"/>
      <c r="R76" s="17"/>
      <c r="S76" s="17"/>
      <c r="T76" s="17"/>
      <c r="U76" s="17"/>
    </row>
    <row r="77" spans="1:21" s="18" customFormat="1" ht="15" customHeight="1" x14ac:dyDescent="0.3">
      <c r="A77" s="32">
        <v>62</v>
      </c>
      <c r="B77" s="38" t="s">
        <v>292</v>
      </c>
      <c r="C77" s="15" t="s">
        <v>28</v>
      </c>
      <c r="D77" s="15" t="s">
        <v>80</v>
      </c>
      <c r="E77" s="15"/>
      <c r="F77" s="15"/>
      <c r="G77" s="45"/>
      <c r="H77" s="46"/>
      <c r="I77" s="49">
        <f t="shared" si="7"/>
        <v>0</v>
      </c>
      <c r="J77" s="49"/>
      <c r="K77" s="49"/>
      <c r="L77" s="50">
        <f t="shared" si="6"/>
        <v>0</v>
      </c>
      <c r="M77" s="69" t="s">
        <v>744</v>
      </c>
      <c r="N77" s="46"/>
      <c r="O77" s="17"/>
      <c r="P77" s="17"/>
      <c r="Q77" s="17"/>
      <c r="R77" s="17"/>
      <c r="S77" s="17"/>
      <c r="T77" s="17"/>
      <c r="U77" s="17"/>
    </row>
    <row r="78" spans="1:21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2"/>
      <c r="K78" s="102"/>
      <c r="L78" s="102"/>
      <c r="M78" s="102"/>
      <c r="N78" s="102"/>
      <c r="O78" s="29"/>
      <c r="P78" s="29"/>
      <c r="Q78" s="29"/>
      <c r="R78" s="29"/>
      <c r="S78" s="29"/>
      <c r="T78" s="29"/>
      <c r="U78" s="29"/>
    </row>
    <row r="79" spans="1:21" s="18" customFormat="1" ht="15" customHeight="1" x14ac:dyDescent="0.3">
      <c r="A79" s="32">
        <v>63</v>
      </c>
      <c r="B79" s="38" t="s">
        <v>294</v>
      </c>
      <c r="C79" s="15" t="s">
        <v>45</v>
      </c>
      <c r="D79" s="15" t="s">
        <v>109</v>
      </c>
      <c r="E79" s="15" t="s">
        <v>389</v>
      </c>
      <c r="F79" s="15" t="s">
        <v>854</v>
      </c>
      <c r="G79" s="197" t="s">
        <v>133</v>
      </c>
      <c r="H79" s="48" t="s">
        <v>883</v>
      </c>
      <c r="I79" s="49">
        <f t="shared" si="7"/>
        <v>2</v>
      </c>
      <c r="J79" s="49"/>
      <c r="K79" s="49">
        <v>0.5</v>
      </c>
      <c r="L79" s="50">
        <f t="shared" ref="L79:L90" si="8">I79*(1-J79)*(1-K79)</f>
        <v>1</v>
      </c>
      <c r="M79" s="69" t="s">
        <v>845</v>
      </c>
      <c r="N79" s="46" t="s">
        <v>852</v>
      </c>
      <c r="O79" s="17"/>
      <c r="P79" s="17"/>
      <c r="Q79" s="17"/>
      <c r="R79" s="17"/>
      <c r="S79" s="17"/>
      <c r="T79" s="17"/>
      <c r="U79" s="17"/>
    </row>
    <row r="80" spans="1:21" s="18" customFormat="1" ht="15" customHeight="1" x14ac:dyDescent="0.3">
      <c r="A80" s="32">
        <v>64</v>
      </c>
      <c r="B80" s="38" t="s">
        <v>295</v>
      </c>
      <c r="C80" s="15" t="s">
        <v>28</v>
      </c>
      <c r="D80" s="15" t="s">
        <v>80</v>
      </c>
      <c r="E80" s="15"/>
      <c r="F80" s="15"/>
      <c r="G80" s="181"/>
      <c r="H80" s="48"/>
      <c r="I80" s="49">
        <f t="shared" si="7"/>
        <v>0</v>
      </c>
      <c r="J80" s="49"/>
      <c r="K80" s="49"/>
      <c r="L80" s="50">
        <f t="shared" si="8"/>
        <v>0</v>
      </c>
      <c r="M80" s="70" t="s">
        <v>821</v>
      </c>
      <c r="N80" s="58"/>
      <c r="O80" s="17"/>
      <c r="P80" s="17"/>
      <c r="Q80" s="17"/>
      <c r="R80" s="17"/>
      <c r="S80" s="17"/>
      <c r="T80" s="17"/>
      <c r="U80" s="17"/>
    </row>
    <row r="81" spans="1:21" s="18" customFormat="1" ht="15" customHeight="1" x14ac:dyDescent="0.3">
      <c r="A81" s="32">
        <v>65</v>
      </c>
      <c r="B81" s="38" t="s">
        <v>296</v>
      </c>
      <c r="C81" s="15" t="s">
        <v>28</v>
      </c>
      <c r="D81" s="15" t="s">
        <v>80</v>
      </c>
      <c r="E81" s="15"/>
      <c r="F81" s="15"/>
      <c r="G81" s="45"/>
      <c r="H81" s="48"/>
      <c r="I81" s="49">
        <f t="shared" si="7"/>
        <v>0</v>
      </c>
      <c r="J81" s="49"/>
      <c r="K81" s="49"/>
      <c r="L81" s="50">
        <f t="shared" si="8"/>
        <v>0</v>
      </c>
      <c r="M81" s="69" t="s">
        <v>820</v>
      </c>
      <c r="N81" s="46"/>
      <c r="O81" s="17"/>
      <c r="P81" s="17"/>
      <c r="Q81" s="17"/>
      <c r="R81" s="17"/>
      <c r="S81" s="17"/>
      <c r="T81" s="17"/>
      <c r="U81" s="17"/>
    </row>
    <row r="82" spans="1:21" s="18" customFormat="1" ht="15" customHeight="1" x14ac:dyDescent="0.3">
      <c r="A82" s="32">
        <v>66</v>
      </c>
      <c r="B82" s="38" t="s">
        <v>297</v>
      </c>
      <c r="C82" s="15" t="s">
        <v>28</v>
      </c>
      <c r="D82" s="15" t="s">
        <v>80</v>
      </c>
      <c r="E82" s="15"/>
      <c r="F82" s="15"/>
      <c r="G82" s="45"/>
      <c r="H82" s="48"/>
      <c r="I82" s="49">
        <f t="shared" si="7"/>
        <v>0</v>
      </c>
      <c r="J82" s="49"/>
      <c r="K82" s="49"/>
      <c r="L82" s="50">
        <f t="shared" si="8"/>
        <v>0</v>
      </c>
      <c r="M82" s="69" t="s">
        <v>989</v>
      </c>
      <c r="N82" s="69"/>
      <c r="O82" s="17"/>
      <c r="P82" s="17"/>
      <c r="Q82" s="17"/>
      <c r="R82" s="17"/>
      <c r="S82" s="17"/>
      <c r="T82" s="17"/>
      <c r="U82" s="17"/>
    </row>
    <row r="83" spans="1:21" ht="15" customHeight="1" x14ac:dyDescent="0.3">
      <c r="A83" s="32">
        <v>67</v>
      </c>
      <c r="B83" s="38" t="s">
        <v>298</v>
      </c>
      <c r="C83" s="15" t="s">
        <v>45</v>
      </c>
      <c r="D83" s="15" t="s">
        <v>109</v>
      </c>
      <c r="E83" s="15" t="s">
        <v>389</v>
      </c>
      <c r="F83" s="15" t="s">
        <v>107</v>
      </c>
      <c r="G83" s="45" t="s">
        <v>874</v>
      </c>
      <c r="H83" s="48" t="s">
        <v>876</v>
      </c>
      <c r="I83" s="49">
        <f t="shared" si="7"/>
        <v>2</v>
      </c>
      <c r="J83" s="49">
        <v>0.5</v>
      </c>
      <c r="K83" s="49">
        <v>0.5</v>
      </c>
      <c r="L83" s="50">
        <f t="shared" si="8"/>
        <v>0.5</v>
      </c>
      <c r="M83" s="69" t="s">
        <v>682</v>
      </c>
      <c r="N83" s="69" t="s">
        <v>875</v>
      </c>
      <c r="O83" s="40"/>
      <c r="P83" s="40"/>
      <c r="Q83" s="40"/>
      <c r="R83" s="40"/>
      <c r="S83" s="40"/>
      <c r="T83" s="40"/>
      <c r="U83" s="40"/>
    </row>
    <row r="84" spans="1:21" s="18" customFormat="1" ht="15" customHeight="1" x14ac:dyDescent="0.3">
      <c r="A84" s="32">
        <v>68</v>
      </c>
      <c r="B84" s="38" t="s">
        <v>299</v>
      </c>
      <c r="C84" s="15" t="s">
        <v>28</v>
      </c>
      <c r="D84" s="15" t="s">
        <v>80</v>
      </c>
      <c r="E84" s="15"/>
      <c r="F84" s="15"/>
      <c r="G84" s="45"/>
      <c r="H84" s="46"/>
      <c r="I84" s="49">
        <f t="shared" si="7"/>
        <v>0</v>
      </c>
      <c r="J84" s="49"/>
      <c r="K84" s="49"/>
      <c r="L84" s="50">
        <f t="shared" si="8"/>
        <v>0</v>
      </c>
      <c r="M84" s="10" t="s">
        <v>689</v>
      </c>
      <c r="N84" s="46"/>
      <c r="O84" s="17"/>
      <c r="P84" s="17"/>
      <c r="Q84" s="17"/>
      <c r="R84" s="17"/>
      <c r="S84" s="17"/>
      <c r="T84" s="17"/>
      <c r="U84" s="17"/>
    </row>
    <row r="85" spans="1:21" ht="15" customHeight="1" x14ac:dyDescent="0.3">
      <c r="A85" s="32">
        <v>69</v>
      </c>
      <c r="B85" s="38" t="s">
        <v>300</v>
      </c>
      <c r="C85" s="15" t="s">
        <v>45</v>
      </c>
      <c r="D85" s="15" t="s">
        <v>109</v>
      </c>
      <c r="E85" s="15" t="s">
        <v>389</v>
      </c>
      <c r="F85" s="15" t="s">
        <v>14</v>
      </c>
      <c r="G85" s="45" t="s">
        <v>129</v>
      </c>
      <c r="H85" s="48"/>
      <c r="I85" s="49">
        <f t="shared" si="7"/>
        <v>2</v>
      </c>
      <c r="J85" s="49"/>
      <c r="K85" s="49"/>
      <c r="L85" s="50">
        <f t="shared" si="8"/>
        <v>2</v>
      </c>
      <c r="M85" s="69" t="s">
        <v>224</v>
      </c>
      <c r="N85" s="46" t="s">
        <v>492</v>
      </c>
      <c r="O85" s="40"/>
      <c r="P85" s="40"/>
      <c r="Q85" s="40"/>
      <c r="R85" s="40"/>
      <c r="S85" s="40"/>
      <c r="T85" s="40"/>
      <c r="U85" s="40"/>
    </row>
    <row r="86" spans="1:21" s="18" customFormat="1" ht="15" customHeight="1" x14ac:dyDescent="0.3">
      <c r="A86" s="32">
        <v>70</v>
      </c>
      <c r="B86" s="38" t="s">
        <v>301</v>
      </c>
      <c r="C86" s="15" t="s">
        <v>28</v>
      </c>
      <c r="D86" s="15" t="s">
        <v>109</v>
      </c>
      <c r="E86" s="15" t="s">
        <v>75</v>
      </c>
      <c r="F86" s="15" t="s">
        <v>14</v>
      </c>
      <c r="G86" s="45" t="s">
        <v>133</v>
      </c>
      <c r="H86" s="48"/>
      <c r="I86" s="49">
        <f t="shared" si="7"/>
        <v>0</v>
      </c>
      <c r="J86" s="49"/>
      <c r="K86" s="49"/>
      <c r="L86" s="50">
        <f t="shared" si="8"/>
        <v>0</v>
      </c>
      <c r="M86" s="69" t="s">
        <v>225</v>
      </c>
      <c r="N86" s="46" t="s">
        <v>896</v>
      </c>
      <c r="O86" s="17"/>
      <c r="P86" s="17"/>
      <c r="Q86" s="17"/>
      <c r="R86" s="17"/>
      <c r="S86" s="17"/>
      <c r="T86" s="17"/>
      <c r="U86" s="17"/>
    </row>
    <row r="87" spans="1:21" s="18" customFormat="1" ht="15" customHeight="1" x14ac:dyDescent="0.3">
      <c r="A87" s="32">
        <v>71</v>
      </c>
      <c r="B87" s="38" t="s">
        <v>302</v>
      </c>
      <c r="C87" s="15" t="s">
        <v>28</v>
      </c>
      <c r="D87" s="15" t="s">
        <v>80</v>
      </c>
      <c r="E87" s="15"/>
      <c r="F87" s="15"/>
      <c r="G87" s="45"/>
      <c r="H87" s="48"/>
      <c r="I87" s="49">
        <f t="shared" si="7"/>
        <v>0</v>
      </c>
      <c r="J87" s="49"/>
      <c r="K87" s="49"/>
      <c r="L87" s="50">
        <f t="shared" si="8"/>
        <v>0</v>
      </c>
      <c r="M87" s="69" t="s">
        <v>751</v>
      </c>
      <c r="N87" s="46"/>
      <c r="O87" s="17"/>
      <c r="P87" s="17"/>
      <c r="Q87" s="17"/>
      <c r="R87" s="17"/>
      <c r="S87" s="17"/>
      <c r="T87" s="17"/>
      <c r="U87" s="17"/>
    </row>
    <row r="88" spans="1:21" ht="15" customHeight="1" x14ac:dyDescent="0.3">
      <c r="A88" s="32">
        <v>72</v>
      </c>
      <c r="B88" s="38" t="s">
        <v>303</v>
      </c>
      <c r="C88" s="15" t="s">
        <v>28</v>
      </c>
      <c r="D88" s="15" t="s">
        <v>80</v>
      </c>
      <c r="E88" s="15"/>
      <c r="F88" s="15"/>
      <c r="G88" s="45"/>
      <c r="H88" s="48"/>
      <c r="I88" s="49">
        <f t="shared" si="7"/>
        <v>0</v>
      </c>
      <c r="J88" s="49"/>
      <c r="K88" s="49"/>
      <c r="L88" s="50">
        <f t="shared" si="8"/>
        <v>0</v>
      </c>
      <c r="M88" s="69" t="s">
        <v>754</v>
      </c>
      <c r="N88" s="46"/>
      <c r="O88" s="40"/>
      <c r="P88" s="40"/>
      <c r="Q88" s="40"/>
      <c r="R88" s="40"/>
      <c r="S88" s="40"/>
      <c r="T88" s="40"/>
      <c r="U88" s="40"/>
    </row>
    <row r="89" spans="1:21" s="18" customFormat="1" ht="15" customHeight="1" x14ac:dyDescent="0.3">
      <c r="A89" s="32">
        <v>73</v>
      </c>
      <c r="B89" s="38" t="s">
        <v>304</v>
      </c>
      <c r="C89" s="15" t="s">
        <v>45</v>
      </c>
      <c r="D89" s="15" t="s">
        <v>109</v>
      </c>
      <c r="E89" s="15" t="s">
        <v>389</v>
      </c>
      <c r="F89" s="15" t="s">
        <v>14</v>
      </c>
      <c r="G89" s="45" t="s">
        <v>131</v>
      </c>
      <c r="H89" s="46"/>
      <c r="I89" s="49">
        <f t="shared" si="7"/>
        <v>2</v>
      </c>
      <c r="J89" s="49"/>
      <c r="K89" s="49"/>
      <c r="L89" s="50">
        <f t="shared" si="8"/>
        <v>2</v>
      </c>
      <c r="M89" s="69" t="s">
        <v>101</v>
      </c>
      <c r="N89" s="70" t="s">
        <v>761</v>
      </c>
      <c r="O89" s="17"/>
      <c r="P89" s="17"/>
      <c r="Q89" s="17"/>
      <c r="R89" s="17"/>
      <c r="S89" s="17"/>
      <c r="T89" s="17"/>
      <c r="U89" s="17"/>
    </row>
    <row r="90" spans="1:21" s="18" customFormat="1" ht="15" customHeight="1" x14ac:dyDescent="0.3">
      <c r="A90" s="32">
        <v>74</v>
      </c>
      <c r="B90" s="38" t="s">
        <v>305</v>
      </c>
      <c r="C90" s="15" t="s">
        <v>45</v>
      </c>
      <c r="D90" s="15" t="s">
        <v>109</v>
      </c>
      <c r="E90" s="15" t="s">
        <v>389</v>
      </c>
      <c r="F90" s="15" t="s">
        <v>107</v>
      </c>
      <c r="G90" s="45" t="s">
        <v>133</v>
      </c>
      <c r="H90" s="48"/>
      <c r="I90" s="49">
        <f t="shared" si="7"/>
        <v>2</v>
      </c>
      <c r="J90" s="49"/>
      <c r="K90" s="49"/>
      <c r="L90" s="50">
        <f t="shared" si="8"/>
        <v>2</v>
      </c>
      <c r="M90" s="69" t="s">
        <v>360</v>
      </c>
      <c r="N90" s="46" t="s">
        <v>699</v>
      </c>
      <c r="O90" s="17"/>
      <c r="P90" s="17"/>
      <c r="Q90" s="17"/>
      <c r="R90" s="17"/>
      <c r="S90" s="17"/>
      <c r="T90" s="17"/>
      <c r="U90" s="17"/>
    </row>
    <row r="91" spans="1:21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2"/>
      <c r="K91" s="102"/>
      <c r="L91" s="102"/>
      <c r="M91" s="102"/>
      <c r="N91" s="102"/>
      <c r="O91" s="29"/>
      <c r="P91" s="29"/>
      <c r="Q91" s="29"/>
      <c r="R91" s="29"/>
      <c r="S91" s="29"/>
      <c r="T91" s="29"/>
      <c r="U91" s="29"/>
    </row>
    <row r="92" spans="1:21" s="18" customFormat="1" ht="15" customHeight="1" x14ac:dyDescent="0.3">
      <c r="A92" s="32">
        <v>75</v>
      </c>
      <c r="B92" s="38" t="s">
        <v>307</v>
      </c>
      <c r="C92" s="15" t="s">
        <v>28</v>
      </c>
      <c r="D92" s="15" t="s">
        <v>109</v>
      </c>
      <c r="E92" s="15" t="s">
        <v>75</v>
      </c>
      <c r="F92" s="15" t="s">
        <v>107</v>
      </c>
      <c r="G92" s="45" t="s">
        <v>133</v>
      </c>
      <c r="H92" s="48"/>
      <c r="I92" s="49">
        <f t="shared" si="7"/>
        <v>0</v>
      </c>
      <c r="J92" s="49"/>
      <c r="K92" s="49"/>
      <c r="L92" s="50">
        <f t="shared" ref="L92:L100" si="9">I92*(1-J92)*(1-K92)</f>
        <v>0</v>
      </c>
      <c r="M92" s="69" t="s">
        <v>422</v>
      </c>
      <c r="N92" s="46" t="s">
        <v>152</v>
      </c>
      <c r="O92" s="17"/>
      <c r="P92" s="17"/>
      <c r="Q92" s="17"/>
      <c r="R92" s="17"/>
      <c r="S92" s="17"/>
      <c r="T92" s="17"/>
      <c r="U92" s="17"/>
    </row>
    <row r="93" spans="1:21" s="18" customFormat="1" ht="15" customHeight="1" x14ac:dyDescent="0.3">
      <c r="A93" s="32">
        <v>76</v>
      </c>
      <c r="B93" s="38" t="s">
        <v>308</v>
      </c>
      <c r="C93" s="15" t="s">
        <v>28</v>
      </c>
      <c r="D93" s="15" t="s">
        <v>80</v>
      </c>
      <c r="E93" s="15"/>
      <c r="F93" s="15"/>
      <c r="G93" s="45"/>
      <c r="H93" s="48"/>
      <c r="I93" s="49">
        <f t="shared" si="7"/>
        <v>0</v>
      </c>
      <c r="J93" s="49"/>
      <c r="K93" s="49"/>
      <c r="L93" s="50">
        <f t="shared" si="9"/>
        <v>0</v>
      </c>
      <c r="M93" s="69" t="s">
        <v>553</v>
      </c>
      <c r="N93" s="46"/>
      <c r="O93" s="17"/>
      <c r="P93" s="17"/>
      <c r="Q93" s="17"/>
      <c r="R93" s="17"/>
      <c r="S93" s="17"/>
      <c r="T93" s="17"/>
      <c r="U93" s="17"/>
    </row>
    <row r="94" spans="1:21" ht="15" customHeight="1" x14ac:dyDescent="0.3">
      <c r="A94" s="32">
        <v>77</v>
      </c>
      <c r="B94" s="38" t="s">
        <v>309</v>
      </c>
      <c r="C94" s="15" t="s">
        <v>45</v>
      </c>
      <c r="D94" s="15" t="s">
        <v>109</v>
      </c>
      <c r="E94" s="15" t="s">
        <v>389</v>
      </c>
      <c r="F94" s="15" t="s">
        <v>14</v>
      </c>
      <c r="G94" s="48" t="s">
        <v>940</v>
      </c>
      <c r="H94" s="48"/>
      <c r="I94" s="49">
        <f t="shared" si="7"/>
        <v>2</v>
      </c>
      <c r="J94" s="49"/>
      <c r="K94" s="49"/>
      <c r="L94" s="50">
        <f t="shared" si="9"/>
        <v>2</v>
      </c>
      <c r="M94" s="69" t="s">
        <v>354</v>
      </c>
      <c r="N94" s="46" t="s">
        <v>437</v>
      </c>
      <c r="O94" s="40"/>
      <c r="P94" s="40"/>
      <c r="Q94" s="40"/>
      <c r="R94" s="40"/>
      <c r="S94" s="40"/>
      <c r="T94" s="40"/>
      <c r="U94" s="40"/>
    </row>
    <row r="95" spans="1:21" ht="15" customHeight="1" x14ac:dyDescent="0.3">
      <c r="A95" s="32">
        <v>78</v>
      </c>
      <c r="B95" s="38" t="s">
        <v>310</v>
      </c>
      <c r="C95" s="15" t="s">
        <v>28</v>
      </c>
      <c r="D95" s="15" t="s">
        <v>80</v>
      </c>
      <c r="E95" s="15"/>
      <c r="F95" s="15"/>
      <c r="G95" s="45"/>
      <c r="H95" s="48"/>
      <c r="I95" s="49">
        <f t="shared" si="7"/>
        <v>0</v>
      </c>
      <c r="J95" s="49"/>
      <c r="K95" s="49"/>
      <c r="L95" s="50">
        <f t="shared" si="9"/>
        <v>0</v>
      </c>
      <c r="M95" s="69" t="s">
        <v>440</v>
      </c>
      <c r="N95" s="46"/>
      <c r="O95" s="40"/>
      <c r="P95" s="40"/>
      <c r="Q95" s="40"/>
      <c r="R95" s="40"/>
      <c r="S95" s="40"/>
      <c r="T95" s="40"/>
      <c r="U95" s="40"/>
    </row>
    <row r="96" spans="1:21" ht="15" customHeight="1" x14ac:dyDescent="0.3">
      <c r="A96" s="32">
        <v>79</v>
      </c>
      <c r="B96" s="38" t="s">
        <v>311</v>
      </c>
      <c r="C96" s="15" t="s">
        <v>45</v>
      </c>
      <c r="D96" s="15" t="s">
        <v>109</v>
      </c>
      <c r="E96" s="15" t="s">
        <v>389</v>
      </c>
      <c r="F96" s="15" t="s">
        <v>14</v>
      </c>
      <c r="G96" s="187" t="s">
        <v>129</v>
      </c>
      <c r="H96" s="48"/>
      <c r="I96" s="49">
        <f t="shared" si="7"/>
        <v>2</v>
      </c>
      <c r="J96" s="49"/>
      <c r="K96" s="49"/>
      <c r="L96" s="50">
        <f t="shared" si="9"/>
        <v>2</v>
      </c>
      <c r="M96" s="69" t="s">
        <v>448</v>
      </c>
      <c r="N96" s="70" t="s">
        <v>773</v>
      </c>
      <c r="O96" s="40"/>
      <c r="P96" s="40"/>
      <c r="Q96" s="40"/>
      <c r="R96" s="40"/>
      <c r="S96" s="40"/>
      <c r="T96" s="40"/>
      <c r="U96" s="40"/>
    </row>
    <row r="97" spans="1:21" s="18" customFormat="1" ht="15" customHeight="1" x14ac:dyDescent="0.3">
      <c r="A97" s="32">
        <v>80</v>
      </c>
      <c r="B97" s="38" t="s">
        <v>312</v>
      </c>
      <c r="C97" s="15" t="s">
        <v>45</v>
      </c>
      <c r="D97" s="15" t="s">
        <v>109</v>
      </c>
      <c r="E97" s="15" t="s">
        <v>389</v>
      </c>
      <c r="F97" s="15" t="s">
        <v>107</v>
      </c>
      <c r="G97" s="48" t="s">
        <v>940</v>
      </c>
      <c r="H97" s="46"/>
      <c r="I97" s="49">
        <f t="shared" si="7"/>
        <v>2</v>
      </c>
      <c r="J97" s="49"/>
      <c r="K97" s="49"/>
      <c r="L97" s="50">
        <f t="shared" si="9"/>
        <v>2</v>
      </c>
      <c r="M97" s="69" t="s">
        <v>869</v>
      </c>
      <c r="N97" s="46" t="s">
        <v>871</v>
      </c>
      <c r="O97" s="17"/>
      <c r="P97" s="17"/>
      <c r="Q97" s="17"/>
      <c r="R97" s="17"/>
      <c r="S97" s="17"/>
      <c r="T97" s="17"/>
      <c r="U97" s="17"/>
    </row>
    <row r="98" spans="1:21" s="18" customFormat="1" ht="15" customHeight="1" x14ac:dyDescent="0.3">
      <c r="A98" s="32">
        <v>81</v>
      </c>
      <c r="B98" s="38" t="s">
        <v>313</v>
      </c>
      <c r="C98" s="15" t="s">
        <v>28</v>
      </c>
      <c r="D98" s="15" t="s">
        <v>80</v>
      </c>
      <c r="E98" s="15"/>
      <c r="F98" s="15"/>
      <c r="G98" s="45"/>
      <c r="H98" s="48"/>
      <c r="I98" s="49">
        <f t="shared" si="7"/>
        <v>0</v>
      </c>
      <c r="J98" s="49"/>
      <c r="K98" s="49"/>
      <c r="L98" s="50">
        <f t="shared" si="9"/>
        <v>0</v>
      </c>
      <c r="M98" s="69" t="s">
        <v>452</v>
      </c>
      <c r="N98" s="46"/>
      <c r="O98" s="17"/>
      <c r="P98" s="17"/>
      <c r="Q98" s="17"/>
      <c r="R98" s="17"/>
      <c r="S98" s="17"/>
      <c r="T98" s="17"/>
      <c r="U98" s="17"/>
    </row>
    <row r="99" spans="1:21" s="18" customFormat="1" ht="15" customHeight="1" x14ac:dyDescent="0.3">
      <c r="A99" s="32">
        <v>82</v>
      </c>
      <c r="B99" s="38" t="s">
        <v>314</v>
      </c>
      <c r="C99" s="15" t="s">
        <v>28</v>
      </c>
      <c r="D99" s="15" t="s">
        <v>80</v>
      </c>
      <c r="E99" s="15"/>
      <c r="F99" s="15"/>
      <c r="G99" s="45"/>
      <c r="H99" s="46"/>
      <c r="I99" s="49">
        <f t="shared" si="7"/>
        <v>0</v>
      </c>
      <c r="J99" s="49"/>
      <c r="K99" s="49"/>
      <c r="L99" s="50">
        <f t="shared" si="9"/>
        <v>0</v>
      </c>
      <c r="M99" s="69" t="s">
        <v>370</v>
      </c>
      <c r="N99" s="46"/>
      <c r="O99" s="17"/>
      <c r="P99" s="17"/>
      <c r="Q99" s="17"/>
      <c r="R99" s="17"/>
      <c r="S99" s="17"/>
      <c r="T99" s="17"/>
      <c r="U99" s="17"/>
    </row>
    <row r="100" spans="1:21" s="18" customFormat="1" ht="15" customHeight="1" x14ac:dyDescent="0.3">
      <c r="A100" s="32">
        <v>83</v>
      </c>
      <c r="B100" s="38" t="s">
        <v>315</v>
      </c>
      <c r="C100" s="15" t="s">
        <v>28</v>
      </c>
      <c r="D100" s="15" t="s">
        <v>80</v>
      </c>
      <c r="E100" s="15"/>
      <c r="F100" s="15"/>
      <c r="G100" s="45"/>
      <c r="H100" s="48"/>
      <c r="I100" s="49">
        <f t="shared" si="7"/>
        <v>0</v>
      </c>
      <c r="J100" s="49"/>
      <c r="K100" s="49"/>
      <c r="L100" s="50">
        <f t="shared" si="9"/>
        <v>0</v>
      </c>
      <c r="M100" s="69" t="s">
        <v>409</v>
      </c>
      <c r="N100" s="46"/>
      <c r="O100" s="17"/>
      <c r="P100" s="17"/>
      <c r="Q100" s="17"/>
      <c r="R100" s="17"/>
      <c r="S100" s="17"/>
      <c r="T100" s="17"/>
      <c r="U100" s="17"/>
    </row>
    <row r="101" spans="1:21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2"/>
      <c r="K101" s="102"/>
      <c r="L101" s="102"/>
      <c r="M101" s="102"/>
      <c r="N101" s="102"/>
      <c r="O101" s="29"/>
      <c r="P101" s="29"/>
      <c r="Q101" s="29"/>
      <c r="R101" s="29"/>
      <c r="S101" s="29"/>
      <c r="T101" s="29"/>
      <c r="U101" s="29"/>
    </row>
    <row r="102" spans="1:21" ht="15" customHeight="1" x14ac:dyDescent="0.3">
      <c r="A102" s="32">
        <v>84</v>
      </c>
      <c r="B102" s="47" t="s">
        <v>345</v>
      </c>
      <c r="C102" s="15" t="s">
        <v>28</v>
      </c>
      <c r="D102" s="15" t="s">
        <v>80</v>
      </c>
      <c r="E102" s="15"/>
      <c r="F102" s="15"/>
      <c r="G102" s="45"/>
      <c r="H102" s="48"/>
      <c r="I102" s="49">
        <f t="shared" si="7"/>
        <v>0</v>
      </c>
      <c r="J102" s="49"/>
      <c r="K102" s="49"/>
      <c r="L102" s="50">
        <f>I102*(1-J102)*(1-K102)</f>
        <v>0</v>
      </c>
      <c r="M102" s="69" t="s">
        <v>367</v>
      </c>
      <c r="N102" s="46"/>
      <c r="O102" s="40"/>
      <c r="P102" s="40"/>
      <c r="Q102" s="40"/>
      <c r="R102" s="40"/>
      <c r="S102" s="40"/>
      <c r="T102" s="40"/>
      <c r="U102" s="40"/>
    </row>
    <row r="103" spans="1:21" ht="15" customHeight="1" x14ac:dyDescent="0.3">
      <c r="A103" s="32">
        <v>85</v>
      </c>
      <c r="B103" s="47" t="s">
        <v>346</v>
      </c>
      <c r="C103" s="15" t="s">
        <v>28</v>
      </c>
      <c r="D103" s="15" t="s">
        <v>80</v>
      </c>
      <c r="E103" s="15"/>
      <c r="F103" s="15"/>
      <c r="G103" s="45"/>
      <c r="H103" s="48"/>
      <c r="I103" s="49">
        <f t="shared" si="7"/>
        <v>0</v>
      </c>
      <c r="J103" s="49"/>
      <c r="K103" s="49"/>
      <c r="L103" s="50">
        <f>I103*(1-J103)*(1-K103)</f>
        <v>0</v>
      </c>
      <c r="M103" s="69" t="s">
        <v>369</v>
      </c>
      <c r="N103" s="46"/>
    </row>
    <row r="105" spans="1:21" ht="14.25" customHeight="1" x14ac:dyDescent="0.3">
      <c r="B105" s="40"/>
    </row>
    <row r="107" spans="1:21" ht="14.25" customHeight="1" x14ac:dyDescent="0.3">
      <c r="A107" s="27"/>
      <c r="B107" s="19"/>
      <c r="C107" s="28"/>
      <c r="D107" s="28"/>
      <c r="E107" s="28"/>
      <c r="F107" s="28"/>
      <c r="G107" s="19"/>
      <c r="H107" s="19"/>
      <c r="I107" s="28"/>
      <c r="J107" s="28"/>
      <c r="K107" s="28"/>
      <c r="L107" s="28"/>
      <c r="M107" s="28"/>
      <c r="N107" s="28"/>
    </row>
    <row r="114" spans="1:14" ht="14.25" customHeight="1" x14ac:dyDescent="0.3">
      <c r="A114" s="27"/>
      <c r="B114" s="19"/>
      <c r="C114" s="28"/>
      <c r="D114" s="28"/>
      <c r="E114" s="28"/>
      <c r="F114" s="28"/>
      <c r="G114" s="19"/>
      <c r="H114" s="19"/>
      <c r="I114" s="28"/>
      <c r="J114" s="28"/>
      <c r="K114" s="28"/>
      <c r="L114" s="28"/>
      <c r="M114" s="28"/>
      <c r="N114" s="28"/>
    </row>
    <row r="118" spans="1:14" ht="14.25" customHeight="1" x14ac:dyDescent="0.3">
      <c r="A118" s="27"/>
      <c r="B118" s="19"/>
      <c r="C118" s="28"/>
      <c r="D118" s="28"/>
      <c r="E118" s="28"/>
      <c r="F118" s="28"/>
      <c r="G118" s="19"/>
      <c r="H118" s="19"/>
      <c r="I118" s="28"/>
      <c r="J118" s="28"/>
      <c r="K118" s="28"/>
      <c r="L118" s="28"/>
      <c r="M118" s="28"/>
      <c r="N118" s="28"/>
    </row>
    <row r="121" spans="1:14" ht="14.25" customHeight="1" x14ac:dyDescent="0.3">
      <c r="A121" s="27"/>
      <c r="B121" s="19"/>
      <c r="C121" s="28"/>
      <c r="D121" s="28"/>
      <c r="E121" s="28"/>
      <c r="F121" s="28"/>
      <c r="G121" s="19"/>
      <c r="H121" s="19"/>
      <c r="I121" s="28"/>
      <c r="J121" s="28"/>
      <c r="K121" s="28"/>
      <c r="L121" s="28"/>
      <c r="M121" s="28"/>
      <c r="N121" s="28"/>
    </row>
    <row r="125" spans="1:14" ht="14.25" customHeight="1" x14ac:dyDescent="0.3">
      <c r="A125" s="27"/>
      <c r="B125" s="19"/>
      <c r="C125" s="28"/>
      <c r="D125" s="28"/>
      <c r="E125" s="28"/>
      <c r="F125" s="28"/>
      <c r="G125" s="19"/>
      <c r="H125" s="19"/>
      <c r="I125" s="28"/>
      <c r="J125" s="28"/>
      <c r="K125" s="28"/>
      <c r="L125" s="28"/>
      <c r="M125" s="28"/>
      <c r="N125" s="28"/>
    </row>
    <row r="128" spans="1:14" ht="14.25" customHeight="1" x14ac:dyDescent="0.3">
      <c r="A128" s="27"/>
      <c r="B128" s="19"/>
      <c r="C128" s="28"/>
      <c r="D128" s="28"/>
      <c r="E128" s="28"/>
      <c r="F128" s="28"/>
      <c r="G128" s="19"/>
      <c r="H128" s="19"/>
      <c r="I128" s="28"/>
      <c r="J128" s="28"/>
      <c r="K128" s="28"/>
      <c r="L128" s="28"/>
      <c r="M128" s="28"/>
      <c r="N128" s="28"/>
    </row>
    <row r="132" spans="1:14" ht="14.25" customHeight="1" x14ac:dyDescent="0.3">
      <c r="A132" s="27"/>
      <c r="B132" s="19"/>
      <c r="C132" s="28"/>
      <c r="D132" s="28"/>
      <c r="E132" s="28"/>
      <c r="F132" s="28"/>
      <c r="G132" s="19"/>
      <c r="H132" s="19"/>
      <c r="I132" s="28"/>
      <c r="J132" s="28"/>
      <c r="K132" s="28"/>
      <c r="L132" s="28"/>
      <c r="M132" s="28"/>
      <c r="N132" s="28"/>
    </row>
  </sheetData>
  <autoFilter ref="A10:U103"/>
  <mergeCells count="17">
    <mergeCell ref="K6:K9"/>
    <mergeCell ref="A1:N1"/>
    <mergeCell ref="A3:N3"/>
    <mergeCell ref="B4:B5"/>
    <mergeCell ref="D4:F4"/>
    <mergeCell ref="J5:K5"/>
    <mergeCell ref="L5:L9"/>
    <mergeCell ref="N4:N9"/>
    <mergeCell ref="B6:B9"/>
    <mergeCell ref="A4:A9"/>
    <mergeCell ref="I4:L4"/>
    <mergeCell ref="C4:C5"/>
    <mergeCell ref="G4:G9"/>
    <mergeCell ref="H4:H9"/>
    <mergeCell ref="I5:I9"/>
    <mergeCell ref="J6:J9"/>
    <mergeCell ref="M4:M9"/>
  </mergeCells>
  <phoneticPr fontId="31" type="noConversion"/>
  <dataValidations count="5">
    <dataValidation type="list" allowBlank="1" showInputMessage="1" showErrorMessage="1" sqref="J92:K100 J11:K28 J30:K40 J42:K47 J49:K55 J57:K70 J72:K77 J79:K90 J102:K103">
      <formula1>Формат</formula1>
    </dataValidation>
    <dataValidation type="list" allowBlank="1" showInputMessage="1" showErrorMessage="1" sqref="C30:C40 C42:C47 C49:C55 C57:C70 C72:C77 C79:C90 C92:C100 C102:C103 C11:C28">
      <formula1>$C$6:$C$8</formula1>
    </dataValidation>
    <dataValidation type="list" allowBlank="1" showInputMessage="1" showErrorMessage="1" sqref="D11:D103">
      <formula1>$D$6:$D$10</formula1>
    </dataValidation>
    <dataValidation type="list" allowBlank="1" showInputMessage="1" showErrorMessage="1" sqref="F11:F103">
      <formula1>$F$6:$F$8</formula1>
    </dataValidation>
    <dataValidation type="list" allowBlank="1" showInputMessage="1" showErrorMessage="1" sqref="E69:E103 E11:E67">
      <formula1>$E$6:$E$10</formula1>
    </dataValidation>
  </dataValidations>
  <hyperlinks>
    <hyperlink ref="N66" r:id="rId1" display="http://www.zaksob.ru/pages.aspx?id=208&amp;m=68"/>
    <hyperlink ref="N55" r:id="rId2" display="http://openbudsk.ru/content/bdg/Сведения о результатах реализации и оценке эффек ГП за 2014 год.doc"/>
    <hyperlink ref="N11" r:id="rId3" display="http://beldepfin.ru/inf/uploads/2015/07/Итоги-мониторинга-государственных-программ-Белгородской-области-за-2014-год.rar"/>
    <hyperlink ref="N14" r:id="rId4"/>
    <hyperlink ref="N18" r:id="rId5" display="http://adm.rkursk.ru/inc/download.php?file_id=28198"/>
    <hyperlink ref="N23" r:id="rId6"/>
    <hyperlink ref="N37" r:id="rId7"/>
    <hyperlink ref="N45" r:id="rId8" display="http://mf-ao.ru/documents/proekt/proektzao_2014_6.zip"/>
    <hyperlink ref="N30" r:id="rId9" display="http://minfin.karelia.ru/assets/UprBud/budrk/Svodnaya-informaciya-po-GP_2.xls"/>
    <hyperlink ref="N62" r:id="rId10" display="http://budget.cap.ru/Show/File/858"/>
    <hyperlink ref="N67" r:id="rId11" display="http://mineconomic.pnzreg.ru/main_objectives/regional_programs/regional_programs_gosprogram/regional_programs_gosprogram_otchet"/>
    <hyperlink ref="N89" r:id="rId12" display="http://mf.omskportal.ru/ru/RegionalPublicAuthorities/executivelist/MF/otkrbudg/ispolnenie/2014/god/PageContent/0/body_files/file10/ocen_effect_GP.rar"/>
    <hyperlink ref="N19" r:id="rId13" tooltip="Открыть файл WinRAR 447 Кб" display="http://www.admlip.ru/doc/app/bus/fin/otchet2014.zip"/>
    <hyperlink ref="N25" r:id="rId14"/>
    <hyperlink ref="N96" r:id="rId15" display="http://www.amurobl.ru/wps/wcm/connect/da573880488b80969434d5393f128dad/%D0%A1%D0%B2%D0%BE%D0%B4%D0%BD%D1%8B%D0%B9+%D0%B3%D0%BE%D0%B4%D0%BE%D0%B2%D0%BE%D0%B9+%D0%B4%D0%BE%D0%BA%D0%BB%D0%B0%D0%B4+2014.rar?MOD=AJPERES&amp;CACHEID=da573880488b80969434d5393f128dad"/>
    <hyperlink ref="M16" r:id="rId16"/>
    <hyperlink ref="M18" r:id="rId17"/>
    <hyperlink ref="M23" r:id="rId18"/>
    <hyperlink ref="M24" r:id="rId19"/>
    <hyperlink ref="M31" r:id="rId20"/>
    <hyperlink ref="M17" r:id="rId21"/>
    <hyperlink ref="M14" r:id="rId22"/>
    <hyperlink ref="M30" r:id="rId23"/>
    <hyperlink ref="M37" r:id="rId24"/>
    <hyperlink ref="M89" r:id="rId25"/>
    <hyperlink ref="M94" r:id="rId26"/>
    <hyperlink ref="M36" r:id="rId27"/>
    <hyperlink ref="M38" r:id="rId28"/>
    <hyperlink ref="M44" r:id="rId29"/>
    <hyperlink ref="M46" r:id="rId30"/>
    <hyperlink ref="M47" r:id="rId31"/>
    <hyperlink ref="M49" r:id="rId32"/>
    <hyperlink ref="M55" r:id="rId33"/>
    <hyperlink ref="M57" r:id="rId34" display="http://www.gsrb.ru/ru/materials/materialy-k-zasedaniyu-gs-k-rb/?SECTION_ID=153"/>
    <hyperlink ref="M62" r:id="rId35"/>
    <hyperlink ref="M72" r:id="rId36"/>
    <hyperlink ref="M74" r:id="rId37"/>
    <hyperlink ref="M75" r:id="rId38"/>
    <hyperlink ref="M87" r:id="rId39"/>
    <hyperlink ref="M88" r:id="rId40"/>
    <hyperlink ref="M53" r:id="rId41"/>
    <hyperlink ref="M27" r:id="rId42"/>
    <hyperlink ref="M58" r:id="rId43"/>
    <hyperlink ref="M35" r:id="rId44" display="http://budget.lenobl.ru/new/documents/budget.php"/>
    <hyperlink ref="M59" r:id="rId45"/>
    <hyperlink ref="M66" r:id="rId46"/>
    <hyperlink ref="M67" r:id="rId47"/>
    <hyperlink ref="M68" r:id="rId48"/>
    <hyperlink ref="M80" r:id="rId49"/>
    <hyperlink ref="M85" r:id="rId50"/>
    <hyperlink ref="M102" r:id="rId51"/>
    <hyperlink ref="M103" r:id="rId52"/>
    <hyperlink ref="M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M92" r:id="rId53"/>
    <hyperlink ref="M100" r:id="rId54"/>
    <hyperlink ref="M20" r:id="rId55"/>
    <hyperlink ref="M98" r:id="rId56"/>
    <hyperlink ref="M93" r:id="rId57"/>
    <hyperlink ref="M28" r:id="rId58"/>
    <hyperlink ref="M12" r:id="rId59"/>
    <hyperlink ref="M21" r:id="rId60"/>
    <hyperlink ref="M32" r:id="rId61"/>
    <hyperlink ref="M42" r:id="rId62"/>
    <hyperlink ref="M96" r:id="rId63"/>
    <hyperlink ref="M63" r:id="rId64"/>
    <hyperlink ref="M69" r:id="rId65"/>
    <hyperlink ref="M90" r:id="rId66"/>
    <hyperlink ref="M64" r:id="rId67"/>
    <hyperlink ref="M19" r:id="rId68"/>
    <hyperlink ref="M52" r:id="rId69" display="http://minfin09.ucoz.ru/index/proekt_zakona_ob_ispolnenii_bjudzheta_kchr/0-108"/>
    <hyperlink ref="M40" r:id="rId70"/>
    <hyperlink ref="M33" r:id="rId71" display="http://www.df35.ru/index.php?option=com_content&amp;view=category&amp;id=95&amp;Itemid=122"/>
    <hyperlink ref="M11" r:id="rId72"/>
    <hyperlink ref="M15" r:id="rId73"/>
    <hyperlink ref="M25" r:id="rId74"/>
    <hyperlink ref="M70" r:id="rId75"/>
    <hyperlink ref="M65" r:id="rId76"/>
    <hyperlink ref="M81" r:id="rId77"/>
    <hyperlink ref="M45" r:id="rId78"/>
    <hyperlink ref="N24" r:id="rId79" display="http://fin.tmbreg.ru/assets/files/RegionBudget/IspolRegion/2015/prilozhenie-2-kratko.xls"/>
    <hyperlink ref="N83" r:id="rId80"/>
    <hyperlink ref="M79" r:id="rId81"/>
    <hyperlink ref="N36" r:id="rId82"/>
    <hyperlink ref="M22" r:id="rId83"/>
    <hyperlink ref="M86" r:id="rId84"/>
    <hyperlink ref="M61" r:id="rId85"/>
    <hyperlink ref="M13" r:id="rId86"/>
    <hyperlink ref="M73" r:id="rId87" display="http://minfin.midural.ru/uploads/document/2117/svedeniya-o-dostizhenii-tselevyh-pokazatelej-gp-so-v-2014-godu.doc"/>
    <hyperlink ref="M51" r:id="rId88"/>
  </hyperlinks>
  <pageMargins left="0.25" right="0.25" top="0.75" bottom="0.75" header="0.3" footer="0.3"/>
  <pageSetup paperSize="9" scale="48" fitToHeight="3" orientation="landscape" r:id="rId89"/>
  <headerFooter>
    <oddFooter>&amp;A&amp;RСтраница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="88" zoomScaleNormal="88" zoomScaleSheetLayoutView="100" workbookViewId="0">
      <pane xSplit="3" ySplit="10" topLeftCell="H11" activePane="bottomRight" state="frozen"/>
      <selection pane="topRight" activeCell="D1" sqref="D1"/>
      <selection pane="bottomLeft" activeCell="A11" sqref="A11"/>
      <selection pane="bottomRight" activeCell="A103" sqref="A1:O103"/>
    </sheetView>
  </sheetViews>
  <sheetFormatPr defaultColWidth="9.109375" defaultRowHeight="14.25" customHeight="1" x14ac:dyDescent="0.3"/>
  <cols>
    <col min="1" max="1" width="3.6640625" style="26" customWidth="1"/>
    <col min="2" max="2" width="26.44140625" style="43" customWidth="1"/>
    <col min="3" max="3" width="31" style="25" customWidth="1"/>
    <col min="4" max="4" width="23.33203125" style="25" customWidth="1"/>
    <col min="5" max="5" width="40.44140625" style="25" customWidth="1"/>
    <col min="6" max="6" width="23" style="25" customWidth="1"/>
    <col min="7" max="7" width="30.5546875" style="25" customWidth="1"/>
    <col min="8" max="8" width="23" style="43" customWidth="1"/>
    <col min="9" max="9" width="16.44140625" style="43" hidden="1" customWidth="1"/>
    <col min="10" max="10" width="11.6640625" style="25" customWidth="1"/>
    <col min="11" max="11" width="13.33203125" style="25" hidden="1" customWidth="1"/>
    <col min="12" max="12" width="8.44140625" style="25" hidden="1" customWidth="1"/>
    <col min="13" max="13" width="13.6640625" style="25" hidden="1" customWidth="1"/>
    <col min="14" max="14" width="46.6640625" style="25" customWidth="1"/>
    <col min="15" max="15" width="42.88671875" style="25" customWidth="1"/>
    <col min="16" max="16384" width="9.109375" style="43"/>
  </cols>
  <sheetData>
    <row r="1" spans="1:22" s="40" customFormat="1" ht="18" customHeight="1" x14ac:dyDescent="0.25">
      <c r="A1" s="272" t="s">
        <v>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3.8" x14ac:dyDescent="0.3">
      <c r="A2" s="36" t="s">
        <v>364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1"/>
    </row>
    <row r="3" spans="1:22" ht="51.75" customHeight="1" x14ac:dyDescent="0.3">
      <c r="A3" s="273" t="str">
        <f>'Методика (Раздел 5)'!B52</f>
        <v xml:space="preserve">В соответствии со статьей 264.1 Бюджетного кодекса РФ сведения о выполнении государственных заданий содержатся в составе бюджетной отчетности. Показатель оценивается в случае публикации сводных данных, приведенных в разрезе государственных услуг (работ), включенных в базовые (отраслевые) перечни государственных услуг и работ или в ведомственные перечни государственных услуг и работ, сгруппированных по отраслям или ведомствам. Сведения, представленные в разрезе учреждений, в целях оценки показателя не учитываются. Для оценки показателя требуется публикация сведений о выполнении государственных заданий по всем отраслям или ведомствам, в рамках которых выдавались государственные задания на оказание государственных услуг (выполнение работ). В составе сведений о выполнении государственных заданий в обязательном порядке должны быть представлены плановые и фактические значения показателей, характеризующих объемы и (или) качество государственных услуг (работ).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3.5" customHeight="1" x14ac:dyDescent="0.3">
      <c r="A4" s="274" t="s">
        <v>327</v>
      </c>
      <c r="B4" s="274" t="s">
        <v>316</v>
      </c>
      <c r="C4" s="274" t="str">
        <f>'Методика (Раздел 5)'!B51</f>
        <v>Опубликованы ли в составе материалов к проекту закона об исполнении бюджета за 2014 год сведения о выполнении государственных заданий?</v>
      </c>
      <c r="D4" s="289" t="s">
        <v>376</v>
      </c>
      <c r="E4" s="290"/>
      <c r="F4" s="290"/>
      <c r="G4" s="291"/>
      <c r="H4" s="274" t="s">
        <v>347</v>
      </c>
      <c r="I4" s="274" t="s">
        <v>368</v>
      </c>
      <c r="J4" s="289" t="s">
        <v>69</v>
      </c>
      <c r="K4" s="254"/>
      <c r="L4" s="254"/>
      <c r="M4" s="255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64.2" customHeight="1" x14ac:dyDescent="0.3">
      <c r="A5" s="283"/>
      <c r="B5" s="284"/>
      <c r="C5" s="284"/>
      <c r="D5" s="113" t="s">
        <v>393</v>
      </c>
      <c r="E5" s="113" t="s">
        <v>394</v>
      </c>
      <c r="F5" s="113" t="s">
        <v>396</v>
      </c>
      <c r="G5" s="113" t="s">
        <v>114</v>
      </c>
      <c r="H5" s="283"/>
      <c r="I5" s="283"/>
      <c r="J5" s="289"/>
      <c r="K5" s="256"/>
      <c r="L5" s="256"/>
      <c r="M5" s="257"/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45" customHeight="1" x14ac:dyDescent="0.3">
      <c r="A6" s="283"/>
      <c r="B6" s="274" t="s">
        <v>335</v>
      </c>
      <c r="C6" s="42" t="str">
        <f>'Методика (Раздел 5)'!B53</f>
        <v xml:space="preserve">Да, сведения опубликованы </v>
      </c>
      <c r="D6" s="42" t="s">
        <v>86</v>
      </c>
      <c r="E6" s="42" t="s">
        <v>112</v>
      </c>
      <c r="F6" s="42" t="s">
        <v>397</v>
      </c>
      <c r="G6" s="112" t="s">
        <v>143</v>
      </c>
      <c r="H6" s="283"/>
      <c r="I6" s="283"/>
      <c r="J6" s="300" t="s">
        <v>341</v>
      </c>
      <c r="K6" s="256"/>
      <c r="L6" s="256"/>
      <c r="M6" s="257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47.25" customHeight="1" x14ac:dyDescent="0.3">
      <c r="A7" s="284"/>
      <c r="B7" s="284"/>
      <c r="C7" s="42" t="str">
        <f>'Методика (Раздел 5)'!B54</f>
        <v>Нет, сведения не опубликованы или не отвечают требованиям</v>
      </c>
      <c r="D7" s="42" t="s">
        <v>392</v>
      </c>
      <c r="E7" s="42" t="s">
        <v>113</v>
      </c>
      <c r="F7" s="42" t="s">
        <v>398</v>
      </c>
      <c r="G7" s="112" t="s">
        <v>77</v>
      </c>
      <c r="H7" s="283"/>
      <c r="I7" s="284"/>
      <c r="J7" s="300"/>
      <c r="K7" s="256"/>
      <c r="L7" s="256"/>
      <c r="M7" s="257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26.4" x14ac:dyDescent="0.3">
      <c r="A8" s="16"/>
      <c r="B8" s="41"/>
      <c r="C8" s="53"/>
      <c r="D8" s="42" t="s">
        <v>62</v>
      </c>
      <c r="E8" s="42"/>
      <c r="F8" s="42"/>
      <c r="G8" s="112" t="s">
        <v>395</v>
      </c>
      <c r="H8" s="284"/>
      <c r="I8" s="42"/>
      <c r="J8" s="300"/>
      <c r="K8" s="262"/>
      <c r="L8" s="262"/>
      <c r="M8" s="263"/>
      <c r="N8" s="283"/>
      <c r="O8" s="284"/>
      <c r="P8" s="21"/>
      <c r="Q8" s="21"/>
      <c r="R8" s="21"/>
      <c r="S8" s="21"/>
      <c r="T8" s="21"/>
      <c r="U8" s="21"/>
      <c r="V8" s="21"/>
    </row>
    <row r="9" spans="1:22" s="22" customFormat="1" ht="12.75" hidden="1" customHeight="1" x14ac:dyDescent="0.3">
      <c r="A9" s="16"/>
      <c r="B9" s="156"/>
      <c r="C9" s="53"/>
      <c r="D9" s="42"/>
      <c r="E9" s="42"/>
      <c r="F9" s="42"/>
      <c r="G9" s="155"/>
      <c r="H9" s="42"/>
      <c r="I9" s="42"/>
      <c r="J9" s="300"/>
      <c r="K9" s="53"/>
      <c r="L9" s="53"/>
      <c r="M9" s="154"/>
      <c r="N9" s="297"/>
      <c r="O9" s="53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3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124"/>
      <c r="P10" s="29"/>
      <c r="Q10" s="29"/>
      <c r="R10" s="29"/>
      <c r="S10" s="29"/>
      <c r="T10" s="29"/>
      <c r="U10" s="29"/>
    </row>
    <row r="11" spans="1:22" s="18" customFormat="1" ht="15" customHeight="1" x14ac:dyDescent="0.3">
      <c r="A11" s="32">
        <v>1</v>
      </c>
      <c r="B11" s="38" t="s">
        <v>227</v>
      </c>
      <c r="C11" s="15" t="s">
        <v>49</v>
      </c>
      <c r="D11" s="15" t="s">
        <v>62</v>
      </c>
      <c r="E11" s="15"/>
      <c r="F11" s="15"/>
      <c r="G11" s="15"/>
      <c r="H11" s="45"/>
      <c r="I11" s="48"/>
      <c r="J11" s="49">
        <f>IF(C11=C$6,2,0)</f>
        <v>0</v>
      </c>
      <c r="K11" s="49"/>
      <c r="L11" s="49"/>
      <c r="M11" s="49">
        <f>J11*(1-K11)*(1-L11)</f>
        <v>0</v>
      </c>
      <c r="N11" s="89" t="s">
        <v>501</v>
      </c>
      <c r="O11" s="46"/>
      <c r="P11" s="17"/>
      <c r="Q11" s="17"/>
      <c r="R11" s="17"/>
      <c r="S11" s="17"/>
      <c r="T11" s="17"/>
      <c r="U11" s="17"/>
      <c r="V11" s="17"/>
    </row>
    <row r="12" spans="1:22" ht="15" customHeight="1" x14ac:dyDescent="0.3">
      <c r="A12" s="32">
        <v>2</v>
      </c>
      <c r="B12" s="38" t="s">
        <v>228</v>
      </c>
      <c r="C12" s="15" t="s">
        <v>49</v>
      </c>
      <c r="D12" s="15" t="s">
        <v>392</v>
      </c>
      <c r="E12" s="15" t="s">
        <v>113</v>
      </c>
      <c r="F12" s="15"/>
      <c r="G12" s="15"/>
      <c r="H12" s="45"/>
      <c r="I12" s="48"/>
      <c r="J12" s="49">
        <f t="shared" ref="J12:J75" si="0">IF(C12=C$6,2,0)</f>
        <v>0</v>
      </c>
      <c r="K12" s="49"/>
      <c r="L12" s="49"/>
      <c r="M12" s="49">
        <f t="shared" ref="M12:M28" si="1">J12*(1-K12)*(1-L12)</f>
        <v>0</v>
      </c>
      <c r="N12" s="89" t="s">
        <v>498</v>
      </c>
      <c r="O12" s="46"/>
      <c r="P12" s="40"/>
      <c r="Q12" s="40"/>
      <c r="R12" s="40"/>
      <c r="S12" s="40"/>
      <c r="T12" s="40"/>
      <c r="U12" s="40"/>
      <c r="V12" s="40"/>
    </row>
    <row r="13" spans="1:22" ht="15" customHeight="1" x14ac:dyDescent="0.3">
      <c r="A13" s="32">
        <v>3</v>
      </c>
      <c r="B13" s="38" t="s">
        <v>229</v>
      </c>
      <c r="C13" s="15" t="s">
        <v>48</v>
      </c>
      <c r="D13" s="15" t="s">
        <v>86</v>
      </c>
      <c r="E13" s="15" t="s">
        <v>112</v>
      </c>
      <c r="F13" s="15" t="s">
        <v>115</v>
      </c>
      <c r="G13" s="15" t="s">
        <v>143</v>
      </c>
      <c r="H13" s="45" t="s">
        <v>133</v>
      </c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46" t="s">
        <v>518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3">
      <c r="A14" s="32">
        <v>4</v>
      </c>
      <c r="B14" s="38" t="s">
        <v>230</v>
      </c>
      <c r="C14" s="15" t="s">
        <v>48</v>
      </c>
      <c r="D14" s="15" t="s">
        <v>86</v>
      </c>
      <c r="E14" s="15" t="s">
        <v>112</v>
      </c>
      <c r="F14" s="15" t="s">
        <v>397</v>
      </c>
      <c r="G14" s="15" t="s">
        <v>143</v>
      </c>
      <c r="H14" s="48" t="s">
        <v>940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46" t="s">
        <v>523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3">
      <c r="A15" s="32">
        <v>5</v>
      </c>
      <c r="B15" s="38" t="s">
        <v>231</v>
      </c>
      <c r="C15" s="15" t="s">
        <v>49</v>
      </c>
      <c r="D15" s="15" t="s">
        <v>62</v>
      </c>
      <c r="E15" s="15"/>
      <c r="F15" s="15"/>
      <c r="G15" s="15"/>
      <c r="H15" s="45"/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58"/>
      <c r="P15" s="17"/>
      <c r="Q15" s="17"/>
      <c r="R15" s="17"/>
      <c r="S15" s="17"/>
      <c r="T15" s="17"/>
      <c r="U15" s="17"/>
      <c r="V15" s="17"/>
    </row>
    <row r="16" spans="1:22" ht="15" customHeight="1" x14ac:dyDescent="0.3">
      <c r="A16" s="32">
        <v>6</v>
      </c>
      <c r="B16" s="38" t="s">
        <v>232</v>
      </c>
      <c r="C16" s="15" t="s">
        <v>49</v>
      </c>
      <c r="D16" s="15" t="s">
        <v>62</v>
      </c>
      <c r="E16" s="15"/>
      <c r="F16" s="15"/>
      <c r="G16" s="15"/>
      <c r="H16" s="45"/>
      <c r="I16" s="46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46"/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3">
      <c r="A17" s="32">
        <v>7</v>
      </c>
      <c r="B17" s="38" t="s">
        <v>233</v>
      </c>
      <c r="C17" s="15" t="s">
        <v>49</v>
      </c>
      <c r="D17" s="15" t="s">
        <v>62</v>
      </c>
      <c r="E17" s="15"/>
      <c r="F17" s="15"/>
      <c r="G17" s="15"/>
      <c r="H17" s="45"/>
      <c r="I17" s="46"/>
      <c r="J17" s="49">
        <f t="shared" si="0"/>
        <v>0</v>
      </c>
      <c r="K17" s="49"/>
      <c r="L17" s="49"/>
      <c r="M17" s="49">
        <f t="shared" si="1"/>
        <v>0</v>
      </c>
      <c r="N17" s="89" t="s">
        <v>532</v>
      </c>
      <c r="O17" s="46"/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3">
      <c r="A18" s="32">
        <v>8</v>
      </c>
      <c r="B18" s="38" t="s">
        <v>234</v>
      </c>
      <c r="C18" s="15" t="s">
        <v>49</v>
      </c>
      <c r="D18" s="15" t="s">
        <v>86</v>
      </c>
      <c r="E18" s="15" t="s">
        <v>112</v>
      </c>
      <c r="F18" s="15" t="s">
        <v>115</v>
      </c>
      <c r="G18" s="15" t="s">
        <v>77</v>
      </c>
      <c r="H18" s="45" t="s">
        <v>133</v>
      </c>
      <c r="I18" s="48"/>
      <c r="J18" s="49">
        <f t="shared" si="0"/>
        <v>0</v>
      </c>
      <c r="K18" s="49"/>
      <c r="L18" s="49"/>
      <c r="M18" s="49">
        <f t="shared" si="1"/>
        <v>0</v>
      </c>
      <c r="N18" s="89" t="s">
        <v>809</v>
      </c>
      <c r="O18" s="70" t="s">
        <v>550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3">
      <c r="A19" s="32">
        <v>9</v>
      </c>
      <c r="B19" s="38" t="s">
        <v>235</v>
      </c>
      <c r="C19" s="15" t="s">
        <v>49</v>
      </c>
      <c r="D19" s="15" t="s">
        <v>62</v>
      </c>
      <c r="E19" s="15"/>
      <c r="F19" s="15"/>
      <c r="G19" s="15"/>
      <c r="H19" s="45"/>
      <c r="I19" s="68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/>
      <c r="P19" s="17"/>
      <c r="Q19" s="17"/>
      <c r="R19" s="17"/>
      <c r="S19" s="17"/>
      <c r="T19" s="17"/>
      <c r="U19" s="17"/>
      <c r="V19" s="17"/>
    </row>
    <row r="20" spans="1:22" ht="15" customHeight="1" x14ac:dyDescent="0.3">
      <c r="A20" s="32">
        <v>10</v>
      </c>
      <c r="B20" s="38" t="s">
        <v>236</v>
      </c>
      <c r="C20" s="15" t="s">
        <v>48</v>
      </c>
      <c r="D20" s="15" t="s">
        <v>86</v>
      </c>
      <c r="E20" s="15" t="s">
        <v>112</v>
      </c>
      <c r="F20" s="15" t="s">
        <v>397</v>
      </c>
      <c r="G20" s="15" t="s">
        <v>143</v>
      </c>
      <c r="H20" s="45" t="s">
        <v>131</v>
      </c>
      <c r="I20" s="48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46" t="s">
        <v>456</v>
      </c>
      <c r="P20" s="40"/>
      <c r="Q20" s="40"/>
      <c r="R20" s="40"/>
      <c r="S20" s="40"/>
      <c r="T20" s="40"/>
      <c r="U20" s="40"/>
      <c r="V20" s="40"/>
    </row>
    <row r="21" spans="1:22" s="18" customFormat="1" ht="15" customHeight="1" x14ac:dyDescent="0.3">
      <c r="A21" s="32">
        <v>11</v>
      </c>
      <c r="B21" s="38" t="s">
        <v>237</v>
      </c>
      <c r="C21" s="15" t="s">
        <v>49</v>
      </c>
      <c r="D21" s="15" t="s">
        <v>62</v>
      </c>
      <c r="E21" s="15"/>
      <c r="F21" s="15"/>
      <c r="G21" s="15"/>
      <c r="H21" s="45"/>
      <c r="I21" s="48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54" t="s">
        <v>554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3">
      <c r="A22" s="32">
        <v>12</v>
      </c>
      <c r="B22" s="38" t="s">
        <v>238</v>
      </c>
      <c r="C22" s="15" t="s">
        <v>49</v>
      </c>
      <c r="D22" s="15" t="s">
        <v>62</v>
      </c>
      <c r="E22" s="15"/>
      <c r="F22" s="15"/>
      <c r="G22" s="15"/>
      <c r="H22" s="45"/>
      <c r="I22" s="48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46" t="s">
        <v>560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3">
      <c r="A23" s="32">
        <v>13</v>
      </c>
      <c r="B23" s="38" t="s">
        <v>239</v>
      </c>
      <c r="C23" s="15" t="s">
        <v>49</v>
      </c>
      <c r="D23" s="15" t="s">
        <v>392</v>
      </c>
      <c r="E23" s="15"/>
      <c r="F23" s="15"/>
      <c r="G23" s="15"/>
      <c r="H23" s="205" t="s">
        <v>133</v>
      </c>
      <c r="I23" s="48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46" t="s">
        <v>914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3">
      <c r="A24" s="32">
        <v>14</v>
      </c>
      <c r="B24" s="38" t="s">
        <v>240</v>
      </c>
      <c r="C24" s="15" t="s">
        <v>48</v>
      </c>
      <c r="D24" s="15" t="s">
        <v>86</v>
      </c>
      <c r="E24" s="15" t="s">
        <v>113</v>
      </c>
      <c r="F24" s="15" t="s">
        <v>397</v>
      </c>
      <c r="G24" s="15" t="s">
        <v>143</v>
      </c>
      <c r="H24" s="48" t="s">
        <v>940</v>
      </c>
      <c r="I24" s="48"/>
      <c r="J24" s="49">
        <f t="shared" si="0"/>
        <v>2</v>
      </c>
      <c r="K24" s="49"/>
      <c r="L24" s="49"/>
      <c r="M24" s="49">
        <f t="shared" si="1"/>
        <v>2</v>
      </c>
      <c r="N24" s="89" t="s">
        <v>148</v>
      </c>
      <c r="O24" s="46" t="s">
        <v>860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3">
      <c r="A25" s="32">
        <v>15</v>
      </c>
      <c r="B25" s="38" t="s">
        <v>241</v>
      </c>
      <c r="C25" s="15" t="s">
        <v>49</v>
      </c>
      <c r="D25" s="15" t="s">
        <v>62</v>
      </c>
      <c r="E25" s="15"/>
      <c r="F25" s="15"/>
      <c r="G25" s="15"/>
      <c r="H25" s="45"/>
      <c r="I25" s="48"/>
      <c r="J25" s="49">
        <f t="shared" si="0"/>
        <v>0</v>
      </c>
      <c r="K25" s="49"/>
      <c r="L25" s="49"/>
      <c r="M25" s="49">
        <f t="shared" si="1"/>
        <v>0</v>
      </c>
      <c r="N25" s="89" t="s">
        <v>811</v>
      </c>
      <c r="O25" s="46" t="s">
        <v>577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3">
      <c r="A26" s="32">
        <v>16</v>
      </c>
      <c r="B26" s="38" t="s">
        <v>242</v>
      </c>
      <c r="C26" s="15" t="s">
        <v>49</v>
      </c>
      <c r="D26" s="15" t="s">
        <v>62</v>
      </c>
      <c r="E26" s="15"/>
      <c r="F26" s="15"/>
      <c r="G26" s="15"/>
      <c r="H26" s="45"/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46"/>
      <c r="P26" s="40"/>
      <c r="Q26" s="40"/>
      <c r="R26" s="40"/>
      <c r="S26" s="40"/>
      <c r="T26" s="40"/>
      <c r="U26" s="40"/>
      <c r="V26" s="40"/>
    </row>
    <row r="27" spans="1:22" ht="15" customHeight="1" x14ac:dyDescent="0.3">
      <c r="A27" s="32">
        <v>17</v>
      </c>
      <c r="B27" s="38" t="s">
        <v>243</v>
      </c>
      <c r="C27" s="15" t="s">
        <v>49</v>
      </c>
      <c r="D27" s="15" t="s">
        <v>62</v>
      </c>
      <c r="E27" s="15"/>
      <c r="F27" s="15"/>
      <c r="G27" s="15"/>
      <c r="H27" s="45"/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46"/>
      <c r="P27" s="40"/>
      <c r="Q27" s="40"/>
      <c r="R27" s="40"/>
      <c r="S27" s="40"/>
      <c r="T27" s="40"/>
      <c r="U27" s="40"/>
      <c r="V27" s="40"/>
    </row>
    <row r="28" spans="1:22" ht="15" customHeight="1" x14ac:dyDescent="0.3">
      <c r="A28" s="32">
        <v>18</v>
      </c>
      <c r="B28" s="38" t="s">
        <v>244</v>
      </c>
      <c r="C28" s="15" t="s">
        <v>49</v>
      </c>
      <c r="D28" s="15" t="s">
        <v>62</v>
      </c>
      <c r="E28" s="15"/>
      <c r="F28" s="15"/>
      <c r="G28" s="15"/>
      <c r="H28" s="45"/>
      <c r="I28" s="48"/>
      <c r="J28" s="49">
        <f t="shared" si="0"/>
        <v>0</v>
      </c>
      <c r="K28" s="49"/>
      <c r="L28" s="49"/>
      <c r="M28" s="49">
        <f t="shared" si="1"/>
        <v>0</v>
      </c>
      <c r="N28" s="89" t="s">
        <v>495</v>
      </c>
      <c r="O28" s="46"/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3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24"/>
      <c r="P29" s="29"/>
      <c r="Q29" s="29"/>
      <c r="R29" s="29"/>
      <c r="S29" s="29"/>
      <c r="T29" s="29"/>
      <c r="U29" s="29"/>
    </row>
    <row r="30" spans="1:22" ht="15" customHeight="1" x14ac:dyDescent="0.3">
      <c r="A30" s="32">
        <v>19</v>
      </c>
      <c r="B30" s="38" t="s">
        <v>246</v>
      </c>
      <c r="C30" s="15" t="s">
        <v>49</v>
      </c>
      <c r="D30" s="15" t="s">
        <v>62</v>
      </c>
      <c r="E30" s="15"/>
      <c r="F30" s="15"/>
      <c r="G30" s="15"/>
      <c r="H30" s="45"/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46"/>
      <c r="P30" s="40"/>
      <c r="Q30" s="40"/>
      <c r="R30" s="40"/>
      <c r="S30" s="40"/>
      <c r="T30" s="40"/>
      <c r="U30" s="40"/>
      <c r="V30" s="40"/>
    </row>
    <row r="31" spans="1:22" ht="15" customHeight="1" x14ac:dyDescent="0.3">
      <c r="A31" s="32">
        <v>20</v>
      </c>
      <c r="B31" s="38" t="s">
        <v>247</v>
      </c>
      <c r="C31" s="15" t="s">
        <v>49</v>
      </c>
      <c r="D31" s="15" t="s">
        <v>62</v>
      </c>
      <c r="E31" s="15"/>
      <c r="F31" s="15"/>
      <c r="G31" s="15"/>
      <c r="H31" s="45"/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46"/>
      <c r="P31" s="40"/>
      <c r="Q31" s="40"/>
      <c r="R31" s="40"/>
      <c r="S31" s="40"/>
      <c r="T31" s="40"/>
      <c r="U31" s="40"/>
      <c r="V31" s="40"/>
    </row>
    <row r="32" spans="1:22" ht="15" customHeight="1" x14ac:dyDescent="0.3">
      <c r="A32" s="32">
        <v>21</v>
      </c>
      <c r="B32" s="38" t="s">
        <v>248</v>
      </c>
      <c r="C32" s="15" t="s">
        <v>49</v>
      </c>
      <c r="D32" s="15" t="s">
        <v>62</v>
      </c>
      <c r="E32" s="15"/>
      <c r="F32" s="15"/>
      <c r="G32" s="15"/>
      <c r="H32" s="45"/>
      <c r="I32" s="48"/>
      <c r="J32" s="49">
        <f t="shared" si="0"/>
        <v>0</v>
      </c>
      <c r="K32" s="49"/>
      <c r="L32" s="49"/>
      <c r="M32" s="50">
        <f t="shared" si="2"/>
        <v>0</v>
      </c>
      <c r="N32" s="69" t="s">
        <v>156</v>
      </c>
      <c r="O32" s="46"/>
      <c r="P32" s="40"/>
      <c r="Q32" s="40"/>
      <c r="R32" s="40"/>
      <c r="S32" s="40"/>
      <c r="T32" s="40"/>
      <c r="U32" s="40"/>
      <c r="V32" s="40"/>
    </row>
    <row r="33" spans="1:22" ht="15" customHeight="1" x14ac:dyDescent="0.3">
      <c r="A33" s="32">
        <v>22</v>
      </c>
      <c r="B33" s="38" t="s">
        <v>249</v>
      </c>
      <c r="C33" s="15" t="s">
        <v>49</v>
      </c>
      <c r="D33" s="15" t="s">
        <v>62</v>
      </c>
      <c r="E33" s="15"/>
      <c r="F33" s="15"/>
      <c r="G33" s="15"/>
      <c r="H33" s="45"/>
      <c r="I33" s="48"/>
      <c r="J33" s="49">
        <f t="shared" si="0"/>
        <v>0</v>
      </c>
      <c r="K33" s="49"/>
      <c r="L33" s="49"/>
      <c r="M33" s="50">
        <f t="shared" si="2"/>
        <v>0</v>
      </c>
      <c r="N33" s="93" t="s">
        <v>817</v>
      </c>
      <c r="O33" s="55"/>
      <c r="P33" s="40"/>
      <c r="Q33" s="40"/>
      <c r="R33" s="40"/>
      <c r="S33" s="40"/>
      <c r="T33" s="40"/>
      <c r="U33" s="40"/>
      <c r="V33" s="40"/>
    </row>
    <row r="34" spans="1:22" ht="15" customHeight="1" x14ac:dyDescent="0.3">
      <c r="A34" s="32">
        <v>23</v>
      </c>
      <c r="B34" s="38" t="s">
        <v>250</v>
      </c>
      <c r="C34" s="15" t="s">
        <v>49</v>
      </c>
      <c r="D34" s="15" t="s">
        <v>86</v>
      </c>
      <c r="E34" s="15" t="s">
        <v>113</v>
      </c>
      <c r="F34" s="15" t="s">
        <v>398</v>
      </c>
      <c r="G34" s="15" t="s">
        <v>77</v>
      </c>
      <c r="H34" s="45" t="s">
        <v>133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46" t="s">
        <v>161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3">
      <c r="A35" s="32">
        <v>24</v>
      </c>
      <c r="B35" s="38" t="s">
        <v>251</v>
      </c>
      <c r="C35" s="15" t="s">
        <v>49</v>
      </c>
      <c r="D35" s="15" t="s">
        <v>62</v>
      </c>
      <c r="E35" s="15"/>
      <c r="F35" s="15"/>
      <c r="G35" s="15"/>
      <c r="H35" s="45"/>
      <c r="I35" s="48"/>
      <c r="J35" s="49">
        <f t="shared" si="0"/>
        <v>0</v>
      </c>
      <c r="K35" s="49"/>
      <c r="L35" s="49"/>
      <c r="M35" s="50">
        <f t="shared" si="2"/>
        <v>0</v>
      </c>
      <c r="N35" s="69" t="s">
        <v>592</v>
      </c>
      <c r="O35" s="46"/>
      <c r="P35" s="40"/>
      <c r="Q35" s="40"/>
      <c r="R35" s="40"/>
      <c r="S35" s="40"/>
      <c r="T35" s="40"/>
      <c r="U35" s="40"/>
      <c r="V35" s="40"/>
    </row>
    <row r="36" spans="1:22" ht="15" customHeight="1" x14ac:dyDescent="0.3">
      <c r="A36" s="32">
        <v>25</v>
      </c>
      <c r="B36" s="38" t="s">
        <v>252</v>
      </c>
      <c r="C36" s="15" t="s">
        <v>48</v>
      </c>
      <c r="D36" s="15" t="s">
        <v>86</v>
      </c>
      <c r="E36" s="15" t="s">
        <v>112</v>
      </c>
      <c r="F36" s="15" t="s">
        <v>115</v>
      </c>
      <c r="G36" s="15" t="s">
        <v>143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46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3">
      <c r="A37" s="32">
        <v>26</v>
      </c>
      <c r="B37" s="38" t="s">
        <v>253</v>
      </c>
      <c r="C37" s="15" t="s">
        <v>48</v>
      </c>
      <c r="D37" s="15" t="s">
        <v>86</v>
      </c>
      <c r="E37" s="15" t="s">
        <v>112</v>
      </c>
      <c r="F37" s="15" t="s">
        <v>115</v>
      </c>
      <c r="G37" s="15" t="s">
        <v>143</v>
      </c>
      <c r="H37" s="45" t="s">
        <v>129</v>
      </c>
      <c r="I37" s="48"/>
      <c r="J37" s="49">
        <f t="shared" si="0"/>
        <v>2</v>
      </c>
      <c r="K37" s="49"/>
      <c r="L37" s="49"/>
      <c r="M37" s="50">
        <f t="shared" si="2"/>
        <v>2</v>
      </c>
      <c r="N37" s="69" t="s">
        <v>168</v>
      </c>
      <c r="O37" s="69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3">
      <c r="A38" s="32">
        <v>27</v>
      </c>
      <c r="B38" s="38" t="s">
        <v>254</v>
      </c>
      <c r="C38" s="15" t="s">
        <v>49</v>
      </c>
      <c r="D38" s="15" t="s">
        <v>62</v>
      </c>
      <c r="E38" s="15"/>
      <c r="F38" s="15"/>
      <c r="G38" s="15"/>
      <c r="H38" s="45"/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46"/>
      <c r="P38" s="40"/>
      <c r="Q38" s="40"/>
      <c r="R38" s="40"/>
      <c r="S38" s="40"/>
      <c r="T38" s="40"/>
      <c r="U38" s="40"/>
      <c r="V38" s="40"/>
    </row>
    <row r="39" spans="1:22" ht="15" customHeight="1" x14ac:dyDescent="0.3">
      <c r="A39" s="32">
        <v>28</v>
      </c>
      <c r="B39" s="38" t="s">
        <v>255</v>
      </c>
      <c r="C39" s="15" t="s">
        <v>49</v>
      </c>
      <c r="D39" s="15" t="s">
        <v>62</v>
      </c>
      <c r="E39" s="15"/>
      <c r="F39" s="15"/>
      <c r="G39" s="15"/>
      <c r="H39" s="45"/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46"/>
      <c r="P39" s="40"/>
      <c r="Q39" s="40"/>
      <c r="R39" s="40"/>
      <c r="S39" s="40"/>
      <c r="T39" s="40"/>
      <c r="U39" s="40"/>
      <c r="V39" s="40"/>
    </row>
    <row r="40" spans="1:22" ht="15" customHeight="1" x14ac:dyDescent="0.3">
      <c r="A40" s="32">
        <v>29</v>
      </c>
      <c r="B40" s="38" t="s">
        <v>256</v>
      </c>
      <c r="C40" s="15" t="s">
        <v>48</v>
      </c>
      <c r="D40" s="15" t="s">
        <v>86</v>
      </c>
      <c r="E40" s="15" t="s">
        <v>112</v>
      </c>
      <c r="F40" s="15" t="s">
        <v>397</v>
      </c>
      <c r="G40" s="15" t="s">
        <v>143</v>
      </c>
      <c r="H40" s="45" t="s">
        <v>131</v>
      </c>
      <c r="I40" s="48"/>
      <c r="J40" s="49">
        <f t="shared" si="0"/>
        <v>2</v>
      </c>
      <c r="K40" s="49"/>
      <c r="L40" s="49"/>
      <c r="M40" s="50">
        <f t="shared" si="2"/>
        <v>2</v>
      </c>
      <c r="N40" s="69" t="s">
        <v>588</v>
      </c>
      <c r="O40" s="46" t="s">
        <v>591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24"/>
      <c r="P41" s="29"/>
      <c r="Q41" s="29"/>
      <c r="R41" s="29"/>
      <c r="S41" s="29"/>
      <c r="T41" s="29"/>
      <c r="U41" s="29"/>
    </row>
    <row r="42" spans="1:22" s="18" customFormat="1" ht="15" customHeight="1" x14ac:dyDescent="0.3">
      <c r="A42" s="35">
        <v>30</v>
      </c>
      <c r="B42" s="38" t="s">
        <v>258</v>
      </c>
      <c r="C42" s="15" t="s">
        <v>48</v>
      </c>
      <c r="D42" s="15" t="s">
        <v>86</v>
      </c>
      <c r="E42" s="15" t="s">
        <v>112</v>
      </c>
      <c r="F42" s="15" t="s">
        <v>397</v>
      </c>
      <c r="G42" s="15" t="s">
        <v>143</v>
      </c>
      <c r="H42" s="45" t="s">
        <v>131</v>
      </c>
      <c r="I42" s="48"/>
      <c r="J42" s="49">
        <f t="shared" si="0"/>
        <v>2</v>
      </c>
      <c r="K42" s="49"/>
      <c r="L42" s="49"/>
      <c r="M42" s="50">
        <f t="shared" ref="M42:M47" si="3">J42*(1-K42)*(1-L42)</f>
        <v>2</v>
      </c>
      <c r="N42" s="74" t="s">
        <v>669</v>
      </c>
      <c r="O42" s="57" t="s">
        <v>674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3">
      <c r="A43" s="35">
        <v>31</v>
      </c>
      <c r="B43" s="38" t="s">
        <v>259</v>
      </c>
      <c r="C43" s="15" t="s">
        <v>48</v>
      </c>
      <c r="D43" s="15" t="s">
        <v>86</v>
      </c>
      <c r="E43" s="15" t="s">
        <v>112</v>
      </c>
      <c r="F43" s="15" t="s">
        <v>397</v>
      </c>
      <c r="G43" s="15" t="s">
        <v>143</v>
      </c>
      <c r="H43" s="209" t="s">
        <v>131</v>
      </c>
      <c r="I43" s="48"/>
      <c r="J43" s="49">
        <f t="shared" si="0"/>
        <v>2</v>
      </c>
      <c r="K43" s="49"/>
      <c r="L43" s="49"/>
      <c r="M43" s="50">
        <f t="shared" si="3"/>
        <v>2</v>
      </c>
      <c r="N43" s="69" t="s">
        <v>919</v>
      </c>
      <c r="O43" s="46" t="s">
        <v>922</v>
      </c>
      <c r="P43" s="17"/>
      <c r="Q43" s="17"/>
      <c r="R43" s="17"/>
      <c r="S43" s="17"/>
      <c r="T43" s="17"/>
      <c r="U43" s="17"/>
      <c r="V43" s="17"/>
    </row>
    <row r="44" spans="1:22" ht="15" customHeight="1" x14ac:dyDescent="0.3">
      <c r="A44" s="35">
        <v>32</v>
      </c>
      <c r="B44" s="38" t="s">
        <v>260</v>
      </c>
      <c r="C44" s="15" t="s">
        <v>48</v>
      </c>
      <c r="D44" s="15" t="s">
        <v>86</v>
      </c>
      <c r="E44" s="15" t="s">
        <v>112</v>
      </c>
      <c r="F44" s="15" t="s">
        <v>397</v>
      </c>
      <c r="G44" s="15" t="s">
        <v>143</v>
      </c>
      <c r="H44" s="45" t="s">
        <v>131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46" t="s">
        <v>462</v>
      </c>
      <c r="P44" s="40"/>
      <c r="Q44" s="40"/>
      <c r="R44" s="40"/>
      <c r="S44" s="40"/>
      <c r="T44" s="40"/>
      <c r="U44" s="40"/>
      <c r="V44" s="40"/>
    </row>
    <row r="45" spans="1:22" s="18" customFormat="1" ht="15" customHeight="1" x14ac:dyDescent="0.3">
      <c r="A45" s="35">
        <v>33</v>
      </c>
      <c r="B45" s="38" t="s">
        <v>261</v>
      </c>
      <c r="C45" s="15" t="s">
        <v>48</v>
      </c>
      <c r="D45" s="15" t="s">
        <v>86</v>
      </c>
      <c r="E45" s="15" t="s">
        <v>112</v>
      </c>
      <c r="F45" s="15" t="s">
        <v>397</v>
      </c>
      <c r="G45" s="15" t="s">
        <v>143</v>
      </c>
      <c r="H45" s="45" t="s">
        <v>129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46" t="s">
        <v>635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3">
      <c r="A46" s="35">
        <v>34</v>
      </c>
      <c r="B46" s="38" t="s">
        <v>262</v>
      </c>
      <c r="C46" s="15" t="s">
        <v>49</v>
      </c>
      <c r="D46" s="15" t="s">
        <v>62</v>
      </c>
      <c r="E46" s="15"/>
      <c r="F46" s="15"/>
      <c r="G46" s="15"/>
      <c r="H46" s="45"/>
      <c r="I46" s="48"/>
      <c r="J46" s="49">
        <f t="shared" si="0"/>
        <v>0</v>
      </c>
      <c r="K46" s="49"/>
      <c r="L46" s="49"/>
      <c r="M46" s="50">
        <f t="shared" si="3"/>
        <v>0</v>
      </c>
      <c r="N46" s="95" t="s">
        <v>645</v>
      </c>
      <c r="O46" s="46"/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3">
      <c r="A47" s="35">
        <v>35</v>
      </c>
      <c r="B47" s="38" t="s">
        <v>263</v>
      </c>
      <c r="C47" s="15" t="s">
        <v>49</v>
      </c>
      <c r="D47" s="15" t="s">
        <v>62</v>
      </c>
      <c r="E47" s="15"/>
      <c r="F47" s="15"/>
      <c r="G47" s="15"/>
      <c r="H47" s="45"/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46"/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24"/>
      <c r="P48" s="29"/>
      <c r="Q48" s="29"/>
      <c r="R48" s="29"/>
      <c r="S48" s="29"/>
      <c r="T48" s="29"/>
      <c r="U48" s="29"/>
    </row>
    <row r="49" spans="1:22" s="18" customFormat="1" ht="15" customHeight="1" x14ac:dyDescent="0.3">
      <c r="A49" s="32">
        <v>36</v>
      </c>
      <c r="B49" s="38" t="s">
        <v>265</v>
      </c>
      <c r="C49" s="15" t="s">
        <v>49</v>
      </c>
      <c r="D49" s="15" t="s">
        <v>62</v>
      </c>
      <c r="E49" s="15"/>
      <c r="F49" s="15"/>
      <c r="G49" s="15"/>
      <c r="H49" s="45"/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46"/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3">
      <c r="A50" s="32">
        <v>37</v>
      </c>
      <c r="B50" s="38" t="s">
        <v>266</v>
      </c>
      <c r="C50" s="15" t="s">
        <v>49</v>
      </c>
      <c r="D50" s="15" t="s">
        <v>62</v>
      </c>
      <c r="E50" s="15"/>
      <c r="F50" s="15"/>
      <c r="G50" s="15"/>
      <c r="H50" s="45"/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46"/>
      <c r="P50" s="17"/>
      <c r="Q50" s="17"/>
      <c r="R50" s="17"/>
      <c r="S50" s="17"/>
      <c r="T50" s="17"/>
      <c r="U50" s="17"/>
      <c r="V50" s="17"/>
    </row>
    <row r="51" spans="1:22" ht="15" customHeight="1" x14ac:dyDescent="0.3">
      <c r="A51" s="32">
        <v>38</v>
      </c>
      <c r="B51" s="38" t="s">
        <v>267</v>
      </c>
      <c r="C51" s="15" t="s">
        <v>49</v>
      </c>
      <c r="D51" s="15" t="s">
        <v>62</v>
      </c>
      <c r="E51" s="15"/>
      <c r="F51" s="15"/>
      <c r="G51" s="15"/>
      <c r="H51" s="45"/>
      <c r="I51" s="48"/>
      <c r="J51" s="49">
        <f t="shared" si="0"/>
        <v>0</v>
      </c>
      <c r="K51" s="49"/>
      <c r="L51" s="49"/>
      <c r="M51" s="50">
        <f t="shared" si="4"/>
        <v>0</v>
      </c>
      <c r="N51" s="70" t="s">
        <v>828</v>
      </c>
      <c r="O51" s="46"/>
      <c r="P51" s="40"/>
      <c r="Q51" s="40"/>
      <c r="R51" s="40"/>
      <c r="S51" s="40"/>
      <c r="T51" s="40"/>
      <c r="U51" s="40"/>
      <c r="V51" s="40"/>
    </row>
    <row r="52" spans="1:22" ht="15" customHeight="1" x14ac:dyDescent="0.3">
      <c r="A52" s="32">
        <v>39</v>
      </c>
      <c r="B52" s="38" t="s">
        <v>268</v>
      </c>
      <c r="C52" s="15" t="s">
        <v>49</v>
      </c>
      <c r="D52" s="15" t="s">
        <v>62</v>
      </c>
      <c r="E52" s="15"/>
      <c r="F52" s="15"/>
      <c r="G52" s="15"/>
      <c r="H52" s="45"/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46"/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3">
      <c r="A53" s="32">
        <v>40</v>
      </c>
      <c r="B53" s="38" t="s">
        <v>320</v>
      </c>
      <c r="C53" s="15" t="s">
        <v>49</v>
      </c>
      <c r="D53" s="15" t="s">
        <v>62</v>
      </c>
      <c r="E53" s="15"/>
      <c r="F53" s="15"/>
      <c r="G53" s="15"/>
      <c r="H53" s="45"/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46"/>
      <c r="P53" s="17"/>
      <c r="Q53" s="17"/>
      <c r="R53" s="17"/>
      <c r="S53" s="17"/>
      <c r="T53" s="17"/>
      <c r="U53" s="17"/>
      <c r="V53" s="17"/>
    </row>
    <row r="54" spans="1:22" ht="15" customHeight="1" x14ac:dyDescent="0.3">
      <c r="A54" s="32">
        <v>41</v>
      </c>
      <c r="B54" s="38" t="s">
        <v>269</v>
      </c>
      <c r="C54" s="15" t="s">
        <v>49</v>
      </c>
      <c r="D54" s="15" t="s">
        <v>62</v>
      </c>
      <c r="E54" s="15"/>
      <c r="F54" s="15"/>
      <c r="G54" s="15"/>
      <c r="H54" s="45"/>
      <c r="I54" s="48"/>
      <c r="J54" s="49">
        <f t="shared" si="0"/>
        <v>0</v>
      </c>
      <c r="K54" s="49"/>
      <c r="L54" s="49"/>
      <c r="M54" s="50">
        <f t="shared" si="4"/>
        <v>0</v>
      </c>
      <c r="N54" s="70" t="s">
        <v>628</v>
      </c>
      <c r="O54" s="46" t="s">
        <v>628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3">
      <c r="A55" s="32">
        <v>42</v>
      </c>
      <c r="B55" s="38" t="s">
        <v>270</v>
      </c>
      <c r="C55" s="15" t="s">
        <v>48</v>
      </c>
      <c r="D55" s="15" t="s">
        <v>86</v>
      </c>
      <c r="E55" s="15" t="s">
        <v>112</v>
      </c>
      <c r="F55" s="15" t="s">
        <v>397</v>
      </c>
      <c r="G55" s="15" t="s">
        <v>143</v>
      </c>
      <c r="H55" s="45" t="s">
        <v>133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46" t="s">
        <v>489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24"/>
      <c r="P56" s="29"/>
      <c r="Q56" s="29"/>
      <c r="R56" s="29"/>
      <c r="S56" s="29"/>
      <c r="T56" s="29"/>
      <c r="U56" s="29"/>
    </row>
    <row r="57" spans="1:22" s="18" customFormat="1" ht="15" customHeight="1" x14ac:dyDescent="0.3">
      <c r="A57" s="32">
        <v>43</v>
      </c>
      <c r="B57" s="38" t="s">
        <v>272</v>
      </c>
      <c r="C57" s="15" t="s">
        <v>48</v>
      </c>
      <c r="D57" s="15" t="s">
        <v>86</v>
      </c>
      <c r="E57" s="15" t="s">
        <v>112</v>
      </c>
      <c r="F57" s="15" t="s">
        <v>397</v>
      </c>
      <c r="G57" s="15" t="s">
        <v>143</v>
      </c>
      <c r="H57" s="45" t="s">
        <v>133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46" t="s">
        <v>600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3">
      <c r="A58" s="32">
        <v>44</v>
      </c>
      <c r="B58" s="38" t="s">
        <v>273</v>
      </c>
      <c r="C58" s="15" t="s">
        <v>49</v>
      </c>
      <c r="D58" s="15" t="s">
        <v>62</v>
      </c>
      <c r="E58" s="15"/>
      <c r="F58" s="15"/>
      <c r="G58" s="15"/>
      <c r="H58" s="45"/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46"/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3">
      <c r="A59" s="32">
        <v>45</v>
      </c>
      <c r="B59" s="38" t="s">
        <v>274</v>
      </c>
      <c r="C59" s="15" t="s">
        <v>49</v>
      </c>
      <c r="D59" s="15" t="s">
        <v>62</v>
      </c>
      <c r="E59" s="15"/>
      <c r="F59" s="15"/>
      <c r="G59" s="15"/>
      <c r="H59" s="45"/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46"/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3">
      <c r="A60" s="32">
        <v>46</v>
      </c>
      <c r="B60" s="38" t="s">
        <v>275</v>
      </c>
      <c r="C60" s="15" t="s">
        <v>49</v>
      </c>
      <c r="D60" s="15" t="s">
        <v>62</v>
      </c>
      <c r="E60" s="15"/>
      <c r="F60" s="15"/>
      <c r="G60" s="15"/>
      <c r="H60" s="45"/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46"/>
      <c r="P60" s="17"/>
      <c r="Q60" s="17"/>
      <c r="R60" s="17"/>
      <c r="S60" s="17"/>
      <c r="T60" s="17"/>
      <c r="U60" s="17"/>
      <c r="V60" s="17"/>
    </row>
    <row r="61" spans="1:22" ht="15" customHeight="1" x14ac:dyDescent="0.3">
      <c r="A61" s="32">
        <v>47</v>
      </c>
      <c r="B61" s="38" t="s">
        <v>276</v>
      </c>
      <c r="C61" s="15" t="s">
        <v>48</v>
      </c>
      <c r="D61" s="15" t="s">
        <v>86</v>
      </c>
      <c r="E61" s="15" t="s">
        <v>112</v>
      </c>
      <c r="F61" s="15" t="s">
        <v>115</v>
      </c>
      <c r="G61" s="15" t="s">
        <v>143</v>
      </c>
      <c r="H61" s="45"/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46" t="s">
        <v>700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3">
      <c r="A62" s="32">
        <v>48</v>
      </c>
      <c r="B62" s="38" t="s">
        <v>277</v>
      </c>
      <c r="C62" s="15" t="s">
        <v>49</v>
      </c>
      <c r="D62" s="15" t="s">
        <v>62</v>
      </c>
      <c r="E62" s="15"/>
      <c r="F62" s="15"/>
      <c r="G62" s="15"/>
      <c r="H62" s="45"/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46" t="s">
        <v>192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3">
      <c r="A63" s="32">
        <v>49</v>
      </c>
      <c r="B63" s="38" t="s">
        <v>278</v>
      </c>
      <c r="C63" s="15" t="s">
        <v>49</v>
      </c>
      <c r="D63" s="15" t="s">
        <v>62</v>
      </c>
      <c r="E63" s="15"/>
      <c r="F63" s="15"/>
      <c r="G63" s="15"/>
      <c r="H63" s="45"/>
      <c r="I63" s="48"/>
      <c r="J63" s="49">
        <f t="shared" si="0"/>
        <v>0</v>
      </c>
      <c r="K63" s="49"/>
      <c r="L63" s="49"/>
      <c r="M63" s="50">
        <f t="shared" si="5"/>
        <v>0</v>
      </c>
      <c r="N63" s="69" t="s">
        <v>704</v>
      </c>
      <c r="O63" s="46"/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3">
      <c r="A64" s="32">
        <v>50</v>
      </c>
      <c r="B64" s="38" t="s">
        <v>279</v>
      </c>
      <c r="C64" s="15" t="s">
        <v>48</v>
      </c>
      <c r="D64" s="15" t="s">
        <v>86</v>
      </c>
      <c r="E64" s="15" t="s">
        <v>112</v>
      </c>
      <c r="F64" s="15" t="s">
        <v>397</v>
      </c>
      <c r="G64" s="15" t="s">
        <v>143</v>
      </c>
      <c r="H64" s="181" t="s">
        <v>131</v>
      </c>
      <c r="I64" s="48"/>
      <c r="J64" s="49">
        <f t="shared" si="0"/>
        <v>2</v>
      </c>
      <c r="K64" s="49"/>
      <c r="L64" s="49"/>
      <c r="M64" s="50">
        <f t="shared" si="5"/>
        <v>2</v>
      </c>
      <c r="N64" s="74" t="s">
        <v>663</v>
      </c>
      <c r="O64" s="46" t="s">
        <v>665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3">
      <c r="A65" s="32">
        <v>51</v>
      </c>
      <c r="B65" s="38" t="s">
        <v>280</v>
      </c>
      <c r="C65" s="15" t="s">
        <v>49</v>
      </c>
      <c r="D65" s="15" t="s">
        <v>62</v>
      </c>
      <c r="E65" s="15"/>
      <c r="F65" s="15"/>
      <c r="G65" s="15"/>
      <c r="H65" s="45"/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46"/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3">
      <c r="A66" s="32">
        <v>52</v>
      </c>
      <c r="B66" s="38" t="s">
        <v>281</v>
      </c>
      <c r="C66" s="15" t="s">
        <v>48</v>
      </c>
      <c r="D66" s="15" t="s">
        <v>86</v>
      </c>
      <c r="E66" s="15" t="s">
        <v>112</v>
      </c>
      <c r="F66" s="15" t="s">
        <v>115</v>
      </c>
      <c r="G66" s="15" t="s">
        <v>143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69" t="s">
        <v>469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3">
      <c r="A67" s="32">
        <v>53</v>
      </c>
      <c r="B67" s="38" t="s">
        <v>282</v>
      </c>
      <c r="C67" s="15" t="s">
        <v>48</v>
      </c>
      <c r="D67" s="15" t="s">
        <v>86</v>
      </c>
      <c r="E67" s="15" t="s">
        <v>112</v>
      </c>
      <c r="F67" s="15" t="s">
        <v>397</v>
      </c>
      <c r="G67" s="15" t="s">
        <v>143</v>
      </c>
      <c r="H67" s="177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179" t="s">
        <v>723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3">
      <c r="A68" s="32">
        <v>54</v>
      </c>
      <c r="B68" s="38" t="s">
        <v>283</v>
      </c>
      <c r="C68" s="15" t="s">
        <v>49</v>
      </c>
      <c r="D68" s="15" t="s">
        <v>62</v>
      </c>
      <c r="E68" s="15"/>
      <c r="F68" s="15"/>
      <c r="G68" s="15"/>
      <c r="H68" s="45"/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46"/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3">
      <c r="A69" s="32">
        <v>55</v>
      </c>
      <c r="B69" s="38" t="s">
        <v>284</v>
      </c>
      <c r="C69" s="15" t="s">
        <v>49</v>
      </c>
      <c r="D69" s="15" t="s">
        <v>62</v>
      </c>
      <c r="E69" s="15"/>
      <c r="F69" s="15"/>
      <c r="G69" s="15"/>
      <c r="H69" s="45"/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46"/>
      <c r="P69" s="17"/>
      <c r="Q69" s="17"/>
      <c r="R69" s="17"/>
      <c r="S69" s="17"/>
      <c r="T69" s="17"/>
      <c r="U69" s="17"/>
      <c r="V69" s="17"/>
    </row>
    <row r="70" spans="1:22" ht="15" customHeight="1" x14ac:dyDescent="0.3">
      <c r="A70" s="32">
        <v>56</v>
      </c>
      <c r="B70" s="38" t="s">
        <v>285</v>
      </c>
      <c r="C70" s="15" t="s">
        <v>49</v>
      </c>
      <c r="D70" s="15" t="s">
        <v>62</v>
      </c>
      <c r="E70" s="15"/>
      <c r="F70" s="15"/>
      <c r="G70" s="15"/>
      <c r="H70" s="45"/>
      <c r="I70" s="48"/>
      <c r="J70" s="49">
        <f t="shared" si="0"/>
        <v>0</v>
      </c>
      <c r="K70" s="49"/>
      <c r="L70" s="49"/>
      <c r="M70" s="50">
        <f t="shared" si="5"/>
        <v>0</v>
      </c>
      <c r="N70" s="69" t="s">
        <v>812</v>
      </c>
      <c r="O70" s="46"/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24"/>
      <c r="P71" s="29"/>
      <c r="Q71" s="29"/>
      <c r="R71" s="29"/>
      <c r="S71" s="29"/>
      <c r="T71" s="29"/>
      <c r="U71" s="29"/>
    </row>
    <row r="72" spans="1:22" s="18" customFormat="1" ht="15" customHeight="1" x14ac:dyDescent="0.3">
      <c r="A72" s="32">
        <v>57</v>
      </c>
      <c r="B72" s="38" t="s">
        <v>287</v>
      </c>
      <c r="C72" s="15" t="s">
        <v>49</v>
      </c>
      <c r="D72" s="15" t="s">
        <v>62</v>
      </c>
      <c r="E72" s="15"/>
      <c r="F72" s="15"/>
      <c r="G72" s="15"/>
      <c r="H72" s="45"/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46"/>
      <c r="P72" s="17"/>
      <c r="Q72" s="17"/>
      <c r="R72" s="17"/>
      <c r="S72" s="17"/>
      <c r="T72" s="17"/>
      <c r="U72" s="17"/>
      <c r="V72" s="17"/>
    </row>
    <row r="73" spans="1:22" ht="15" customHeight="1" x14ac:dyDescent="0.3">
      <c r="A73" s="32">
        <v>58</v>
      </c>
      <c r="B73" s="38" t="s">
        <v>288</v>
      </c>
      <c r="C73" s="15" t="s">
        <v>49</v>
      </c>
      <c r="D73" s="15" t="s">
        <v>62</v>
      </c>
      <c r="E73" s="15"/>
      <c r="F73" s="15"/>
      <c r="G73" s="15"/>
      <c r="H73" s="45"/>
      <c r="I73" s="48"/>
      <c r="J73" s="49">
        <f t="shared" si="0"/>
        <v>0</v>
      </c>
      <c r="K73" s="49"/>
      <c r="L73" s="49"/>
      <c r="M73" s="50">
        <f t="shared" si="6"/>
        <v>0</v>
      </c>
      <c r="N73" s="69" t="s">
        <v>742</v>
      </c>
      <c r="O73" s="46"/>
      <c r="P73" s="40"/>
      <c r="Q73" s="40"/>
      <c r="R73" s="40"/>
      <c r="S73" s="40"/>
      <c r="T73" s="40"/>
      <c r="U73" s="40"/>
      <c r="V73" s="40"/>
    </row>
    <row r="74" spans="1:22" ht="15" customHeight="1" x14ac:dyDescent="0.3">
      <c r="A74" s="32">
        <v>59</v>
      </c>
      <c r="B74" s="38" t="s">
        <v>289</v>
      </c>
      <c r="C74" s="15" t="s">
        <v>49</v>
      </c>
      <c r="D74" s="15" t="s">
        <v>62</v>
      </c>
      <c r="E74" s="15"/>
      <c r="F74" s="15"/>
      <c r="G74" s="15"/>
      <c r="H74" s="45"/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46"/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3">
      <c r="A75" s="32">
        <v>60</v>
      </c>
      <c r="B75" s="38" t="s">
        <v>290</v>
      </c>
      <c r="C75" s="15" t="s">
        <v>49</v>
      </c>
      <c r="D75" s="15" t="s">
        <v>62</v>
      </c>
      <c r="E75" s="15"/>
      <c r="F75" s="15"/>
      <c r="G75" s="15"/>
      <c r="H75" s="45"/>
      <c r="I75" s="48"/>
      <c r="J75" s="49">
        <f t="shared" si="0"/>
        <v>0</v>
      </c>
      <c r="K75" s="49"/>
      <c r="L75" s="49"/>
      <c r="M75" s="50">
        <f t="shared" si="6"/>
        <v>0</v>
      </c>
      <c r="N75" s="69" t="s">
        <v>204</v>
      </c>
      <c r="O75" s="46"/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3">
      <c r="A76" s="32">
        <v>61</v>
      </c>
      <c r="B76" s="38" t="s">
        <v>291</v>
      </c>
      <c r="C76" s="15" t="s">
        <v>48</v>
      </c>
      <c r="D76" s="15" t="s">
        <v>86</v>
      </c>
      <c r="E76" s="15" t="s">
        <v>112</v>
      </c>
      <c r="F76" s="15" t="s">
        <v>115</v>
      </c>
      <c r="G76" s="15" t="s">
        <v>143</v>
      </c>
      <c r="H76" s="45" t="s">
        <v>131</v>
      </c>
      <c r="I76" s="48"/>
      <c r="J76" s="49">
        <f t="shared" ref="J76:J103" si="7">IF(C76=C$6,2,0)</f>
        <v>2</v>
      </c>
      <c r="K76" s="49"/>
      <c r="L76" s="49"/>
      <c r="M76" s="50">
        <f t="shared" si="6"/>
        <v>2</v>
      </c>
      <c r="N76" s="69" t="s">
        <v>795</v>
      </c>
      <c r="O76" s="46" t="s">
        <v>212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3">
      <c r="A77" s="32">
        <v>62</v>
      </c>
      <c r="B77" s="38" t="s">
        <v>292</v>
      </c>
      <c r="C77" s="15" t="s">
        <v>49</v>
      </c>
      <c r="D77" s="15" t="s">
        <v>62</v>
      </c>
      <c r="E77" s="15"/>
      <c r="F77" s="15"/>
      <c r="G77" s="15"/>
      <c r="H77" s="45"/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46"/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24"/>
      <c r="P78" s="29"/>
      <c r="Q78" s="29"/>
      <c r="R78" s="29"/>
      <c r="S78" s="29"/>
      <c r="T78" s="29"/>
      <c r="U78" s="29"/>
    </row>
    <row r="79" spans="1:22" s="18" customFormat="1" ht="15" customHeight="1" x14ac:dyDescent="0.3">
      <c r="A79" s="32">
        <v>63</v>
      </c>
      <c r="B79" s="38" t="s">
        <v>294</v>
      </c>
      <c r="C79" s="15" t="s">
        <v>48</v>
      </c>
      <c r="D79" s="15" t="s">
        <v>86</v>
      </c>
      <c r="E79" s="15" t="s">
        <v>112</v>
      </c>
      <c r="F79" s="15" t="s">
        <v>397</v>
      </c>
      <c r="G79" s="15" t="s">
        <v>143</v>
      </c>
      <c r="H79" s="45"/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46" t="s">
        <v>853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3">
      <c r="A80" s="32">
        <v>64</v>
      </c>
      <c r="B80" s="38" t="s">
        <v>295</v>
      </c>
      <c r="C80" s="15" t="s">
        <v>49</v>
      </c>
      <c r="D80" s="15" t="s">
        <v>62</v>
      </c>
      <c r="E80" s="15"/>
      <c r="F80" s="15"/>
      <c r="G80" s="15"/>
      <c r="H80" s="45"/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58"/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3">
      <c r="A81" s="32">
        <v>65</v>
      </c>
      <c r="B81" s="38" t="s">
        <v>296</v>
      </c>
      <c r="C81" s="15" t="s">
        <v>49</v>
      </c>
      <c r="D81" s="15" t="s">
        <v>62</v>
      </c>
      <c r="E81" s="15"/>
      <c r="F81" s="15"/>
      <c r="G81" s="15"/>
      <c r="H81" s="45"/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46"/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3">
      <c r="A82" s="32">
        <v>66</v>
      </c>
      <c r="B82" s="38" t="s">
        <v>297</v>
      </c>
      <c r="C82" s="15" t="s">
        <v>49</v>
      </c>
      <c r="D82" s="15" t="s">
        <v>62</v>
      </c>
      <c r="E82" s="15"/>
      <c r="F82" s="15"/>
      <c r="G82" s="15"/>
      <c r="H82" s="45"/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69"/>
      <c r="P82" s="17"/>
      <c r="Q82" s="17"/>
      <c r="R82" s="17"/>
      <c r="S82" s="17"/>
      <c r="T82" s="17"/>
      <c r="U82" s="17"/>
      <c r="V82" s="17"/>
    </row>
    <row r="83" spans="1:22" ht="15" customHeight="1" x14ac:dyDescent="0.3">
      <c r="A83" s="32">
        <v>67</v>
      </c>
      <c r="B83" s="38" t="s">
        <v>298</v>
      </c>
      <c r="C83" s="15" t="s">
        <v>49</v>
      </c>
      <c r="D83" s="15" t="s">
        <v>62</v>
      </c>
      <c r="E83" s="15"/>
      <c r="F83" s="15"/>
      <c r="G83" s="15"/>
      <c r="H83" s="45"/>
      <c r="I83" s="48"/>
      <c r="J83" s="49">
        <f t="shared" si="7"/>
        <v>0</v>
      </c>
      <c r="K83" s="49"/>
      <c r="L83" s="49"/>
      <c r="M83" s="50">
        <f t="shared" si="8"/>
        <v>0</v>
      </c>
      <c r="N83" s="69" t="s">
        <v>682</v>
      </c>
      <c r="O83" s="46"/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3">
      <c r="A84" s="32">
        <v>68</v>
      </c>
      <c r="B84" s="38" t="s">
        <v>299</v>
      </c>
      <c r="C84" s="15" t="s">
        <v>49</v>
      </c>
      <c r="D84" s="15" t="s">
        <v>62</v>
      </c>
      <c r="E84" s="15"/>
      <c r="F84" s="15"/>
      <c r="G84" s="15"/>
      <c r="H84" s="45"/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46"/>
      <c r="P84" s="17"/>
      <c r="Q84" s="17"/>
      <c r="R84" s="17"/>
      <c r="S84" s="17"/>
      <c r="T84" s="17"/>
      <c r="U84" s="17"/>
      <c r="V84" s="17"/>
    </row>
    <row r="85" spans="1:22" ht="15" customHeight="1" x14ac:dyDescent="0.3">
      <c r="A85" s="32">
        <v>69</v>
      </c>
      <c r="B85" s="38" t="s">
        <v>300</v>
      </c>
      <c r="C85" s="15" t="s">
        <v>48</v>
      </c>
      <c r="D85" s="15" t="s">
        <v>86</v>
      </c>
      <c r="E85" s="15" t="s">
        <v>112</v>
      </c>
      <c r="F85" s="15" t="s">
        <v>397</v>
      </c>
      <c r="G85" s="15"/>
      <c r="H85" s="198" t="s">
        <v>133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46" t="s">
        <v>880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3">
      <c r="A86" s="32">
        <v>70</v>
      </c>
      <c r="B86" s="38" t="s">
        <v>301</v>
      </c>
      <c r="C86" s="15" t="s">
        <v>49</v>
      </c>
      <c r="D86" s="15" t="s">
        <v>62</v>
      </c>
      <c r="E86" s="15"/>
      <c r="F86" s="15"/>
      <c r="G86" s="15"/>
      <c r="H86" s="45"/>
      <c r="I86" s="48"/>
      <c r="J86" s="49">
        <f t="shared" si="7"/>
        <v>0</v>
      </c>
      <c r="K86" s="49"/>
      <c r="L86" s="49"/>
      <c r="M86" s="50">
        <f t="shared" si="8"/>
        <v>0</v>
      </c>
      <c r="N86" s="69" t="s">
        <v>225</v>
      </c>
      <c r="O86" s="46"/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3">
      <c r="A87" s="32">
        <v>71</v>
      </c>
      <c r="B87" s="38" t="s">
        <v>302</v>
      </c>
      <c r="C87" s="15" t="s">
        <v>49</v>
      </c>
      <c r="D87" s="15" t="s">
        <v>62</v>
      </c>
      <c r="E87" s="15"/>
      <c r="F87" s="15"/>
      <c r="G87" s="15"/>
      <c r="H87" s="45"/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46"/>
      <c r="P87" s="17"/>
      <c r="Q87" s="17"/>
      <c r="R87" s="17"/>
      <c r="S87" s="17"/>
      <c r="T87" s="17"/>
      <c r="U87" s="17"/>
      <c r="V87" s="17"/>
    </row>
    <row r="88" spans="1:22" ht="15" customHeight="1" x14ac:dyDescent="0.3">
      <c r="A88" s="32">
        <v>72</v>
      </c>
      <c r="B88" s="38" t="s">
        <v>303</v>
      </c>
      <c r="C88" s="15" t="s">
        <v>49</v>
      </c>
      <c r="D88" s="15" t="s">
        <v>62</v>
      </c>
      <c r="E88" s="15"/>
      <c r="F88" s="15"/>
      <c r="G88" s="15"/>
      <c r="H88" s="45"/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754</v>
      </c>
      <c r="O88" s="46"/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3">
      <c r="A89" s="32">
        <v>73</v>
      </c>
      <c r="B89" s="38" t="s">
        <v>304</v>
      </c>
      <c r="C89" s="15" t="s">
        <v>48</v>
      </c>
      <c r="D89" s="15" t="s">
        <v>86</v>
      </c>
      <c r="E89" s="15" t="s">
        <v>112</v>
      </c>
      <c r="F89" s="15" t="s">
        <v>115</v>
      </c>
      <c r="G89" s="15" t="s">
        <v>143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46" t="s">
        <v>762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3">
      <c r="A90" s="32">
        <v>74</v>
      </c>
      <c r="B90" s="38" t="s">
        <v>305</v>
      </c>
      <c r="C90" s="15" t="s">
        <v>49</v>
      </c>
      <c r="D90" s="15" t="s">
        <v>392</v>
      </c>
      <c r="E90" s="15" t="s">
        <v>113</v>
      </c>
      <c r="F90" s="15" t="s">
        <v>398</v>
      </c>
      <c r="G90" s="15" t="s">
        <v>77</v>
      </c>
      <c r="H90" s="45" t="s">
        <v>133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46" t="s">
        <v>152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24"/>
      <c r="P91" s="29"/>
      <c r="Q91" s="29"/>
      <c r="R91" s="29"/>
      <c r="S91" s="29"/>
      <c r="T91" s="29"/>
      <c r="U91" s="29"/>
    </row>
    <row r="92" spans="1:22" s="18" customFormat="1" ht="15" customHeight="1" x14ac:dyDescent="0.3">
      <c r="A92" s="32">
        <v>75</v>
      </c>
      <c r="B92" s="38" t="s">
        <v>307</v>
      </c>
      <c r="C92" s="15" t="s">
        <v>49</v>
      </c>
      <c r="D92" s="15" t="s">
        <v>62</v>
      </c>
      <c r="E92" s="15"/>
      <c r="F92" s="15"/>
      <c r="G92" s="15"/>
      <c r="H92" s="45"/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46"/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3">
      <c r="A93" s="32">
        <v>76</v>
      </c>
      <c r="B93" s="38" t="s">
        <v>308</v>
      </c>
      <c r="C93" s="15" t="s">
        <v>49</v>
      </c>
      <c r="D93" s="15" t="s">
        <v>62</v>
      </c>
      <c r="E93" s="15"/>
      <c r="F93" s="15"/>
      <c r="G93" s="15"/>
      <c r="H93" s="45"/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46"/>
      <c r="P93" s="17"/>
      <c r="Q93" s="17"/>
      <c r="R93" s="17"/>
      <c r="S93" s="17"/>
      <c r="T93" s="17"/>
      <c r="U93" s="17"/>
      <c r="V93" s="17"/>
    </row>
    <row r="94" spans="1:22" ht="15" customHeight="1" x14ac:dyDescent="0.3">
      <c r="A94" s="32">
        <v>77</v>
      </c>
      <c r="B94" s="38" t="s">
        <v>309</v>
      </c>
      <c r="C94" s="15" t="s">
        <v>48</v>
      </c>
      <c r="D94" s="15" t="s">
        <v>86</v>
      </c>
      <c r="E94" s="15" t="s">
        <v>112</v>
      </c>
      <c r="F94" s="15" t="s">
        <v>397</v>
      </c>
      <c r="G94" s="15" t="s">
        <v>143</v>
      </c>
      <c r="H94" s="45" t="s">
        <v>133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46" t="s">
        <v>434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3">
      <c r="A95" s="32">
        <v>78</v>
      </c>
      <c r="B95" s="38" t="s">
        <v>310</v>
      </c>
      <c r="C95" s="15" t="s">
        <v>49</v>
      </c>
      <c r="D95" s="15" t="s">
        <v>62</v>
      </c>
      <c r="E95" s="15"/>
      <c r="F95" s="15"/>
      <c r="G95" s="15"/>
      <c r="H95" s="45"/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46"/>
      <c r="P95" s="40"/>
      <c r="Q95" s="40"/>
      <c r="R95" s="40"/>
      <c r="S95" s="40"/>
      <c r="T95" s="40"/>
      <c r="U95" s="40"/>
      <c r="V95" s="40"/>
    </row>
    <row r="96" spans="1:22" ht="15" customHeight="1" x14ac:dyDescent="0.3">
      <c r="A96" s="32">
        <v>79</v>
      </c>
      <c r="B96" s="38" t="s">
        <v>311</v>
      </c>
      <c r="C96" s="15" t="s">
        <v>49</v>
      </c>
      <c r="D96" s="15" t="s">
        <v>62</v>
      </c>
      <c r="E96" s="15"/>
      <c r="F96" s="15"/>
      <c r="G96" s="15"/>
      <c r="H96" s="45"/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46"/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3">
      <c r="A97" s="32">
        <v>80</v>
      </c>
      <c r="B97" s="38" t="s">
        <v>312</v>
      </c>
      <c r="C97" s="15" t="s">
        <v>49</v>
      </c>
      <c r="D97" s="15" t="s">
        <v>62</v>
      </c>
      <c r="E97" s="15"/>
      <c r="F97" s="15"/>
      <c r="G97" s="15"/>
      <c r="H97" s="45"/>
      <c r="I97" s="46"/>
      <c r="J97" s="49">
        <f t="shared" si="7"/>
        <v>0</v>
      </c>
      <c r="K97" s="49"/>
      <c r="L97" s="49"/>
      <c r="M97" s="50">
        <f t="shared" si="9"/>
        <v>0</v>
      </c>
      <c r="N97" s="69" t="s">
        <v>869</v>
      </c>
      <c r="O97" s="46"/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3">
      <c r="A98" s="32">
        <v>81</v>
      </c>
      <c r="B98" s="38" t="s">
        <v>313</v>
      </c>
      <c r="C98" s="15" t="s">
        <v>49</v>
      </c>
      <c r="D98" s="15" t="s">
        <v>62</v>
      </c>
      <c r="E98" s="15"/>
      <c r="F98" s="15"/>
      <c r="G98" s="15"/>
      <c r="H98" s="45"/>
      <c r="I98" s="48"/>
      <c r="J98" s="49">
        <f t="shared" si="7"/>
        <v>0</v>
      </c>
      <c r="K98" s="49"/>
      <c r="L98" s="49"/>
      <c r="M98" s="50">
        <f t="shared" si="9"/>
        <v>0</v>
      </c>
      <c r="N98" s="69" t="s">
        <v>452</v>
      </c>
      <c r="O98" s="46"/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3">
      <c r="A99" s="32">
        <v>82</v>
      </c>
      <c r="B99" s="38" t="s">
        <v>314</v>
      </c>
      <c r="C99" s="15" t="s">
        <v>49</v>
      </c>
      <c r="D99" s="15" t="s">
        <v>62</v>
      </c>
      <c r="E99" s="15"/>
      <c r="F99" s="15"/>
      <c r="G99" s="15"/>
      <c r="H99" s="45"/>
      <c r="I99" s="46"/>
      <c r="J99" s="49">
        <f t="shared" si="7"/>
        <v>0</v>
      </c>
      <c r="K99" s="49"/>
      <c r="L99" s="49"/>
      <c r="M99" s="50">
        <f t="shared" si="9"/>
        <v>0</v>
      </c>
      <c r="N99" s="69" t="s">
        <v>370</v>
      </c>
      <c r="O99" s="46"/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3">
      <c r="A100" s="32">
        <v>83</v>
      </c>
      <c r="B100" s="38" t="s">
        <v>315</v>
      </c>
      <c r="C100" s="15" t="s">
        <v>49</v>
      </c>
      <c r="D100" s="15" t="s">
        <v>62</v>
      </c>
      <c r="E100" s="15"/>
      <c r="F100" s="15"/>
      <c r="G100" s="15"/>
      <c r="H100" s="45"/>
      <c r="I100" s="48"/>
      <c r="J100" s="49">
        <f t="shared" si="7"/>
        <v>0</v>
      </c>
      <c r="K100" s="49"/>
      <c r="L100" s="49"/>
      <c r="M100" s="50">
        <f t="shared" si="9"/>
        <v>0</v>
      </c>
      <c r="N100" s="69" t="s">
        <v>409</v>
      </c>
      <c r="O100" s="46"/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24"/>
      <c r="P101" s="29"/>
      <c r="Q101" s="29"/>
      <c r="R101" s="29"/>
      <c r="S101" s="29"/>
      <c r="T101" s="29"/>
      <c r="U101" s="29"/>
    </row>
    <row r="102" spans="1:22" ht="15" customHeight="1" x14ac:dyDescent="0.3">
      <c r="A102" s="32">
        <v>84</v>
      </c>
      <c r="B102" s="47" t="s">
        <v>345</v>
      </c>
      <c r="C102" s="15" t="s">
        <v>49</v>
      </c>
      <c r="D102" s="15" t="s">
        <v>62</v>
      </c>
      <c r="E102" s="15"/>
      <c r="F102" s="15"/>
      <c r="G102" s="15"/>
      <c r="H102" s="45"/>
      <c r="I102" s="48"/>
      <c r="J102" s="49">
        <f t="shared" si="7"/>
        <v>0</v>
      </c>
      <c r="K102" s="49"/>
      <c r="L102" s="49"/>
      <c r="M102" s="50">
        <f>J102*(1-K102)*(1-L102)</f>
        <v>0</v>
      </c>
      <c r="N102" s="69" t="s">
        <v>367</v>
      </c>
      <c r="O102" s="46"/>
      <c r="P102" s="40"/>
      <c r="Q102" s="40"/>
      <c r="R102" s="40"/>
      <c r="S102" s="40"/>
      <c r="T102" s="40"/>
      <c r="U102" s="40"/>
      <c r="V102" s="40"/>
    </row>
    <row r="103" spans="1:22" ht="15" customHeight="1" x14ac:dyDescent="0.3">
      <c r="A103" s="32">
        <v>85</v>
      </c>
      <c r="B103" s="47" t="s">
        <v>346</v>
      </c>
      <c r="C103" s="15" t="s">
        <v>49</v>
      </c>
      <c r="D103" s="15" t="s">
        <v>62</v>
      </c>
      <c r="E103" s="15"/>
      <c r="F103" s="15"/>
      <c r="G103" s="15"/>
      <c r="H103" s="45"/>
      <c r="I103" s="48"/>
      <c r="J103" s="49">
        <f t="shared" si="7"/>
        <v>0</v>
      </c>
      <c r="K103" s="49"/>
      <c r="L103" s="49"/>
      <c r="M103" s="50">
        <f>J103*(1-K103)*(1-L103)</f>
        <v>0</v>
      </c>
      <c r="N103" s="69" t="s">
        <v>369</v>
      </c>
      <c r="O103" s="46"/>
    </row>
    <row r="105" spans="1:22" ht="14.25" customHeight="1" x14ac:dyDescent="0.3">
      <c r="B105" s="40"/>
    </row>
    <row r="107" spans="1:22" ht="14.25" customHeight="1" x14ac:dyDescent="0.3">
      <c r="A107" s="27"/>
      <c r="B107" s="19"/>
      <c r="C107" s="28"/>
      <c r="D107" s="28"/>
      <c r="E107" s="28"/>
      <c r="F107" s="28"/>
      <c r="G107" s="28"/>
      <c r="H107" s="19"/>
      <c r="I107" s="19"/>
      <c r="J107" s="28"/>
      <c r="K107" s="28"/>
      <c r="L107" s="28"/>
      <c r="M107" s="28"/>
      <c r="N107" s="28"/>
      <c r="O107" s="28"/>
    </row>
    <row r="114" spans="1:15" ht="14.25" customHeight="1" x14ac:dyDescent="0.3">
      <c r="A114" s="27"/>
      <c r="B114" s="19"/>
      <c r="C114" s="28"/>
      <c r="D114" s="28"/>
      <c r="E114" s="28"/>
      <c r="F114" s="28"/>
      <c r="G114" s="28"/>
      <c r="H114" s="19"/>
      <c r="I114" s="19"/>
      <c r="J114" s="28"/>
      <c r="K114" s="28"/>
      <c r="L114" s="28"/>
      <c r="M114" s="28"/>
      <c r="N114" s="28"/>
      <c r="O114" s="28"/>
    </row>
    <row r="118" spans="1:15" ht="14.25" customHeight="1" x14ac:dyDescent="0.3">
      <c r="A118" s="27"/>
      <c r="B118" s="19"/>
      <c r="C118" s="28"/>
      <c r="D118" s="28"/>
      <c r="E118" s="28"/>
      <c r="F118" s="28"/>
      <c r="G118" s="28"/>
      <c r="H118" s="19"/>
      <c r="I118" s="19"/>
      <c r="J118" s="28"/>
      <c r="K118" s="28"/>
      <c r="L118" s="28"/>
      <c r="M118" s="28"/>
      <c r="N118" s="28"/>
      <c r="O118" s="28"/>
    </row>
    <row r="121" spans="1:15" ht="14.25" customHeight="1" x14ac:dyDescent="0.3">
      <c r="A121" s="27"/>
      <c r="B121" s="19"/>
      <c r="C121" s="28"/>
      <c r="D121" s="28"/>
      <c r="E121" s="28"/>
      <c r="F121" s="28"/>
      <c r="G121" s="28"/>
      <c r="H121" s="19"/>
      <c r="I121" s="19"/>
      <c r="J121" s="28"/>
      <c r="K121" s="28"/>
      <c r="L121" s="28"/>
      <c r="M121" s="28"/>
      <c r="N121" s="28"/>
      <c r="O121" s="28"/>
    </row>
    <row r="125" spans="1:15" ht="14.25" customHeight="1" x14ac:dyDescent="0.3">
      <c r="A125" s="27"/>
      <c r="B125" s="19"/>
      <c r="C125" s="28"/>
      <c r="D125" s="28"/>
      <c r="E125" s="28"/>
      <c r="F125" s="28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ht="14.25" customHeight="1" x14ac:dyDescent="0.3">
      <c r="A128" s="27"/>
      <c r="B128" s="19"/>
      <c r="C128" s="28"/>
      <c r="D128" s="28"/>
      <c r="E128" s="28"/>
      <c r="F128" s="28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ht="14.25" customHeight="1" x14ac:dyDescent="0.3">
      <c r="A132" s="27"/>
      <c r="B132" s="19"/>
      <c r="C132" s="28"/>
      <c r="D132" s="28"/>
      <c r="E132" s="28"/>
      <c r="F132" s="28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mergeCells count="13">
    <mergeCell ref="A1:O1"/>
    <mergeCell ref="A3:O3"/>
    <mergeCell ref="A4:A7"/>
    <mergeCell ref="I4:I7"/>
    <mergeCell ref="C4:C5"/>
    <mergeCell ref="H4:H8"/>
    <mergeCell ref="N4:N9"/>
    <mergeCell ref="O4:O8"/>
    <mergeCell ref="B4:B5"/>
    <mergeCell ref="B6:B7"/>
    <mergeCell ref="D4:G4"/>
    <mergeCell ref="J4:J5"/>
    <mergeCell ref="J6:J9"/>
  </mergeCells>
  <phoneticPr fontId="31" type="noConversion"/>
  <dataValidations count="6">
    <dataValidation type="list" allowBlank="1" showInputMessage="1" showErrorMessage="1" sqref="K92:L100 K11:L28 K30:L40 K42:L47 K49:L55 K57:L70 K72:L77 K79:L90 K102:L103">
      <formula1>Формат</formula1>
    </dataValidation>
    <dataValidation type="list" allowBlank="1" showInputMessage="1" showErrorMessage="1" sqref="C92:C100 C79:C90 C72:C77 C57:C70 C49:C55 C42:C47 C30:C40 C11:C28 C102:C103">
      <formula1>$C$6:$C$8</formula1>
    </dataValidation>
    <dataValidation type="list" allowBlank="1" showInputMessage="1" showErrorMessage="1" sqref="D11:D28 D102:D103 D92:D100 D79:D90 D72:D77 D57:D70 D49:D55 D42:D47 D30:D40">
      <formula1>$D$6:$D$10</formula1>
    </dataValidation>
    <dataValidation type="list" allowBlank="1" showInputMessage="1" showErrorMessage="1" sqref="F72:F77 F11:F28 F42:F47 F49:F55 F57:F70 F102:F103 F92:F100 F30:F40 F79:F90">
      <formula1>$F$6:$F$8</formula1>
    </dataValidation>
    <dataValidation type="list" allowBlank="1" showInputMessage="1" showErrorMessage="1" sqref="E11:E28 E30:E40 E42:E47 E49:E55 E57:E70 E72:E77 E79:E90 E92:E100 E102:E103">
      <formula1>$E$6:$E$8</formula1>
    </dataValidation>
    <dataValidation type="list" allowBlank="1" showInputMessage="1" showErrorMessage="1" sqref="G11:G103">
      <formula1>$G$6:$G$10</formula1>
    </dataValidation>
  </dataValidations>
  <hyperlinks>
    <hyperlink ref="O66" r:id="rId1"/>
    <hyperlink ref="O55" r:id="rId2" display="http://openbudsk.ru/content/index.php?id=827"/>
    <hyperlink ref="O18" r:id="rId3" display="http://adm.rkursk.ru/inc/download.php?file_id=28199"/>
    <hyperlink ref="O37" r:id="rId4"/>
    <hyperlink ref="O45" r:id="rId5" display="http://mf-ao.ru/documents/proekt/proektzao_2014_7.zip"/>
    <hyperlink ref="O67" r:id="rId6" display="http://minfin.pnzreg.ru/files/finance_pnzreg_ru/files/otkrbud/ispbud14/200715_1704.zip"/>
    <hyperlink ref="O89" r:id="rId7" display="http://mf.omskportal.ru/ru/RegionalPublicAuthorities/executivelist/MF/otkrbudg/ispolnenie/2014/god/PageContent/0/body_files/file11/goszadan.rar"/>
    <hyperlink ref="N16" r:id="rId8"/>
    <hyperlink ref="N18" r:id="rId9"/>
    <hyperlink ref="N23" r:id="rId10"/>
    <hyperlink ref="N24" r:id="rId11"/>
    <hyperlink ref="N31" r:id="rId12"/>
    <hyperlink ref="N17" r:id="rId13"/>
    <hyperlink ref="N14" r:id="rId14"/>
    <hyperlink ref="N30" r:id="rId15"/>
    <hyperlink ref="N37" r:id="rId16"/>
    <hyperlink ref="N89" r:id="rId17"/>
    <hyperlink ref="N94" r:id="rId18"/>
    <hyperlink ref="N36" r:id="rId19"/>
    <hyperlink ref="N38" r:id="rId20"/>
    <hyperlink ref="N44" r:id="rId21"/>
    <hyperlink ref="N46" r:id="rId22"/>
    <hyperlink ref="N47" r:id="rId23"/>
    <hyperlink ref="N49" r:id="rId24"/>
    <hyperlink ref="N55" r:id="rId25"/>
    <hyperlink ref="N57" r:id="rId26" display="http://www.gsrb.ru/ru/materials/materialy-k-zasedaniyu-gs-k-rb/?SECTION_ID=153"/>
    <hyperlink ref="N62" r:id="rId27"/>
    <hyperlink ref="N72" r:id="rId28"/>
    <hyperlink ref="N74" r:id="rId29"/>
    <hyperlink ref="N75" r:id="rId30"/>
    <hyperlink ref="N86" r:id="rId31"/>
    <hyperlink ref="N87" r:id="rId32"/>
    <hyperlink ref="N88" r:id="rId33"/>
    <hyperlink ref="N53" r:id="rId34"/>
    <hyperlink ref="N27" r:id="rId35"/>
    <hyperlink ref="N58" r:id="rId36"/>
    <hyperlink ref="N35" r:id="rId37" display="http://budget.lenobl.ru/new/documents/budget.php"/>
    <hyperlink ref="N39" r:id="rId38"/>
    <hyperlink ref="N59" r:id="rId39"/>
    <hyperlink ref="N66" r:id="rId40"/>
    <hyperlink ref="N67" r:id="rId41"/>
    <hyperlink ref="N68" r:id="rId42"/>
    <hyperlink ref="N80" r:id="rId43"/>
    <hyperlink ref="N85" r:id="rId44"/>
    <hyperlink ref="N102" r:id="rId45"/>
    <hyperlink ref="N103" r:id="rId46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47"/>
    <hyperlink ref="N100" r:id="rId48"/>
    <hyperlink ref="N20" r:id="rId49"/>
    <hyperlink ref="N98" r:id="rId50"/>
    <hyperlink ref="N93" r:id="rId51"/>
    <hyperlink ref="N28" r:id="rId52"/>
    <hyperlink ref="N12" r:id="rId53"/>
    <hyperlink ref="N21" r:id="rId54"/>
    <hyperlink ref="N32" r:id="rId55"/>
    <hyperlink ref="N42" r:id="rId56"/>
    <hyperlink ref="N96" r:id="rId57"/>
    <hyperlink ref="N63" r:id="rId58"/>
    <hyperlink ref="N69" r:id="rId59"/>
    <hyperlink ref="N73" r:id="rId60" location="document_list"/>
    <hyperlink ref="N90" r:id="rId61"/>
    <hyperlink ref="N64" r:id="rId62"/>
    <hyperlink ref="N19" r:id="rId63"/>
    <hyperlink ref="N52" r:id="rId64" display="http://minfin09.ucoz.ru/index/proekt_zakona_ob_ispolnenii_bjudzheta_kchr/0-108"/>
    <hyperlink ref="N22" r:id="rId65"/>
    <hyperlink ref="N40" r:id="rId66"/>
    <hyperlink ref="N33" r:id="rId67" display="http://www.df35.ru/index.php?option=com_content&amp;view=category&amp;id=95&amp;Itemid=122"/>
    <hyperlink ref="N11" r:id="rId68"/>
    <hyperlink ref="N15" r:id="rId69"/>
    <hyperlink ref="N25" r:id="rId70"/>
    <hyperlink ref="N70" r:id="rId71"/>
    <hyperlink ref="N65" r:id="rId72"/>
    <hyperlink ref="N81" r:id="rId73"/>
    <hyperlink ref="N45" r:id="rId74"/>
    <hyperlink ref="O24" r:id="rId75" display="http://fin.tmbreg.ru/assets/files/RegionBudget/IspolRegion/2014/rep_gos_zd_2014.zip"/>
    <hyperlink ref="O23" r:id="rId76" tooltip="Анализ выполнения государственных заданий облю гос. учреждениями в 2014 году" display="http://finsmol.ru/aQpn~-dSjSZSdFofpOR7MwR7tWDF0XBgBRmd4HrDB04Nxcrg_-E3O8Zf_WEM7SSFukefBbPGF4bH"/>
  </hyperlinks>
  <pageMargins left="0.25" right="0.25" top="0.75" bottom="0.75" header="0.3" footer="0.3"/>
  <pageSetup paperSize="9" scale="46" fitToHeight="3" orientation="landscape" r:id="rId77"/>
  <headerFooter>
    <oddFooter>&amp;A&amp;RСтраница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" sqref="B1:B65536"/>
    </sheetView>
  </sheetViews>
  <sheetFormatPr defaultRowHeight="14.4" x14ac:dyDescent="0.3"/>
  <cols>
    <col min="1" max="1" width="19.6640625" customWidth="1"/>
    <col min="2" max="2" width="16.6640625" customWidth="1"/>
  </cols>
  <sheetData>
    <row r="1" spans="1:3" x14ac:dyDescent="0.3">
      <c r="A1" s="2" t="s">
        <v>317</v>
      </c>
      <c r="B1" s="1">
        <v>2015</v>
      </c>
    </row>
    <row r="3" spans="1:3" x14ac:dyDescent="0.3">
      <c r="A3" s="2" t="s">
        <v>336</v>
      </c>
      <c r="B3" s="2" t="s">
        <v>337</v>
      </c>
      <c r="C3" s="2"/>
    </row>
    <row r="4" spans="1:3" x14ac:dyDescent="0.3">
      <c r="A4" s="2"/>
      <c r="B4" s="2" t="s">
        <v>338</v>
      </c>
      <c r="C4" s="2">
        <v>0.5</v>
      </c>
    </row>
    <row r="5" spans="1:3" x14ac:dyDescent="0.3">
      <c r="A5" s="2"/>
      <c r="B5" s="2"/>
    </row>
    <row r="6" spans="1:3" x14ac:dyDescent="0.3">
      <c r="A6" s="2"/>
      <c r="B6" s="2"/>
    </row>
    <row r="7" spans="1:3" x14ac:dyDescent="0.3">
      <c r="A7" s="2"/>
      <c r="B7" s="2"/>
    </row>
    <row r="8" spans="1:3" x14ac:dyDescent="0.3">
      <c r="A8" s="2"/>
      <c r="B8" s="2"/>
    </row>
  </sheetData>
  <phoneticPr fontId="3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view="pageBreakPreview" zoomScaleNormal="100" zoomScaleSheetLayoutView="100" zoomScalePageLayoutView="70" workbookViewId="0">
      <pane xSplit="4" ySplit="7" topLeftCell="E8" activePane="bottomRight" state="frozen"/>
      <selection pane="topRight" activeCell="E1" sqref="E1"/>
      <selection pane="bottomLeft" activeCell="A7" sqref="A7"/>
      <selection pane="bottomRight" sqref="A1:XFD1"/>
    </sheetView>
  </sheetViews>
  <sheetFormatPr defaultColWidth="9.109375" defaultRowHeight="13.8" x14ac:dyDescent="0.3"/>
  <cols>
    <col min="1" max="1" width="35" style="43" customWidth="1"/>
    <col min="2" max="2" width="8.6640625" style="43" customWidth="1"/>
    <col min="3" max="3" width="13.6640625" style="43" customWidth="1"/>
    <col min="4" max="4" width="9.5546875" style="43" customWidth="1"/>
    <col min="5" max="5" width="25.5546875" style="43" customWidth="1"/>
    <col min="6" max="6" width="22.5546875" style="43" customWidth="1"/>
    <col min="7" max="7" width="20.5546875" style="43" customWidth="1"/>
    <col min="8" max="8" width="23.88671875" style="43" customWidth="1"/>
    <col min="9" max="9" width="25.33203125" style="43" customWidth="1"/>
    <col min="10" max="10" width="25.109375" style="43" customWidth="1"/>
    <col min="11" max="11" width="24.6640625" style="43" customWidth="1"/>
    <col min="12" max="12" width="24.33203125" style="43" customWidth="1"/>
    <col min="13" max="15" width="25.109375" style="43" customWidth="1"/>
    <col min="16" max="16384" width="9.109375" style="43"/>
  </cols>
  <sheetData>
    <row r="1" spans="1:20" ht="16.5" customHeight="1" x14ac:dyDescent="0.3">
      <c r="A1" s="264" t="s">
        <v>471</v>
      </c>
      <c r="B1" s="264"/>
      <c r="C1" s="264"/>
      <c r="D1" s="264"/>
      <c r="E1" s="264"/>
      <c r="F1" s="265"/>
      <c r="G1" s="265"/>
      <c r="H1" s="265"/>
      <c r="I1" s="265"/>
      <c r="J1" s="265"/>
      <c r="K1" s="265"/>
      <c r="L1" s="265"/>
      <c r="M1" s="265"/>
    </row>
    <row r="2" spans="1:20" ht="12.75" hidden="1" customHeight="1" x14ac:dyDescent="0.3">
      <c r="A2" s="6"/>
      <c r="B2" s="51"/>
      <c r="C2" s="51"/>
      <c r="D2" s="52"/>
      <c r="E2" s="52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0" ht="15" hidden="1" customHeight="1" x14ac:dyDescent="0.3">
      <c r="A3" s="4"/>
      <c r="B3" s="159"/>
      <c r="C3" s="52"/>
      <c r="D3" s="52"/>
      <c r="E3" s="52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0" ht="201.6" customHeight="1" x14ac:dyDescent="0.3">
      <c r="A4" s="41" t="s">
        <v>316</v>
      </c>
      <c r="B4" s="59" t="s">
        <v>321</v>
      </c>
      <c r="C4" s="59" t="s">
        <v>322</v>
      </c>
      <c r="D4" s="59" t="s">
        <v>668</v>
      </c>
      <c r="E4" s="41" t="str">
        <f>'Показатель 5.1'!A1</f>
        <v>5.1. Публикация проекта закона субъекта Российской Федерации об исполнении бюджета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</v>
      </c>
      <c r="F4" s="41" t="str">
        <f>'Показатель 5.2'!A1</f>
        <v>5.2. Публикация заключения внешнего органа государственного финансового контроля на годовой отчет об исполнении бюджета субъекта РФ за 2014 год в составе материалов к проекту закона об исполнении бюджета за 2014 год</v>
      </c>
      <c r="G4" s="41" t="str">
        <f>'Показатель 5.3'!A1</f>
        <v>5.3. Публикация результатов публичных слушаний по проекту закона об исполнении бюджета за 2014 год в составе материалов к проекту закона об исполнении бюджета за 2014 год</v>
      </c>
      <c r="H4" s="41" t="str">
        <f>'Показатель 5.4'!A1</f>
        <v>5.4. Публикация в составе материалов к проекту закона об исполнении бюджета за 2014 год сведений о прогнозируемых и фактических значениях показателей социально-экономического развития субъекта РФ за 2014 год</v>
      </c>
      <c r="I4" s="41" t="str">
        <f>'Показатель 5.5'!A1</f>
        <v>5.5. Публикация в составе проекта закона об исполнении бюджета за 2014 год или в материалах к нему  сведений о фактических поступлениях доходов в разрезе видов налоговых и неналоговых доходов в сравнении с первоначально утвержденными (установленными) значениями и пояснений различий между утвержденными (установленными) и фактическими значениями</v>
      </c>
      <c r="J4" s="41" t="str">
        <f>'Показатель 5.6'!A1</f>
        <v>5.6.  Публикация в составе проекта закона об исполнении бюджета за 2014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законом значениями</v>
      </c>
      <c r="K4" s="41" t="str">
        <f>'Показатель 5.7'!A1</f>
        <v>5.7. Публикация в составе проекта закона об исполнениии бюджета на 2014 год или в материалах к нему сведений о фактических расходах на реализацию государственных программ в сравнении с первоначально утвержденными законом о бюджете значениями</v>
      </c>
      <c r="L4" s="41" t="str">
        <f>'Показатель 5.8'!A1</f>
        <v>5.8 Публикация в составе материалов к проекту закона об исполнении бюджета сведений о государственном долге и его соответствии первоначально утвержденным (установленным) законом о бюджете значениям</v>
      </c>
      <c r="M4" s="41" t="str">
        <f>'Показатель 5.9'!A1</f>
        <v>5.9. Публикация в составе материалов к проекту закона об исполнении бюджета за 2014 год сведений о внесенных в течение года изменениях в закон о бюджете</v>
      </c>
      <c r="N4" s="41" t="str">
        <f>'Показатель 5.10'!A1</f>
        <v>5.10. Публикация в составе материалов к проекту закона об исполнении бюджета за 2014 год сведений о результатах реализации и (или) оценке эффективности государственных программ</v>
      </c>
      <c r="O4" s="41" t="str">
        <f>'Показатель 5.11'!A1</f>
        <v>5.11.  Публикация в составе материалов к проекту закона об исполнении бюджета за 2014 год сведений о выполнении государственных заданий</v>
      </c>
    </row>
    <row r="5" spans="1:20" ht="15" customHeight="1" x14ac:dyDescent="0.3">
      <c r="A5" s="37" t="s">
        <v>318</v>
      </c>
      <c r="B5" s="60" t="s">
        <v>323</v>
      </c>
      <c r="C5" s="60" t="s">
        <v>323</v>
      </c>
      <c r="D5" s="60" t="s">
        <v>319</v>
      </c>
      <c r="E5" s="42" t="s">
        <v>319</v>
      </c>
      <c r="F5" s="53" t="s">
        <v>319</v>
      </c>
      <c r="G5" s="53" t="s">
        <v>319</v>
      </c>
      <c r="H5" s="53" t="s">
        <v>319</v>
      </c>
      <c r="I5" s="53" t="s">
        <v>319</v>
      </c>
      <c r="J5" s="53" t="s">
        <v>319</v>
      </c>
      <c r="K5" s="53" t="s">
        <v>319</v>
      </c>
      <c r="L5" s="53" t="s">
        <v>319</v>
      </c>
      <c r="M5" s="53" t="s">
        <v>319</v>
      </c>
      <c r="N5" s="53" t="s">
        <v>319</v>
      </c>
      <c r="O5" s="53" t="s">
        <v>319</v>
      </c>
    </row>
    <row r="6" spans="1:20" ht="15" customHeight="1" x14ac:dyDescent="0.3">
      <c r="A6" s="37" t="s">
        <v>463</v>
      </c>
      <c r="B6" s="60"/>
      <c r="C6" s="60"/>
      <c r="D6" s="60">
        <f>SUM(E6:O6)</f>
        <v>22</v>
      </c>
      <c r="E6" s="42">
        <f>'Методика (Раздел 5)'!C8</f>
        <v>2</v>
      </c>
      <c r="F6" s="53">
        <f>'Методика (Раздел 5)'!C13</f>
        <v>2</v>
      </c>
      <c r="G6" s="53">
        <f>'Методика (Раздел 5)'!C17</f>
        <v>2</v>
      </c>
      <c r="H6" s="53">
        <f>'Методика (Раздел 5)'!C21</f>
        <v>2</v>
      </c>
      <c r="I6" s="53">
        <f>'Методика (Раздел 5)'!C25</f>
        <v>2</v>
      </c>
      <c r="J6" s="53">
        <f>'Методика (Раздел 5)'!C30</f>
        <v>2</v>
      </c>
      <c r="K6" s="53">
        <f>'Методика (Раздел 5)'!C34</f>
        <v>2</v>
      </c>
      <c r="L6" s="53">
        <f>'Методика (Раздел 5)'!C39</f>
        <v>2</v>
      </c>
      <c r="M6" s="53">
        <f>'Методика (Раздел 5)'!C44</f>
        <v>2</v>
      </c>
      <c r="N6" s="53">
        <f>'Методика (Раздел 5)'!C49</f>
        <v>2</v>
      </c>
      <c r="O6" s="53">
        <f>'Методика (Раздел 5)'!C53</f>
        <v>2</v>
      </c>
    </row>
    <row r="7" spans="1:20" s="137" customFormat="1" ht="15" customHeight="1" x14ac:dyDescent="0.3">
      <c r="A7" s="101" t="s">
        <v>226</v>
      </c>
      <c r="B7" s="101"/>
      <c r="C7" s="135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36"/>
      <c r="Q7" s="136"/>
      <c r="R7" s="136"/>
      <c r="S7" s="136"/>
      <c r="T7" s="136"/>
    </row>
    <row r="8" spans="1:20" ht="15" customHeight="1" x14ac:dyDescent="0.3">
      <c r="A8" s="47" t="s">
        <v>227</v>
      </c>
      <c r="B8" s="59" t="str">
        <f>VLOOKUP(A8,'Рейтинг (Раздел 5)'!$B$6:$C$90,2,FALSE)</f>
        <v>30</v>
      </c>
      <c r="C8" s="220" t="str">
        <f t="shared" ref="C8:C25" si="0">RANK(D8,$D$8:$D$25)&amp;IF(COUNTIF($D$8:$D$25,D8)&gt;1,"-"&amp;RANK(D8,$D$8:$D$25)+COUNTIF($D$8:$D$25,D8)-1,"")</f>
        <v>6</v>
      </c>
      <c r="D8" s="250">
        <f>SUM(E8:O8)</f>
        <v>10.5</v>
      </c>
      <c r="E8" s="71">
        <f>'Показатель 5.1'!K11</f>
        <v>0.5</v>
      </c>
      <c r="F8" s="72">
        <f>'Показатель 5.2'!G11</f>
        <v>2</v>
      </c>
      <c r="G8" s="72">
        <f>'Показатель 5.3'!M11</f>
        <v>0</v>
      </c>
      <c r="H8" s="72">
        <f>'Показатель 5.4'!O11</f>
        <v>2</v>
      </c>
      <c r="I8" s="72">
        <f>'Показатель 5.5'!M11</f>
        <v>2</v>
      </c>
      <c r="J8" s="72">
        <f>'Показатель 5.6'!M11</f>
        <v>2</v>
      </c>
      <c r="K8" s="72">
        <f>'Показатель 5.7'!M11</f>
        <v>0</v>
      </c>
      <c r="L8" s="72">
        <f>'Показатель 5.8'!I11</f>
        <v>0</v>
      </c>
      <c r="M8" s="72">
        <f>'Показатель 5.9'!L11</f>
        <v>0</v>
      </c>
      <c r="N8" s="72">
        <f>'Показатель 5.10'!L11</f>
        <v>2</v>
      </c>
      <c r="O8" s="72">
        <f>'Показатель 5.11'!M11</f>
        <v>0</v>
      </c>
    </row>
    <row r="9" spans="1:20" ht="15" customHeight="1" x14ac:dyDescent="0.3">
      <c r="A9" s="47" t="s">
        <v>228</v>
      </c>
      <c r="B9" s="59" t="str">
        <f>VLOOKUP(A9,'Рейтинг (Раздел 5)'!$B$6:$C$90,2,FALSE)</f>
        <v>21-22</v>
      </c>
      <c r="C9" s="220" t="str">
        <f t="shared" si="0"/>
        <v>4</v>
      </c>
      <c r="D9" s="250">
        <f t="shared" ref="D9:D72" si="1">SUM(E9:O9)</f>
        <v>16</v>
      </c>
      <c r="E9" s="71">
        <f>'Показатель 5.1'!K12</f>
        <v>2</v>
      </c>
      <c r="F9" s="72">
        <f>'Показатель 5.2'!G12</f>
        <v>2</v>
      </c>
      <c r="G9" s="72">
        <f>'Показатель 5.3'!M12</f>
        <v>0</v>
      </c>
      <c r="H9" s="72">
        <f>'Показатель 5.4'!O12</f>
        <v>2</v>
      </c>
      <c r="I9" s="72">
        <f>'Показатель 5.5'!M12</f>
        <v>2</v>
      </c>
      <c r="J9" s="72">
        <f>'Показатель 5.6'!M12</f>
        <v>2</v>
      </c>
      <c r="K9" s="72">
        <f>'Показатель 5.7'!M12</f>
        <v>2</v>
      </c>
      <c r="L9" s="72">
        <f>'Показатель 5.8'!I12</f>
        <v>0</v>
      </c>
      <c r="M9" s="72">
        <f>'Показатель 5.9'!L12</f>
        <v>2</v>
      </c>
      <c r="N9" s="72">
        <f>'Показатель 5.10'!L12</f>
        <v>2</v>
      </c>
      <c r="O9" s="72">
        <f>'Показатель 5.11'!M12</f>
        <v>0</v>
      </c>
    </row>
    <row r="10" spans="1:20" ht="15" customHeight="1" x14ac:dyDescent="0.3">
      <c r="A10" s="47" t="s">
        <v>229</v>
      </c>
      <c r="B10" s="59" t="str">
        <f>VLOOKUP(A10,'Рейтинг (Раздел 5)'!$B$6:$C$90,2,FALSE)</f>
        <v>1-8</v>
      </c>
      <c r="C10" s="220" t="str">
        <f t="shared" si="0"/>
        <v>1-2</v>
      </c>
      <c r="D10" s="250">
        <f t="shared" si="1"/>
        <v>22</v>
      </c>
      <c r="E10" s="71">
        <f>'Показатель 5.1'!K13</f>
        <v>2</v>
      </c>
      <c r="F10" s="72">
        <f>'Показатель 5.2'!G13</f>
        <v>2</v>
      </c>
      <c r="G10" s="72">
        <f>'Показатель 5.3'!M13</f>
        <v>2</v>
      </c>
      <c r="H10" s="72">
        <f>'Показатель 5.4'!O13</f>
        <v>2</v>
      </c>
      <c r="I10" s="72">
        <f>'Показатель 5.5'!M13</f>
        <v>2</v>
      </c>
      <c r="J10" s="72">
        <f>'Показатель 5.6'!M13</f>
        <v>2</v>
      </c>
      <c r="K10" s="72">
        <f>'Показатель 5.7'!M13</f>
        <v>2</v>
      </c>
      <c r="L10" s="72">
        <f>'Показатель 5.8'!I13</f>
        <v>2</v>
      </c>
      <c r="M10" s="72">
        <f>'Показатель 5.9'!L13</f>
        <v>2</v>
      </c>
      <c r="N10" s="72">
        <f>'Показатель 5.10'!L13</f>
        <v>2</v>
      </c>
      <c r="O10" s="72">
        <f>'Показатель 5.11'!M13</f>
        <v>2</v>
      </c>
    </row>
    <row r="11" spans="1:20" ht="15" customHeight="1" x14ac:dyDescent="0.3">
      <c r="A11" s="47" t="s">
        <v>230</v>
      </c>
      <c r="B11" s="59" t="str">
        <f>VLOOKUP(A11,'Рейтинг (Раздел 5)'!$B$6:$C$90,2,FALSE)</f>
        <v>13</v>
      </c>
      <c r="C11" s="220" t="str">
        <f t="shared" si="0"/>
        <v>3</v>
      </c>
      <c r="D11" s="250">
        <f t="shared" si="1"/>
        <v>19</v>
      </c>
      <c r="E11" s="71">
        <f>'Показатель 5.1'!K14</f>
        <v>2</v>
      </c>
      <c r="F11" s="72">
        <f>'Показатель 5.2'!G14</f>
        <v>2</v>
      </c>
      <c r="G11" s="72">
        <f>'Показатель 5.3'!M14</f>
        <v>2</v>
      </c>
      <c r="H11" s="72">
        <f>'Показатель 5.4'!O14</f>
        <v>2</v>
      </c>
      <c r="I11" s="72">
        <f>'Показатель 5.5'!M14</f>
        <v>2</v>
      </c>
      <c r="J11" s="72">
        <f>'Показатель 5.6'!M14</f>
        <v>2</v>
      </c>
      <c r="K11" s="72">
        <f>'Показатель 5.7'!M14</f>
        <v>2</v>
      </c>
      <c r="L11" s="72">
        <f>'Показатель 5.8'!I14</f>
        <v>2</v>
      </c>
      <c r="M11" s="72">
        <f>'Показатель 5.9'!L14</f>
        <v>1</v>
      </c>
      <c r="N11" s="72">
        <f>'Показатель 5.10'!L14</f>
        <v>0</v>
      </c>
      <c r="O11" s="72">
        <f>'Показатель 5.11'!M14</f>
        <v>2</v>
      </c>
    </row>
    <row r="12" spans="1:20" ht="15" customHeight="1" x14ac:dyDescent="0.3">
      <c r="A12" s="47" t="s">
        <v>231</v>
      </c>
      <c r="B12" s="59" t="str">
        <f>VLOOKUP(A12,'Рейтинг (Раздел 5)'!$B$6:$C$90,2,FALSE)</f>
        <v>73-81</v>
      </c>
      <c r="C12" s="220" t="str">
        <f t="shared" si="0"/>
        <v>17-18</v>
      </c>
      <c r="D12" s="250">
        <f t="shared" si="1"/>
        <v>1</v>
      </c>
      <c r="E12" s="71">
        <f>'Показатель 5.1'!K15</f>
        <v>1</v>
      </c>
      <c r="F12" s="72">
        <f>'Показатель 5.2'!G15</f>
        <v>0</v>
      </c>
      <c r="G12" s="72">
        <f>'Показатель 5.3'!M15</f>
        <v>0</v>
      </c>
      <c r="H12" s="72">
        <f>'Показатель 5.4'!O15</f>
        <v>0</v>
      </c>
      <c r="I12" s="72">
        <f>'Показатель 5.5'!M15</f>
        <v>0</v>
      </c>
      <c r="J12" s="72">
        <f>'Показатель 5.6'!M15</f>
        <v>0</v>
      </c>
      <c r="K12" s="72">
        <f>'Показатель 5.7'!M15</f>
        <v>0</v>
      </c>
      <c r="L12" s="72">
        <f>'Показатель 5.8'!I15</f>
        <v>0</v>
      </c>
      <c r="M12" s="72">
        <f>'Показатель 5.9'!L15</f>
        <v>0</v>
      </c>
      <c r="N12" s="72">
        <f>'Показатель 5.10'!L15</f>
        <v>0</v>
      </c>
      <c r="O12" s="72">
        <f>'Показатель 5.11'!M15</f>
        <v>0</v>
      </c>
    </row>
    <row r="13" spans="1:20" ht="15" customHeight="1" x14ac:dyDescent="0.3">
      <c r="A13" s="47" t="s">
        <v>232</v>
      </c>
      <c r="B13" s="59" t="str">
        <f>VLOOKUP(A13,'Рейтинг (Раздел 5)'!$B$6:$C$90,2,FALSE)</f>
        <v>55-63</v>
      </c>
      <c r="C13" s="220" t="str">
        <f t="shared" si="0"/>
        <v>15</v>
      </c>
      <c r="D13" s="250">
        <f t="shared" si="1"/>
        <v>3</v>
      </c>
      <c r="E13" s="71">
        <f>'Показатель 5.1'!K16</f>
        <v>1</v>
      </c>
      <c r="F13" s="72">
        <f>'Показатель 5.2'!G16</f>
        <v>2</v>
      </c>
      <c r="G13" s="72">
        <f>'Показатель 5.3'!M16</f>
        <v>0</v>
      </c>
      <c r="H13" s="72">
        <f>'Показатель 5.4'!O16</f>
        <v>0</v>
      </c>
      <c r="I13" s="72">
        <f>'Показатель 5.5'!M16</f>
        <v>0</v>
      </c>
      <c r="J13" s="72">
        <f>'Показатель 5.6'!M16</f>
        <v>0</v>
      </c>
      <c r="K13" s="72">
        <f>'Показатель 5.7'!M16</f>
        <v>0</v>
      </c>
      <c r="L13" s="72">
        <f>'Показатель 5.8'!I16</f>
        <v>0</v>
      </c>
      <c r="M13" s="72">
        <f>'Показатель 5.9'!L16</f>
        <v>0</v>
      </c>
      <c r="N13" s="72">
        <f>'Показатель 5.10'!L16</f>
        <v>0</v>
      </c>
      <c r="O13" s="72">
        <f>'Показатель 5.11'!M16</f>
        <v>0</v>
      </c>
    </row>
    <row r="14" spans="1:20" ht="15" customHeight="1" x14ac:dyDescent="0.3">
      <c r="A14" s="47" t="s">
        <v>233</v>
      </c>
      <c r="B14" s="59" t="str">
        <f>VLOOKUP(A14,'Рейтинг (Раздел 5)'!$B$6:$C$90,2,FALSE)</f>
        <v>36-37</v>
      </c>
      <c r="C14" s="220" t="str">
        <f t="shared" si="0"/>
        <v>11</v>
      </c>
      <c r="D14" s="250">
        <f t="shared" si="1"/>
        <v>9</v>
      </c>
      <c r="E14" s="71">
        <f>'Показатель 5.1'!K17</f>
        <v>2</v>
      </c>
      <c r="F14" s="72">
        <f>'Показатель 5.2'!G17</f>
        <v>0</v>
      </c>
      <c r="G14" s="72">
        <f>'Показатель 5.3'!M17</f>
        <v>0</v>
      </c>
      <c r="H14" s="72">
        <f>'Показатель 5.4'!O17</f>
        <v>2</v>
      </c>
      <c r="I14" s="72">
        <f>'Показатель 5.5'!M17</f>
        <v>1</v>
      </c>
      <c r="J14" s="72">
        <f>'Показатель 5.6'!M17</f>
        <v>1</v>
      </c>
      <c r="K14" s="72">
        <f>'Показатель 5.7'!M17</f>
        <v>1</v>
      </c>
      <c r="L14" s="72">
        <f>'Показатель 5.8'!I17</f>
        <v>0</v>
      </c>
      <c r="M14" s="72">
        <f>'Показатель 5.9'!L17</f>
        <v>0</v>
      </c>
      <c r="N14" s="72">
        <f>'Показатель 5.10'!L17</f>
        <v>2</v>
      </c>
      <c r="O14" s="72">
        <f>'Показатель 5.11'!M17</f>
        <v>0</v>
      </c>
    </row>
    <row r="15" spans="1:20" ht="15" customHeight="1" x14ac:dyDescent="0.3">
      <c r="A15" s="47" t="s">
        <v>234</v>
      </c>
      <c r="B15" s="59" t="str">
        <f>VLOOKUP(A15,'Рейтинг (Раздел 5)'!$B$6:$C$90,2,FALSE)</f>
        <v>31-34</v>
      </c>
      <c r="C15" s="220" t="str">
        <f t="shared" si="0"/>
        <v>7-9</v>
      </c>
      <c r="D15" s="250">
        <f t="shared" si="1"/>
        <v>10</v>
      </c>
      <c r="E15" s="71">
        <f>'Показатель 5.1'!K18</f>
        <v>2</v>
      </c>
      <c r="F15" s="72">
        <f>'Показатель 5.2'!G18</f>
        <v>0</v>
      </c>
      <c r="G15" s="72">
        <f>'Показатель 5.3'!M18</f>
        <v>2</v>
      </c>
      <c r="H15" s="72">
        <f>'Показатель 5.4'!O18</f>
        <v>1</v>
      </c>
      <c r="I15" s="72">
        <f>'Показатель 5.5'!M18</f>
        <v>2</v>
      </c>
      <c r="J15" s="72">
        <f>'Показатель 5.6'!M18</f>
        <v>1</v>
      </c>
      <c r="K15" s="72">
        <f>'Показатель 5.7'!M18</f>
        <v>1</v>
      </c>
      <c r="L15" s="72">
        <f>'Показатель 5.8'!I18</f>
        <v>0</v>
      </c>
      <c r="M15" s="72">
        <f>'Показатель 5.9'!L18</f>
        <v>1</v>
      </c>
      <c r="N15" s="72">
        <f>'Показатель 5.10'!L18</f>
        <v>0</v>
      </c>
      <c r="O15" s="72">
        <f>'Показатель 5.11'!M18</f>
        <v>0</v>
      </c>
    </row>
    <row r="16" spans="1:20" ht="15" customHeight="1" x14ac:dyDescent="0.3">
      <c r="A16" s="47" t="s">
        <v>235</v>
      </c>
      <c r="B16" s="59" t="str">
        <f>VLOOKUP(A16,'Рейтинг (Раздел 5)'!$B$6:$C$90,2,FALSE)</f>
        <v>31-34</v>
      </c>
      <c r="C16" s="220" t="str">
        <f t="shared" si="0"/>
        <v>7-9</v>
      </c>
      <c r="D16" s="250">
        <f t="shared" si="1"/>
        <v>10</v>
      </c>
      <c r="E16" s="71">
        <f>'Показатель 5.1'!K19</f>
        <v>2</v>
      </c>
      <c r="F16" s="72">
        <f>'Показатель 5.2'!G19</f>
        <v>2</v>
      </c>
      <c r="G16" s="72">
        <f>'Показатель 5.3'!M19</f>
        <v>2</v>
      </c>
      <c r="H16" s="72">
        <f>'Показатель 5.4'!O19</f>
        <v>1</v>
      </c>
      <c r="I16" s="72">
        <f>'Показатель 5.5'!M19</f>
        <v>0</v>
      </c>
      <c r="J16" s="72">
        <f>'Показатель 5.6'!M19</f>
        <v>0</v>
      </c>
      <c r="K16" s="72">
        <f>'Показатель 5.7'!M19</f>
        <v>0</v>
      </c>
      <c r="L16" s="72">
        <f>'Показатель 5.8'!I19</f>
        <v>0</v>
      </c>
      <c r="M16" s="72">
        <f>'Показатель 5.9'!L19</f>
        <v>1</v>
      </c>
      <c r="N16" s="72">
        <f>'Показатель 5.10'!L19</f>
        <v>2</v>
      </c>
      <c r="O16" s="72">
        <f>'Показатель 5.11'!M19</f>
        <v>0</v>
      </c>
    </row>
    <row r="17" spans="1:20" ht="15" customHeight="1" x14ac:dyDescent="0.3">
      <c r="A17" s="47" t="s">
        <v>236</v>
      </c>
      <c r="B17" s="59" t="str">
        <f>VLOOKUP(A17,'Рейтинг (Раздел 5)'!$B$6:$C$90,2,FALSE)</f>
        <v>1-8</v>
      </c>
      <c r="C17" s="220" t="str">
        <f t="shared" si="0"/>
        <v>1-2</v>
      </c>
      <c r="D17" s="250">
        <f t="shared" si="1"/>
        <v>22</v>
      </c>
      <c r="E17" s="71">
        <f>'Показатель 5.1'!K20</f>
        <v>2</v>
      </c>
      <c r="F17" s="72">
        <f>'Показатель 5.2'!G20</f>
        <v>2</v>
      </c>
      <c r="G17" s="72">
        <f>'Показатель 5.3'!M20</f>
        <v>2</v>
      </c>
      <c r="H17" s="72">
        <f>'Показатель 5.4'!O20</f>
        <v>2</v>
      </c>
      <c r="I17" s="72">
        <f>'Показатель 5.5'!M20</f>
        <v>2</v>
      </c>
      <c r="J17" s="72">
        <f>'Показатель 5.6'!M20</f>
        <v>2</v>
      </c>
      <c r="K17" s="72">
        <f>'Показатель 5.7'!M20</f>
        <v>2</v>
      </c>
      <c r="L17" s="72">
        <f>'Показатель 5.8'!I20</f>
        <v>2</v>
      </c>
      <c r="M17" s="72">
        <f>'Показатель 5.9'!L20</f>
        <v>2</v>
      </c>
      <c r="N17" s="72">
        <f>'Показатель 5.10'!L20</f>
        <v>2</v>
      </c>
      <c r="O17" s="72">
        <f>'Показатель 5.11'!M20</f>
        <v>2</v>
      </c>
    </row>
    <row r="18" spans="1:20" ht="15" customHeight="1" x14ac:dyDescent="0.3">
      <c r="A18" s="47" t="s">
        <v>237</v>
      </c>
      <c r="B18" s="59" t="str">
        <f>VLOOKUP(A18,'Рейтинг (Раздел 5)'!$B$6:$C$90,2,FALSE)</f>
        <v>73-81</v>
      </c>
      <c r="C18" s="220" t="str">
        <f t="shared" si="0"/>
        <v>17-18</v>
      </c>
      <c r="D18" s="250">
        <f t="shared" si="1"/>
        <v>1</v>
      </c>
      <c r="E18" s="71">
        <f>'Показатель 5.1'!K21</f>
        <v>0</v>
      </c>
      <c r="F18" s="72">
        <f>'Показатель 5.2'!G21</f>
        <v>1</v>
      </c>
      <c r="G18" s="72">
        <f>'Показатель 5.3'!M21</f>
        <v>0</v>
      </c>
      <c r="H18" s="72">
        <f>'Показатель 5.4'!O21</f>
        <v>0</v>
      </c>
      <c r="I18" s="72">
        <f>'Показатель 5.5'!M21</f>
        <v>0</v>
      </c>
      <c r="J18" s="72">
        <f>'Показатель 5.6'!M21</f>
        <v>0</v>
      </c>
      <c r="K18" s="72">
        <f>'Показатель 5.7'!M21</f>
        <v>0</v>
      </c>
      <c r="L18" s="72">
        <f>'Показатель 5.8'!I21</f>
        <v>0</v>
      </c>
      <c r="M18" s="72">
        <f>'Показатель 5.9'!L21</f>
        <v>0</v>
      </c>
      <c r="N18" s="72">
        <f>'Показатель 5.10'!L21</f>
        <v>0</v>
      </c>
      <c r="O18" s="72">
        <f>'Показатель 5.11'!M21</f>
        <v>0</v>
      </c>
    </row>
    <row r="19" spans="1:20" ht="15" customHeight="1" x14ac:dyDescent="0.3">
      <c r="A19" s="47" t="s">
        <v>238</v>
      </c>
      <c r="B19" s="59" t="str">
        <f>VLOOKUP(A19,'Рейтинг (Раздел 5)'!$B$6:$C$90,2,FALSE)</f>
        <v>54</v>
      </c>
      <c r="C19" s="220" t="str">
        <f t="shared" si="0"/>
        <v>14</v>
      </c>
      <c r="D19" s="250">
        <f t="shared" si="1"/>
        <v>3.5</v>
      </c>
      <c r="E19" s="71">
        <f>'Показатель 5.1'!K22</f>
        <v>0.5</v>
      </c>
      <c r="F19" s="72">
        <f>'Показатель 5.2'!G22</f>
        <v>1</v>
      </c>
      <c r="G19" s="72">
        <f>'Показатель 5.3'!M22</f>
        <v>0</v>
      </c>
      <c r="H19" s="72">
        <f>'Показатель 5.4'!O22</f>
        <v>0</v>
      </c>
      <c r="I19" s="72">
        <f>'Показатель 5.5'!M22</f>
        <v>0</v>
      </c>
      <c r="J19" s="72">
        <f>'Показатель 5.6'!M22</f>
        <v>0</v>
      </c>
      <c r="K19" s="72">
        <f>'Показатель 5.7'!M22</f>
        <v>0</v>
      </c>
      <c r="L19" s="72">
        <f>'Показатель 5.8'!I22</f>
        <v>0</v>
      </c>
      <c r="M19" s="72">
        <f>'Показатель 5.9'!L22</f>
        <v>0</v>
      </c>
      <c r="N19" s="72">
        <f>'Показатель 5.10'!L22</f>
        <v>2</v>
      </c>
      <c r="O19" s="72">
        <f>'Показатель 5.11'!M22</f>
        <v>0</v>
      </c>
    </row>
    <row r="20" spans="1:20" ht="15" customHeight="1" x14ac:dyDescent="0.3">
      <c r="A20" s="47" t="s">
        <v>239</v>
      </c>
      <c r="B20" s="59" t="str">
        <f>VLOOKUP(A20,'Рейтинг (Раздел 5)'!$B$6:$C$90,2,FALSE)</f>
        <v>45-47</v>
      </c>
      <c r="C20" s="220" t="str">
        <f t="shared" si="0"/>
        <v>12</v>
      </c>
      <c r="D20" s="250">
        <f t="shared" si="1"/>
        <v>5</v>
      </c>
      <c r="E20" s="71">
        <f>'Показатель 5.1'!K23</f>
        <v>1</v>
      </c>
      <c r="F20" s="72">
        <f>'Показатель 5.2'!G23</f>
        <v>2</v>
      </c>
      <c r="G20" s="72">
        <f>'Показатель 5.3'!M23</f>
        <v>2</v>
      </c>
      <c r="H20" s="72">
        <f>'Показатель 5.4'!O23</f>
        <v>0</v>
      </c>
      <c r="I20" s="72">
        <f>'Показатель 5.5'!M23</f>
        <v>0</v>
      </c>
      <c r="J20" s="72">
        <f>'Показатель 5.6'!M23</f>
        <v>0</v>
      </c>
      <c r="K20" s="72">
        <f>'Показатель 5.7'!M23</f>
        <v>0</v>
      </c>
      <c r="L20" s="72">
        <f>'Показатель 5.8'!I23</f>
        <v>0</v>
      </c>
      <c r="M20" s="72">
        <f>'Показатель 5.9'!L23</f>
        <v>0</v>
      </c>
      <c r="N20" s="72">
        <f>'Показатель 5.10'!L23</f>
        <v>0</v>
      </c>
      <c r="O20" s="72">
        <f>'Показатель 5.11'!M23</f>
        <v>0</v>
      </c>
    </row>
    <row r="21" spans="1:20" ht="15" customHeight="1" x14ac:dyDescent="0.3">
      <c r="A21" s="47" t="s">
        <v>240</v>
      </c>
      <c r="B21" s="59" t="str">
        <f>VLOOKUP(A21,'Рейтинг (Раздел 5)'!$B$6:$C$90,2,FALSE)</f>
        <v>23-24</v>
      </c>
      <c r="C21" s="220" t="str">
        <f t="shared" si="0"/>
        <v>5</v>
      </c>
      <c r="D21" s="250">
        <f t="shared" si="1"/>
        <v>15</v>
      </c>
      <c r="E21" s="71">
        <f>'Показатель 5.1'!K24</f>
        <v>2</v>
      </c>
      <c r="F21" s="72">
        <f>'Показатель 5.2'!G24</f>
        <v>2</v>
      </c>
      <c r="G21" s="72">
        <f>'Показатель 5.3'!M24</f>
        <v>2</v>
      </c>
      <c r="H21" s="72">
        <f>'Показатель 5.4'!O24</f>
        <v>0</v>
      </c>
      <c r="I21" s="72">
        <f>'Показатель 5.5'!M24</f>
        <v>2</v>
      </c>
      <c r="J21" s="72">
        <f>'Показатель 5.6'!M24</f>
        <v>1</v>
      </c>
      <c r="K21" s="72">
        <f>'Показатель 5.7'!M24</f>
        <v>0</v>
      </c>
      <c r="L21" s="72">
        <f>'Показатель 5.8'!I24</f>
        <v>2</v>
      </c>
      <c r="M21" s="72">
        <f>'Показатель 5.9'!L24</f>
        <v>2</v>
      </c>
      <c r="N21" s="72">
        <f>'Показатель 5.10'!L24</f>
        <v>0</v>
      </c>
      <c r="O21" s="72">
        <f>'Показатель 5.11'!M24</f>
        <v>2</v>
      </c>
    </row>
    <row r="22" spans="1:20" ht="15" customHeight="1" x14ac:dyDescent="0.3">
      <c r="A22" s="47" t="s">
        <v>241</v>
      </c>
      <c r="B22" s="59" t="str">
        <f>VLOOKUP(A22,'Рейтинг (Раздел 5)'!$B$6:$C$90,2,FALSE)</f>
        <v>31-34</v>
      </c>
      <c r="C22" s="220" t="str">
        <f t="shared" si="0"/>
        <v>7-9</v>
      </c>
      <c r="D22" s="250">
        <f t="shared" si="1"/>
        <v>10</v>
      </c>
      <c r="E22" s="71">
        <f>'Показатель 5.1'!K25</f>
        <v>2</v>
      </c>
      <c r="F22" s="72">
        <f>'Показатель 5.2'!G25</f>
        <v>2</v>
      </c>
      <c r="G22" s="72">
        <f>'Показатель 5.3'!M25</f>
        <v>2</v>
      </c>
      <c r="H22" s="72">
        <f>'Показатель 5.4'!O25</f>
        <v>0</v>
      </c>
      <c r="I22" s="72">
        <f>'Показатель 5.5'!M25</f>
        <v>1</v>
      </c>
      <c r="J22" s="72">
        <f>'Показатель 5.6'!M25</f>
        <v>1</v>
      </c>
      <c r="K22" s="72">
        <f>'Показатель 5.7'!M25</f>
        <v>0</v>
      </c>
      <c r="L22" s="72">
        <f>'Показатель 5.8'!I25</f>
        <v>0</v>
      </c>
      <c r="M22" s="72">
        <f>'Показатель 5.9'!L25</f>
        <v>0</v>
      </c>
      <c r="N22" s="72">
        <f>'Показатель 5.10'!L25</f>
        <v>2</v>
      </c>
      <c r="O22" s="72">
        <f>'Показатель 5.11'!M25</f>
        <v>0</v>
      </c>
    </row>
    <row r="23" spans="1:20" ht="15" customHeight="1" x14ac:dyDescent="0.3">
      <c r="A23" s="47" t="s">
        <v>242</v>
      </c>
      <c r="B23" s="59" t="str">
        <f>VLOOKUP(A23,'Рейтинг (Раздел 5)'!$B$6:$C$90,2,FALSE)</f>
        <v>48-53</v>
      </c>
      <c r="C23" s="220" t="str">
        <f t="shared" si="0"/>
        <v>13</v>
      </c>
      <c r="D23" s="250">
        <f t="shared" si="1"/>
        <v>4</v>
      </c>
      <c r="E23" s="71">
        <f>'Показатель 5.1'!K26</f>
        <v>1</v>
      </c>
      <c r="F23" s="72">
        <f>'Показатель 5.2'!G26</f>
        <v>2</v>
      </c>
      <c r="G23" s="72">
        <f>'Показатель 5.3'!M26</f>
        <v>0</v>
      </c>
      <c r="H23" s="72">
        <f>'Показатель 5.4'!O26</f>
        <v>0</v>
      </c>
      <c r="I23" s="72">
        <f>'Показатель 5.5'!M26</f>
        <v>0</v>
      </c>
      <c r="J23" s="72">
        <f>'Показатель 5.6'!M26</f>
        <v>0</v>
      </c>
      <c r="K23" s="72">
        <f>'Показатель 5.7'!M26</f>
        <v>0</v>
      </c>
      <c r="L23" s="72">
        <f>'Показатель 5.8'!I26</f>
        <v>0</v>
      </c>
      <c r="M23" s="72">
        <f>'Показатель 5.9'!L26</f>
        <v>1</v>
      </c>
      <c r="N23" s="72">
        <f>'Показатель 5.10'!L26</f>
        <v>0</v>
      </c>
      <c r="O23" s="72">
        <f>'Показатель 5.11'!M26</f>
        <v>0</v>
      </c>
    </row>
    <row r="24" spans="1:20" ht="15" customHeight="1" x14ac:dyDescent="0.3">
      <c r="A24" s="47" t="s">
        <v>243</v>
      </c>
      <c r="B24" s="59" t="str">
        <f>VLOOKUP(A24,'Рейтинг (Раздел 5)'!$B$6:$C$90,2,FALSE)</f>
        <v>66-72</v>
      </c>
      <c r="C24" s="220" t="str">
        <f t="shared" si="0"/>
        <v>16</v>
      </c>
      <c r="D24" s="250">
        <f t="shared" si="1"/>
        <v>2</v>
      </c>
      <c r="E24" s="71">
        <f>'Показатель 5.1'!K27</f>
        <v>1</v>
      </c>
      <c r="F24" s="72">
        <f>'Показатель 5.2'!G27</f>
        <v>1</v>
      </c>
      <c r="G24" s="72">
        <f>'Показатель 5.3'!M27</f>
        <v>0</v>
      </c>
      <c r="H24" s="72">
        <f>'Показатель 5.4'!O27</f>
        <v>0</v>
      </c>
      <c r="I24" s="72">
        <f>'Показатель 5.5'!M27</f>
        <v>0</v>
      </c>
      <c r="J24" s="72">
        <f>'Показатель 5.6'!M27</f>
        <v>0</v>
      </c>
      <c r="K24" s="72">
        <f>'Показатель 5.7'!M27</f>
        <v>0</v>
      </c>
      <c r="L24" s="72">
        <f>'Показатель 5.8'!I27</f>
        <v>0</v>
      </c>
      <c r="M24" s="72">
        <f>'Показатель 5.9'!L27</f>
        <v>0</v>
      </c>
      <c r="N24" s="72">
        <f>'Показатель 5.10'!L27</f>
        <v>0</v>
      </c>
      <c r="O24" s="72">
        <f>'Показатель 5.11'!M27</f>
        <v>0</v>
      </c>
    </row>
    <row r="25" spans="1:20" ht="15" customHeight="1" x14ac:dyDescent="0.3">
      <c r="A25" s="47" t="s">
        <v>244</v>
      </c>
      <c r="B25" s="59" t="str">
        <f>VLOOKUP(A25,'Рейтинг (Раздел 5)'!$B$6:$C$90,2,FALSE)</f>
        <v>35</v>
      </c>
      <c r="C25" s="220" t="str">
        <f t="shared" si="0"/>
        <v>10</v>
      </c>
      <c r="D25" s="250">
        <f t="shared" si="1"/>
        <v>9.5</v>
      </c>
      <c r="E25" s="71">
        <f>'Показатель 5.1'!K28</f>
        <v>0.5</v>
      </c>
      <c r="F25" s="72">
        <f>'Показатель 5.2'!G28</f>
        <v>2</v>
      </c>
      <c r="G25" s="72">
        <f>'Показатель 5.3'!M28</f>
        <v>0</v>
      </c>
      <c r="H25" s="72">
        <f>'Показатель 5.4'!O28</f>
        <v>0</v>
      </c>
      <c r="I25" s="72">
        <f>'Показатель 5.5'!M28</f>
        <v>2</v>
      </c>
      <c r="J25" s="72">
        <f>'Показатель 5.6'!M28</f>
        <v>1</v>
      </c>
      <c r="K25" s="72">
        <f>'Показатель 5.7'!M28</f>
        <v>0</v>
      </c>
      <c r="L25" s="72">
        <f>'Показатель 5.8'!I28</f>
        <v>2</v>
      </c>
      <c r="M25" s="72">
        <f>'Показатель 5.9'!L28</f>
        <v>2</v>
      </c>
      <c r="N25" s="72">
        <f>'Показатель 5.10'!L28</f>
        <v>0</v>
      </c>
      <c r="O25" s="72">
        <f>'Показатель 5.11'!M28</f>
        <v>0</v>
      </c>
    </row>
    <row r="26" spans="1:20" s="137" customFormat="1" ht="15" customHeight="1" x14ac:dyDescent="0.3">
      <c r="A26" s="101" t="s">
        <v>245</v>
      </c>
      <c r="B26" s="101"/>
      <c r="C26" s="135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136"/>
      <c r="Q26" s="136"/>
      <c r="R26" s="136"/>
      <c r="S26" s="136"/>
      <c r="T26" s="136"/>
    </row>
    <row r="27" spans="1:20" ht="15" customHeight="1" x14ac:dyDescent="0.3">
      <c r="A27" s="47" t="s">
        <v>246</v>
      </c>
      <c r="B27" s="59" t="str">
        <f>VLOOKUP(A27,'Рейтинг (Раздел 5)'!$B$6:$C$90,2,FALSE)</f>
        <v>38-41</v>
      </c>
      <c r="C27" s="220" t="str">
        <f t="shared" ref="C27:C37" si="2">RANK(D27,$D$27:$D$37)&amp;IF(COUNTIF($D$27:$D$37,D27)&gt;1,"-"&amp;RANK(D27,$D$27:$D$37)+COUNTIF($D$27:$D$37,D27)-1,"")</f>
        <v>7</v>
      </c>
      <c r="D27" s="250">
        <f t="shared" si="1"/>
        <v>8</v>
      </c>
      <c r="E27" s="71">
        <f>'Показатель 5.1'!K30</f>
        <v>2</v>
      </c>
      <c r="F27" s="72">
        <f>'Показатель 5.2'!G30</f>
        <v>2</v>
      </c>
      <c r="G27" s="72">
        <f>'Показатель 5.3'!M30</f>
        <v>2</v>
      </c>
      <c r="H27" s="72">
        <f>'Показатель 5.4'!O30</f>
        <v>0</v>
      </c>
      <c r="I27" s="72">
        <f>'Показатель 5.5'!M30</f>
        <v>0</v>
      </c>
      <c r="J27" s="72">
        <f>'Показатель 5.6'!M30</f>
        <v>0</v>
      </c>
      <c r="K27" s="72">
        <f>'Показатель 5.7'!M30</f>
        <v>0</v>
      </c>
      <c r="L27" s="72">
        <f>'Показатель 5.8'!I30</f>
        <v>0</v>
      </c>
      <c r="M27" s="72">
        <f>'Показатель 5.9'!L30</f>
        <v>0</v>
      </c>
      <c r="N27" s="72">
        <f>'Показатель 5.10'!L30</f>
        <v>2</v>
      </c>
      <c r="O27" s="72">
        <f>'Показатель 5.11'!M30</f>
        <v>0</v>
      </c>
    </row>
    <row r="28" spans="1:20" ht="15" customHeight="1" x14ac:dyDescent="0.3">
      <c r="A28" s="47" t="s">
        <v>247</v>
      </c>
      <c r="B28" s="59" t="str">
        <f>VLOOKUP(A28,'Рейтинг (Раздел 5)'!$B$6:$C$90,2,FALSE)</f>
        <v>45-47</v>
      </c>
      <c r="C28" s="220" t="str">
        <f t="shared" si="2"/>
        <v>8</v>
      </c>
      <c r="D28" s="250">
        <f t="shared" si="1"/>
        <v>5</v>
      </c>
      <c r="E28" s="71">
        <f>'Показатель 5.1'!K31</f>
        <v>2</v>
      </c>
      <c r="F28" s="72">
        <f>'Показатель 5.2'!G31</f>
        <v>1</v>
      </c>
      <c r="G28" s="72">
        <f>'Показатель 5.3'!M31</f>
        <v>2</v>
      </c>
      <c r="H28" s="72">
        <f>'Показатель 5.4'!O31</f>
        <v>0</v>
      </c>
      <c r="I28" s="72">
        <f>'Показатель 5.5'!M31</f>
        <v>0</v>
      </c>
      <c r="J28" s="72">
        <f>'Показатель 5.6'!M31</f>
        <v>0</v>
      </c>
      <c r="K28" s="72">
        <f>'Показатель 5.7'!M31</f>
        <v>0</v>
      </c>
      <c r="L28" s="72">
        <f>'Показатель 5.8'!I31</f>
        <v>0</v>
      </c>
      <c r="M28" s="72">
        <f>'Показатель 5.9'!L31</f>
        <v>0</v>
      </c>
      <c r="N28" s="72">
        <f>'Показатель 5.10'!L31</f>
        <v>0</v>
      </c>
      <c r="O28" s="72">
        <f>'Показатель 5.11'!M31</f>
        <v>0</v>
      </c>
    </row>
    <row r="29" spans="1:20" ht="15" customHeight="1" x14ac:dyDescent="0.3">
      <c r="A29" s="47" t="s">
        <v>248</v>
      </c>
      <c r="B29" s="59" t="str">
        <f>VLOOKUP(A29,'Рейтинг (Раздел 5)'!$B$6:$C$90,2,FALSE)</f>
        <v>14-19</v>
      </c>
      <c r="C29" s="220" t="str">
        <f t="shared" si="2"/>
        <v>2-3</v>
      </c>
      <c r="D29" s="250">
        <f t="shared" si="1"/>
        <v>18</v>
      </c>
      <c r="E29" s="71">
        <f>'Показатель 5.1'!K32</f>
        <v>2</v>
      </c>
      <c r="F29" s="72">
        <f>'Показатель 5.2'!G32</f>
        <v>2</v>
      </c>
      <c r="G29" s="72">
        <f>'Показатель 5.3'!M32</f>
        <v>2</v>
      </c>
      <c r="H29" s="72">
        <f>'Показатель 5.4'!O32</f>
        <v>2</v>
      </c>
      <c r="I29" s="72">
        <f>'Показатель 5.5'!M32</f>
        <v>2</v>
      </c>
      <c r="J29" s="72">
        <f>'Показатель 5.6'!M32</f>
        <v>2</v>
      </c>
      <c r="K29" s="72">
        <f>'Показатель 5.7'!M32</f>
        <v>2</v>
      </c>
      <c r="L29" s="72">
        <f>'Показатель 5.8'!I32</f>
        <v>2</v>
      </c>
      <c r="M29" s="72">
        <f>'Показатель 5.9'!L32</f>
        <v>0</v>
      </c>
      <c r="N29" s="72">
        <f>'Показатель 5.10'!L32</f>
        <v>2</v>
      </c>
      <c r="O29" s="72">
        <f>'Показатель 5.11'!M32</f>
        <v>0</v>
      </c>
    </row>
    <row r="30" spans="1:20" ht="15" customHeight="1" x14ac:dyDescent="0.3">
      <c r="A30" s="47" t="s">
        <v>249</v>
      </c>
      <c r="B30" s="59" t="str">
        <f>VLOOKUP(A30,'Рейтинг (Раздел 5)'!$B$6:$C$90,2,FALSE)</f>
        <v>20</v>
      </c>
      <c r="C30" s="220" t="str">
        <f t="shared" si="2"/>
        <v>4</v>
      </c>
      <c r="D30" s="250">
        <f t="shared" si="1"/>
        <v>17</v>
      </c>
      <c r="E30" s="71">
        <f>'Показатель 5.1'!K33</f>
        <v>1</v>
      </c>
      <c r="F30" s="72">
        <f>'Показатель 5.2'!G33</f>
        <v>2</v>
      </c>
      <c r="G30" s="72">
        <f>'Показатель 5.3'!M33</f>
        <v>2</v>
      </c>
      <c r="H30" s="72">
        <f>'Показатель 5.4'!O33</f>
        <v>2</v>
      </c>
      <c r="I30" s="72">
        <f>'Показатель 5.5'!M33</f>
        <v>2</v>
      </c>
      <c r="J30" s="72">
        <f>'Показатель 5.6'!M33</f>
        <v>2</v>
      </c>
      <c r="K30" s="72">
        <f>'Показатель 5.7'!M33</f>
        <v>2</v>
      </c>
      <c r="L30" s="72">
        <f>'Показатель 5.8'!I33</f>
        <v>2</v>
      </c>
      <c r="M30" s="72">
        <f>'Показатель 5.9'!L33</f>
        <v>2</v>
      </c>
      <c r="N30" s="72">
        <f>'Показатель 5.10'!L33</f>
        <v>0</v>
      </c>
      <c r="O30" s="72">
        <f>'Показатель 5.11'!M33</f>
        <v>0</v>
      </c>
    </row>
    <row r="31" spans="1:20" ht="15" customHeight="1" x14ac:dyDescent="0.3">
      <c r="A31" s="47" t="s">
        <v>250</v>
      </c>
      <c r="B31" s="59" t="str">
        <f>VLOOKUP(A31,'Рейтинг (Раздел 5)'!$B$6:$C$90,2,FALSE)</f>
        <v>73-81</v>
      </c>
      <c r="C31" s="220" t="str">
        <f t="shared" si="2"/>
        <v>11</v>
      </c>
      <c r="D31" s="250">
        <f t="shared" si="1"/>
        <v>1</v>
      </c>
      <c r="E31" s="71">
        <f>'Показатель 5.1'!K34</f>
        <v>1</v>
      </c>
      <c r="F31" s="72">
        <f>'Показатель 5.2'!G34</f>
        <v>0</v>
      </c>
      <c r="G31" s="72">
        <f>'Показатель 5.3'!M34</f>
        <v>0</v>
      </c>
      <c r="H31" s="72">
        <f>'Показатель 5.4'!O34</f>
        <v>0</v>
      </c>
      <c r="I31" s="72">
        <f>'Показатель 5.5'!M34</f>
        <v>0</v>
      </c>
      <c r="J31" s="72">
        <f>'Показатель 5.6'!M34</f>
        <v>0</v>
      </c>
      <c r="K31" s="72">
        <f>'Показатель 5.7'!M34</f>
        <v>0</v>
      </c>
      <c r="L31" s="72">
        <f>'Показатель 5.8'!I34</f>
        <v>0</v>
      </c>
      <c r="M31" s="72">
        <f>'Показатель 5.9'!L34</f>
        <v>0</v>
      </c>
      <c r="N31" s="72">
        <f>'Показатель 5.10'!L34</f>
        <v>0</v>
      </c>
      <c r="O31" s="72">
        <f>'Показатель 5.11'!M34</f>
        <v>0</v>
      </c>
    </row>
    <row r="32" spans="1:20" ht="15" customHeight="1" x14ac:dyDescent="0.3">
      <c r="A32" s="47" t="s">
        <v>251</v>
      </c>
      <c r="B32" s="59" t="str">
        <f>VLOOKUP(A32,'Рейтинг (Раздел 5)'!$B$6:$C$90,2,FALSE)</f>
        <v>21-22</v>
      </c>
      <c r="C32" s="220" t="str">
        <f t="shared" si="2"/>
        <v>5</v>
      </c>
      <c r="D32" s="250">
        <f t="shared" si="1"/>
        <v>16</v>
      </c>
      <c r="E32" s="71">
        <f>'Показатель 5.1'!K35</f>
        <v>2</v>
      </c>
      <c r="F32" s="72">
        <f>'Показатель 5.2'!G35</f>
        <v>2</v>
      </c>
      <c r="G32" s="72">
        <f>'Показатель 5.3'!M35</f>
        <v>2</v>
      </c>
      <c r="H32" s="72">
        <f>'Показатель 5.4'!O35</f>
        <v>1</v>
      </c>
      <c r="I32" s="72">
        <f>'Показатель 5.5'!M35</f>
        <v>2</v>
      </c>
      <c r="J32" s="72">
        <f>'Показатель 5.6'!M35</f>
        <v>2</v>
      </c>
      <c r="K32" s="72">
        <f>'Показатель 5.7'!M35</f>
        <v>1</v>
      </c>
      <c r="L32" s="72">
        <f>'Показатель 5.8'!I35</f>
        <v>0</v>
      </c>
      <c r="M32" s="72">
        <f>'Показатель 5.9'!L35</f>
        <v>2</v>
      </c>
      <c r="N32" s="72">
        <f>'Показатель 5.10'!L35</f>
        <v>2</v>
      </c>
      <c r="O32" s="72">
        <f>'Показатель 5.11'!M35</f>
        <v>0</v>
      </c>
    </row>
    <row r="33" spans="1:20" ht="15" customHeight="1" x14ac:dyDescent="0.3">
      <c r="A33" s="47" t="s">
        <v>252</v>
      </c>
      <c r="B33" s="59" t="str">
        <f>VLOOKUP(A33,'Рейтинг (Раздел 5)'!$B$6:$C$90,2,FALSE)</f>
        <v>1-8</v>
      </c>
      <c r="C33" s="220" t="str">
        <f t="shared" si="2"/>
        <v>1</v>
      </c>
      <c r="D33" s="250">
        <f t="shared" si="1"/>
        <v>22</v>
      </c>
      <c r="E33" s="71">
        <f>'Показатель 5.1'!K36</f>
        <v>2</v>
      </c>
      <c r="F33" s="72">
        <f>'Показатель 5.2'!G36</f>
        <v>2</v>
      </c>
      <c r="G33" s="72">
        <f>'Показатель 5.3'!M36</f>
        <v>2</v>
      </c>
      <c r="H33" s="72">
        <f>'Показатель 5.4'!O36</f>
        <v>2</v>
      </c>
      <c r="I33" s="72">
        <f>'Показатель 5.5'!M36</f>
        <v>2</v>
      </c>
      <c r="J33" s="72">
        <f>'Показатель 5.6'!M36</f>
        <v>2</v>
      </c>
      <c r="K33" s="72">
        <f>'Показатель 5.7'!M36</f>
        <v>2</v>
      </c>
      <c r="L33" s="72">
        <f>'Показатель 5.8'!I36</f>
        <v>2</v>
      </c>
      <c r="M33" s="72">
        <f>'Показатель 5.9'!L36</f>
        <v>2</v>
      </c>
      <c r="N33" s="72">
        <f>'Показатель 5.10'!L36</f>
        <v>2</v>
      </c>
      <c r="O33" s="72">
        <f>'Показатель 5.11'!M36</f>
        <v>2</v>
      </c>
    </row>
    <row r="34" spans="1:20" ht="15" customHeight="1" x14ac:dyDescent="0.3">
      <c r="A34" s="47" t="s">
        <v>253</v>
      </c>
      <c r="B34" s="59" t="str">
        <f>VLOOKUP(A34,'Рейтинг (Раздел 5)'!$B$6:$C$90,2,FALSE)</f>
        <v>29</v>
      </c>
      <c r="C34" s="220" t="str">
        <f t="shared" si="2"/>
        <v>6</v>
      </c>
      <c r="D34" s="250">
        <f t="shared" si="1"/>
        <v>11</v>
      </c>
      <c r="E34" s="71">
        <f>'Показатель 5.1'!K37</f>
        <v>1</v>
      </c>
      <c r="F34" s="72">
        <f>'Показатель 5.2'!G37</f>
        <v>2</v>
      </c>
      <c r="G34" s="72">
        <f>'Показатель 5.3'!M37</f>
        <v>2</v>
      </c>
      <c r="H34" s="72">
        <f>'Показатель 5.4'!O37</f>
        <v>0</v>
      </c>
      <c r="I34" s="72">
        <f>'Показатель 5.5'!M37</f>
        <v>0</v>
      </c>
      <c r="J34" s="72">
        <f>'Показатель 5.6'!M37</f>
        <v>0</v>
      </c>
      <c r="K34" s="72">
        <f>'Показатель 5.7'!M37</f>
        <v>0</v>
      </c>
      <c r="L34" s="72">
        <f>'Показатель 5.8'!I37</f>
        <v>2</v>
      </c>
      <c r="M34" s="72">
        <f>'Показатель 5.9'!L37</f>
        <v>0</v>
      </c>
      <c r="N34" s="72">
        <f>'Показатель 5.10'!L37</f>
        <v>2</v>
      </c>
      <c r="O34" s="72">
        <f>'Показатель 5.11'!M37</f>
        <v>2</v>
      </c>
    </row>
    <row r="35" spans="1:20" ht="15" customHeight="1" x14ac:dyDescent="0.3">
      <c r="A35" s="47" t="s">
        <v>254</v>
      </c>
      <c r="B35" s="59" t="str">
        <f>VLOOKUP(A35,'Рейтинг (Раздел 5)'!$B$6:$C$90,2,FALSE)</f>
        <v>55-63</v>
      </c>
      <c r="C35" s="220" t="str">
        <f t="shared" si="2"/>
        <v>9-10</v>
      </c>
      <c r="D35" s="250">
        <f t="shared" si="1"/>
        <v>3</v>
      </c>
      <c r="E35" s="71">
        <f>'Показатель 5.1'!K38</f>
        <v>1</v>
      </c>
      <c r="F35" s="72">
        <f>'Показатель 5.2'!G38</f>
        <v>2</v>
      </c>
      <c r="G35" s="72">
        <f>'Показатель 5.3'!M38</f>
        <v>0</v>
      </c>
      <c r="H35" s="72">
        <f>'Показатель 5.4'!O38</f>
        <v>0</v>
      </c>
      <c r="I35" s="72">
        <f>'Показатель 5.5'!M38</f>
        <v>0</v>
      </c>
      <c r="J35" s="72">
        <f>'Показатель 5.6'!M38</f>
        <v>0</v>
      </c>
      <c r="K35" s="72">
        <f>'Показатель 5.7'!M38</f>
        <v>0</v>
      </c>
      <c r="L35" s="72">
        <f>'Показатель 5.8'!I38</f>
        <v>0</v>
      </c>
      <c r="M35" s="72">
        <f>'Показатель 5.9'!L38</f>
        <v>0</v>
      </c>
      <c r="N35" s="72">
        <f>'Показатель 5.10'!L38</f>
        <v>0</v>
      </c>
      <c r="O35" s="72">
        <f>'Показатель 5.11'!M38</f>
        <v>0</v>
      </c>
    </row>
    <row r="36" spans="1:20" ht="15" customHeight="1" x14ac:dyDescent="0.3">
      <c r="A36" s="47" t="s">
        <v>255</v>
      </c>
      <c r="B36" s="59" t="str">
        <f>VLOOKUP(A36,'Рейтинг (Раздел 5)'!$B$6:$C$90,2,FALSE)</f>
        <v>55-63</v>
      </c>
      <c r="C36" s="220" t="str">
        <f t="shared" si="2"/>
        <v>9-10</v>
      </c>
      <c r="D36" s="250">
        <f t="shared" si="1"/>
        <v>3</v>
      </c>
      <c r="E36" s="71">
        <f>'Показатель 5.1'!K39</f>
        <v>1</v>
      </c>
      <c r="F36" s="72">
        <f>'Показатель 5.2'!G39</f>
        <v>1</v>
      </c>
      <c r="G36" s="72">
        <f>'Показатель 5.3'!M39</f>
        <v>0</v>
      </c>
      <c r="H36" s="72">
        <f>'Показатель 5.4'!O39</f>
        <v>0</v>
      </c>
      <c r="I36" s="72">
        <f>'Показатель 5.5'!M39</f>
        <v>0</v>
      </c>
      <c r="J36" s="72">
        <f>'Показатель 5.6'!M39</f>
        <v>0</v>
      </c>
      <c r="K36" s="72">
        <f>'Показатель 5.7'!M39</f>
        <v>0</v>
      </c>
      <c r="L36" s="72">
        <f>'Показатель 5.8'!I39</f>
        <v>0</v>
      </c>
      <c r="M36" s="72">
        <f>'Показатель 5.9'!L39</f>
        <v>1</v>
      </c>
      <c r="N36" s="72">
        <f>'Показатель 5.10'!L39</f>
        <v>0</v>
      </c>
      <c r="O36" s="72">
        <f>'Показатель 5.11'!M39</f>
        <v>0</v>
      </c>
    </row>
    <row r="37" spans="1:20" ht="15" customHeight="1" x14ac:dyDescent="0.3">
      <c r="A37" s="47" t="s">
        <v>256</v>
      </c>
      <c r="B37" s="59" t="str">
        <f>VLOOKUP(A37,'Рейтинг (Раздел 5)'!$B$6:$C$90,2,FALSE)</f>
        <v>14-19</v>
      </c>
      <c r="C37" s="220" t="str">
        <f t="shared" si="2"/>
        <v>2-3</v>
      </c>
      <c r="D37" s="250">
        <f t="shared" si="1"/>
        <v>18</v>
      </c>
      <c r="E37" s="71">
        <f>'Показатель 5.1'!K40</f>
        <v>2</v>
      </c>
      <c r="F37" s="72">
        <f>'Показатель 5.2'!G40</f>
        <v>2</v>
      </c>
      <c r="G37" s="72">
        <f>'Показатель 5.3'!M40</f>
        <v>2</v>
      </c>
      <c r="H37" s="72">
        <f>'Показатель 5.4'!O40</f>
        <v>1</v>
      </c>
      <c r="I37" s="72">
        <f>'Показатель 5.5'!M40</f>
        <v>1</v>
      </c>
      <c r="J37" s="72">
        <f>'Показатель 5.6'!M40</f>
        <v>1</v>
      </c>
      <c r="K37" s="72">
        <f>'Показатель 5.7'!M40</f>
        <v>1</v>
      </c>
      <c r="L37" s="72">
        <f>'Показатель 5.8'!I40</f>
        <v>2</v>
      </c>
      <c r="M37" s="72">
        <f>'Показатель 5.9'!L40</f>
        <v>2</v>
      </c>
      <c r="N37" s="72">
        <f>'Показатель 5.10'!L40</f>
        <v>2</v>
      </c>
      <c r="O37" s="72">
        <f>'Показатель 5.11'!M40</f>
        <v>2</v>
      </c>
    </row>
    <row r="38" spans="1:20" s="137" customFormat="1" ht="15" customHeight="1" x14ac:dyDescent="0.3">
      <c r="A38" s="101" t="s">
        <v>257</v>
      </c>
      <c r="B38" s="135"/>
      <c r="C38" s="135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136"/>
      <c r="Q38" s="136"/>
      <c r="R38" s="136"/>
      <c r="S38" s="136"/>
      <c r="T38" s="136"/>
    </row>
    <row r="39" spans="1:20" ht="15" customHeight="1" x14ac:dyDescent="0.3">
      <c r="A39" s="47" t="s">
        <v>258</v>
      </c>
      <c r="B39" s="59" t="str">
        <f>VLOOKUP(A39,'Рейтинг (Раздел 5)'!$B$6:$C$90,2,FALSE)</f>
        <v>9-10</v>
      </c>
      <c r="C39" s="220" t="str">
        <f t="shared" ref="C39:C44" si="3">RANK(D39,$D$39:$D$44)&amp;IF(COUNTIF($D$39:$D$44,D39)&gt;1,"-"&amp;RANK(D39,$D$39:$D$44)+COUNTIF($D$39:$D$44,D39)-1,"")</f>
        <v>2-3</v>
      </c>
      <c r="D39" s="250">
        <f t="shared" si="1"/>
        <v>21</v>
      </c>
      <c r="E39" s="71">
        <f>'Показатель 5.1'!K42</f>
        <v>2</v>
      </c>
      <c r="F39" s="72">
        <f>'Показатель 5.2'!G42</f>
        <v>2</v>
      </c>
      <c r="G39" s="72">
        <f>'Показатель 5.3'!M42</f>
        <v>2</v>
      </c>
      <c r="H39" s="72">
        <f>'Показатель 5.4'!O42</f>
        <v>2</v>
      </c>
      <c r="I39" s="72">
        <f>'Показатель 5.5'!M42</f>
        <v>2</v>
      </c>
      <c r="J39" s="72">
        <f>'Показатель 5.6'!M42</f>
        <v>2</v>
      </c>
      <c r="K39" s="72">
        <f>'Показатель 5.7'!M42</f>
        <v>1</v>
      </c>
      <c r="L39" s="72">
        <f>'Показатель 5.8'!I42</f>
        <v>2</v>
      </c>
      <c r="M39" s="72">
        <f>'Показатель 5.9'!L42</f>
        <v>2</v>
      </c>
      <c r="N39" s="72">
        <f>'Показатель 5.10'!L42</f>
        <v>2</v>
      </c>
      <c r="O39" s="72">
        <f>'Показатель 5.11'!M42</f>
        <v>2</v>
      </c>
    </row>
    <row r="40" spans="1:20" ht="15" customHeight="1" x14ac:dyDescent="0.3">
      <c r="A40" s="47" t="s">
        <v>259</v>
      </c>
      <c r="B40" s="59" t="str">
        <f>VLOOKUP(A40,'Рейтинг (Раздел 5)'!$B$6:$C$90,2,FALSE)</f>
        <v>55-63</v>
      </c>
      <c r="C40" s="220" t="str">
        <f t="shared" si="3"/>
        <v>5</v>
      </c>
      <c r="D40" s="250">
        <f t="shared" si="1"/>
        <v>3</v>
      </c>
      <c r="E40" s="71">
        <f>'Показатель 5.1'!K43</f>
        <v>1</v>
      </c>
      <c r="F40" s="72">
        <f>'Показатель 5.2'!G43</f>
        <v>0</v>
      </c>
      <c r="G40" s="72">
        <f>'Показатель 5.3'!M43</f>
        <v>0</v>
      </c>
      <c r="H40" s="72">
        <f>'Показатель 5.4'!O43</f>
        <v>0</v>
      </c>
      <c r="I40" s="72">
        <f>'Показатель 5.5'!M43</f>
        <v>0</v>
      </c>
      <c r="J40" s="72">
        <f>'Показатель 5.6'!M43</f>
        <v>0</v>
      </c>
      <c r="K40" s="72">
        <f>'Показатель 5.7'!M43</f>
        <v>0</v>
      </c>
      <c r="L40" s="72">
        <f>'Показатель 5.8'!I43</f>
        <v>0</v>
      </c>
      <c r="M40" s="72">
        <f>'Показатель 5.9'!L43</f>
        <v>0</v>
      </c>
      <c r="N40" s="72">
        <f>'Показатель 5.10'!L43</f>
        <v>0</v>
      </c>
      <c r="O40" s="72">
        <f>'Показатель 5.11'!M43</f>
        <v>2</v>
      </c>
    </row>
    <row r="41" spans="1:20" ht="15" customHeight="1" x14ac:dyDescent="0.3">
      <c r="A41" s="47" t="s">
        <v>260</v>
      </c>
      <c r="B41" s="59" t="str">
        <f>VLOOKUP(A41,'Рейтинг (Раздел 5)'!$B$6:$C$90,2,FALSE)</f>
        <v>1-8</v>
      </c>
      <c r="C41" s="220" t="str">
        <f t="shared" si="3"/>
        <v>1</v>
      </c>
      <c r="D41" s="250">
        <f t="shared" si="1"/>
        <v>22</v>
      </c>
      <c r="E41" s="71">
        <f>'Показатель 5.1'!K44</f>
        <v>2</v>
      </c>
      <c r="F41" s="72">
        <f>'Показатель 5.2'!G44</f>
        <v>2</v>
      </c>
      <c r="G41" s="72">
        <f>'Показатель 5.3'!M44</f>
        <v>2</v>
      </c>
      <c r="H41" s="72">
        <f>'Показатель 5.4'!O44</f>
        <v>2</v>
      </c>
      <c r="I41" s="72">
        <f>'Показатель 5.5'!M44</f>
        <v>2</v>
      </c>
      <c r="J41" s="72">
        <f>'Показатель 5.6'!M44</f>
        <v>2</v>
      </c>
      <c r="K41" s="72">
        <f>'Показатель 5.7'!M44</f>
        <v>2</v>
      </c>
      <c r="L41" s="72">
        <f>'Показатель 5.8'!I44</f>
        <v>2</v>
      </c>
      <c r="M41" s="72">
        <f>'Показатель 5.9'!L44</f>
        <v>2</v>
      </c>
      <c r="N41" s="72">
        <f>'Показатель 5.10'!L44</f>
        <v>2</v>
      </c>
      <c r="O41" s="72">
        <f>'Показатель 5.11'!M44</f>
        <v>2</v>
      </c>
    </row>
    <row r="42" spans="1:20" ht="15" customHeight="1" x14ac:dyDescent="0.3">
      <c r="A42" s="47" t="s">
        <v>261</v>
      </c>
      <c r="B42" s="59" t="str">
        <f>VLOOKUP(A42,'Рейтинг (Раздел 5)'!$B$6:$C$90,2,FALSE)</f>
        <v>9-10</v>
      </c>
      <c r="C42" s="220" t="str">
        <f t="shared" si="3"/>
        <v>2-3</v>
      </c>
      <c r="D42" s="250">
        <f t="shared" si="1"/>
        <v>21</v>
      </c>
      <c r="E42" s="71">
        <f>'Показатель 5.1'!K45</f>
        <v>2</v>
      </c>
      <c r="F42" s="72">
        <f>'Показатель 5.2'!G45</f>
        <v>2</v>
      </c>
      <c r="G42" s="72">
        <f>'Показатель 5.3'!M45</f>
        <v>2</v>
      </c>
      <c r="H42" s="72">
        <f>'Показатель 5.4'!O45</f>
        <v>1</v>
      </c>
      <c r="I42" s="72">
        <f>'Показатель 5.5'!M45</f>
        <v>2</v>
      </c>
      <c r="J42" s="72">
        <f>'Показатель 5.6'!M45</f>
        <v>2</v>
      </c>
      <c r="K42" s="72">
        <f>'Показатель 5.7'!M45</f>
        <v>2</v>
      </c>
      <c r="L42" s="72">
        <f>'Показатель 5.8'!I45</f>
        <v>2</v>
      </c>
      <c r="M42" s="72">
        <f>'Показатель 5.9'!L45</f>
        <v>2</v>
      </c>
      <c r="N42" s="72">
        <f>'Показатель 5.10'!L45</f>
        <v>2</v>
      </c>
      <c r="O42" s="72">
        <f>'Показатель 5.11'!M45</f>
        <v>2</v>
      </c>
    </row>
    <row r="43" spans="1:20" ht="15" customHeight="1" x14ac:dyDescent="0.3">
      <c r="A43" s="47" t="s">
        <v>262</v>
      </c>
      <c r="B43" s="59" t="str">
        <f>VLOOKUP(A43,'Рейтинг (Раздел 5)'!$B$6:$C$90,2,FALSE)</f>
        <v>42</v>
      </c>
      <c r="C43" s="220" t="str">
        <f t="shared" si="3"/>
        <v>4</v>
      </c>
      <c r="D43" s="250">
        <f t="shared" si="1"/>
        <v>7.5</v>
      </c>
      <c r="E43" s="71">
        <f>'Показатель 5.1'!K46</f>
        <v>1</v>
      </c>
      <c r="F43" s="72">
        <f>'Показатель 5.2'!G46</f>
        <v>2</v>
      </c>
      <c r="G43" s="72">
        <f>'Показатель 5.3'!M46</f>
        <v>1</v>
      </c>
      <c r="H43" s="72">
        <f>'Показатель 5.4'!O46</f>
        <v>0</v>
      </c>
      <c r="I43" s="72">
        <f>'Показатель 5.5'!M46</f>
        <v>0.5</v>
      </c>
      <c r="J43" s="72">
        <f>'Показатель 5.6'!M46</f>
        <v>1</v>
      </c>
      <c r="K43" s="72">
        <f>'Показатель 5.7'!M46</f>
        <v>0</v>
      </c>
      <c r="L43" s="72">
        <f>'Показатель 5.8'!I46</f>
        <v>0</v>
      </c>
      <c r="M43" s="72">
        <f>'Показатель 5.9'!L46</f>
        <v>2</v>
      </c>
      <c r="N43" s="72">
        <f>'Показатель 5.10'!L46</f>
        <v>0</v>
      </c>
      <c r="O43" s="72">
        <f>'Показатель 5.11'!M46</f>
        <v>0</v>
      </c>
    </row>
    <row r="44" spans="1:20" ht="15" customHeight="1" x14ac:dyDescent="0.3">
      <c r="A44" s="47" t="s">
        <v>263</v>
      </c>
      <c r="B44" s="59" t="str">
        <f>VLOOKUP(A44,'Рейтинг (Раздел 5)'!$B$6:$C$90,2,FALSE)</f>
        <v>66-72</v>
      </c>
      <c r="C44" s="220" t="str">
        <f t="shared" si="3"/>
        <v>6</v>
      </c>
      <c r="D44" s="250">
        <f t="shared" si="1"/>
        <v>2</v>
      </c>
      <c r="E44" s="71">
        <f>'Показатель 5.1'!K47</f>
        <v>1</v>
      </c>
      <c r="F44" s="72">
        <f>'Показатель 5.2'!G47</f>
        <v>0</v>
      </c>
      <c r="G44" s="72">
        <f>'Показатель 5.3'!M47</f>
        <v>1</v>
      </c>
      <c r="H44" s="72">
        <f>'Показатель 5.4'!O47</f>
        <v>0</v>
      </c>
      <c r="I44" s="72">
        <f>'Показатель 5.5'!M47</f>
        <v>0</v>
      </c>
      <c r="J44" s="72">
        <f>'Показатель 5.6'!M47</f>
        <v>0</v>
      </c>
      <c r="K44" s="72">
        <f>'Показатель 5.7'!M47</f>
        <v>0</v>
      </c>
      <c r="L44" s="72">
        <f>'Показатель 5.8'!I47</f>
        <v>0</v>
      </c>
      <c r="M44" s="72">
        <f>'Показатель 5.9'!L47</f>
        <v>0</v>
      </c>
      <c r="N44" s="72">
        <f>'Показатель 5.10'!L47</f>
        <v>0</v>
      </c>
      <c r="O44" s="72">
        <f>'Показатель 5.11'!M47</f>
        <v>0</v>
      </c>
    </row>
    <row r="45" spans="1:20" s="137" customFormat="1" ht="15" customHeight="1" x14ac:dyDescent="0.3">
      <c r="A45" s="101" t="s">
        <v>264</v>
      </c>
      <c r="B45" s="135"/>
      <c r="C45" s="135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136"/>
      <c r="Q45" s="136"/>
      <c r="R45" s="136"/>
      <c r="S45" s="136"/>
      <c r="T45" s="136"/>
    </row>
    <row r="46" spans="1:20" ht="15" customHeight="1" x14ac:dyDescent="0.3">
      <c r="A46" s="47" t="s">
        <v>265</v>
      </c>
      <c r="B46" s="59" t="str">
        <f>VLOOKUP(A46,'Рейтинг (Раздел 5)'!$B$6:$C$90,2,FALSE)</f>
        <v>55-63</v>
      </c>
      <c r="C46" s="220" t="str">
        <f t="shared" ref="C46:C52" si="4">RANK(D46,$D$46:$D$52)&amp;IF(COUNTIF($D$46:$D$52,D46)&gt;1,"-"&amp;RANK(D46,$D$46:$D$52)+COUNTIF($D$46:$D$52,D46)-1,"")</f>
        <v>6</v>
      </c>
      <c r="D46" s="250">
        <f t="shared" si="1"/>
        <v>3</v>
      </c>
      <c r="E46" s="71">
        <f>'Показатель 5.1'!K49</f>
        <v>2</v>
      </c>
      <c r="F46" s="72">
        <f>'Показатель 5.2'!G49</f>
        <v>1</v>
      </c>
      <c r="G46" s="72">
        <f>'Показатель 5.3'!M49</f>
        <v>0</v>
      </c>
      <c r="H46" s="72">
        <f>'Показатель 5.4'!O49</f>
        <v>0</v>
      </c>
      <c r="I46" s="72">
        <f>'Показатель 5.5'!M49</f>
        <v>0</v>
      </c>
      <c r="J46" s="72">
        <f>'Показатель 5.6'!M49</f>
        <v>0</v>
      </c>
      <c r="K46" s="72">
        <f>'Показатель 5.7'!M49</f>
        <v>0</v>
      </c>
      <c r="L46" s="72">
        <f>'Показатель 5.8'!I49</f>
        <v>0</v>
      </c>
      <c r="M46" s="72">
        <f>'Показатель 5.9'!L49</f>
        <v>0</v>
      </c>
      <c r="N46" s="72">
        <f>'Показатель 5.10'!L49</f>
        <v>0</v>
      </c>
      <c r="O46" s="72">
        <f>'Показатель 5.11'!M49</f>
        <v>0</v>
      </c>
    </row>
    <row r="47" spans="1:20" ht="15" customHeight="1" x14ac:dyDescent="0.3">
      <c r="A47" s="47" t="s">
        <v>266</v>
      </c>
      <c r="B47" s="59" t="str">
        <f>VLOOKUP(A47,'Рейтинг (Раздел 5)'!$B$6:$C$90,2,FALSE)</f>
        <v>73-81</v>
      </c>
      <c r="C47" s="220" t="str">
        <f t="shared" si="4"/>
        <v>7</v>
      </c>
      <c r="D47" s="250">
        <f t="shared" si="1"/>
        <v>1</v>
      </c>
      <c r="E47" s="71">
        <f>'Показатель 5.1'!K50</f>
        <v>1</v>
      </c>
      <c r="F47" s="72">
        <f>'Показатель 5.2'!G50</f>
        <v>0</v>
      </c>
      <c r="G47" s="72">
        <f>'Показатель 5.3'!M50</f>
        <v>0</v>
      </c>
      <c r="H47" s="72">
        <f>'Показатель 5.4'!O50</f>
        <v>0</v>
      </c>
      <c r="I47" s="72">
        <f>'Показатель 5.5'!M50</f>
        <v>0</v>
      </c>
      <c r="J47" s="72">
        <f>'Показатель 5.6'!M50</f>
        <v>0</v>
      </c>
      <c r="K47" s="72">
        <f>'Показатель 5.7'!M50</f>
        <v>0</v>
      </c>
      <c r="L47" s="72">
        <f>'Показатель 5.8'!I50</f>
        <v>0</v>
      </c>
      <c r="M47" s="72">
        <f>'Показатель 5.9'!L50</f>
        <v>0</v>
      </c>
      <c r="N47" s="72">
        <f>'Показатель 5.10'!L50</f>
        <v>0</v>
      </c>
      <c r="O47" s="72">
        <f>'Показатель 5.11'!M50</f>
        <v>0</v>
      </c>
    </row>
    <row r="48" spans="1:20" ht="15" customHeight="1" x14ac:dyDescent="0.3">
      <c r="A48" s="47" t="s">
        <v>267</v>
      </c>
      <c r="B48" s="59" t="str">
        <f>VLOOKUP(A48,'Рейтинг (Раздел 5)'!$B$6:$C$90,2,FALSE)</f>
        <v>26-27</v>
      </c>
      <c r="C48" s="220" t="str">
        <f t="shared" si="4"/>
        <v>3</v>
      </c>
      <c r="D48" s="250">
        <f t="shared" si="1"/>
        <v>12</v>
      </c>
      <c r="E48" s="71">
        <f>'Показатель 5.1'!K51</f>
        <v>2</v>
      </c>
      <c r="F48" s="72">
        <f>'Показатель 5.2'!G51</f>
        <v>2</v>
      </c>
      <c r="G48" s="72">
        <f>'Показатель 5.3'!M51</f>
        <v>2</v>
      </c>
      <c r="H48" s="72">
        <f>'Показатель 5.4'!O51</f>
        <v>0</v>
      </c>
      <c r="I48" s="72">
        <f>'Показатель 5.5'!M51</f>
        <v>1</v>
      </c>
      <c r="J48" s="72">
        <f>'Показатель 5.6'!M51</f>
        <v>1</v>
      </c>
      <c r="K48" s="72">
        <f>'Показатель 5.7'!M51</f>
        <v>1</v>
      </c>
      <c r="L48" s="72">
        <f>'Показатель 5.8'!I51</f>
        <v>2</v>
      </c>
      <c r="M48" s="72">
        <f>'Показатель 5.9'!L51</f>
        <v>0</v>
      </c>
      <c r="N48" s="72">
        <f>'Показатель 5.10'!L51</f>
        <v>1</v>
      </c>
      <c r="O48" s="72">
        <f>'Показатель 5.11'!M51</f>
        <v>0</v>
      </c>
    </row>
    <row r="49" spans="1:20" ht="15" customHeight="1" x14ac:dyDescent="0.3">
      <c r="A49" s="47" t="s">
        <v>268</v>
      </c>
      <c r="B49" s="59" t="str">
        <f>VLOOKUP(A49,'Рейтинг (Раздел 5)'!$B$6:$C$90,2,FALSE)</f>
        <v>48-53</v>
      </c>
      <c r="C49" s="220" t="str">
        <f t="shared" si="4"/>
        <v>4-5</v>
      </c>
      <c r="D49" s="250">
        <f t="shared" si="1"/>
        <v>4</v>
      </c>
      <c r="E49" s="71">
        <f>'Показатель 5.1'!K52</f>
        <v>2</v>
      </c>
      <c r="F49" s="72">
        <f>'Показатель 5.2'!G52</f>
        <v>2</v>
      </c>
      <c r="G49" s="72">
        <f>'Показатель 5.3'!M52</f>
        <v>0</v>
      </c>
      <c r="H49" s="72">
        <f>'Показатель 5.4'!O52</f>
        <v>0</v>
      </c>
      <c r="I49" s="72">
        <f>'Показатель 5.5'!M52</f>
        <v>0</v>
      </c>
      <c r="J49" s="72">
        <f>'Показатель 5.6'!M52</f>
        <v>0</v>
      </c>
      <c r="K49" s="72">
        <f>'Показатель 5.7'!M52</f>
        <v>0</v>
      </c>
      <c r="L49" s="72">
        <f>'Показатель 5.8'!I52</f>
        <v>0</v>
      </c>
      <c r="M49" s="72">
        <f>'Показатель 5.9'!L52</f>
        <v>0</v>
      </c>
      <c r="N49" s="72">
        <f>'Показатель 5.10'!L52</f>
        <v>0</v>
      </c>
      <c r="O49" s="72">
        <f>'Показатель 5.11'!M52</f>
        <v>0</v>
      </c>
    </row>
    <row r="50" spans="1:20" ht="15" customHeight="1" x14ac:dyDescent="0.3">
      <c r="A50" s="47" t="s">
        <v>320</v>
      </c>
      <c r="B50" s="59" t="str">
        <f>VLOOKUP(A50,'Рейтинг (Раздел 5)'!$B$6:$C$90,2,FALSE)</f>
        <v>48-53</v>
      </c>
      <c r="C50" s="220" t="str">
        <f t="shared" si="4"/>
        <v>4-5</v>
      </c>
      <c r="D50" s="250">
        <f t="shared" si="1"/>
        <v>4</v>
      </c>
      <c r="E50" s="71">
        <f>'Показатель 5.1'!K53</f>
        <v>2</v>
      </c>
      <c r="F50" s="72">
        <f>'Показатель 5.2'!G53</f>
        <v>0</v>
      </c>
      <c r="G50" s="72">
        <f>'Показатель 5.3'!M53</f>
        <v>0</v>
      </c>
      <c r="H50" s="72">
        <f>'Показатель 5.4'!O53</f>
        <v>0</v>
      </c>
      <c r="I50" s="72">
        <f>'Показатель 5.5'!M53</f>
        <v>0</v>
      </c>
      <c r="J50" s="72">
        <f>'Показатель 5.6'!M53</f>
        <v>0</v>
      </c>
      <c r="K50" s="72">
        <f>'Показатель 5.7'!M53</f>
        <v>0</v>
      </c>
      <c r="L50" s="72">
        <f>'Показатель 5.8'!I53</f>
        <v>2</v>
      </c>
      <c r="M50" s="72">
        <f>'Показатель 5.9'!L53</f>
        <v>0</v>
      </c>
      <c r="N50" s="72">
        <f>'Показатель 5.10'!L53</f>
        <v>0</v>
      </c>
      <c r="O50" s="72">
        <f>'Показатель 5.11'!M53</f>
        <v>0</v>
      </c>
    </row>
    <row r="51" spans="1:20" ht="15" customHeight="1" x14ac:dyDescent="0.3">
      <c r="A51" s="47" t="s">
        <v>269</v>
      </c>
      <c r="B51" s="59" t="str">
        <f>VLOOKUP(A51,'Рейтинг (Раздел 5)'!$B$6:$C$90,2,FALSE)</f>
        <v>25</v>
      </c>
      <c r="C51" s="220" t="str">
        <f t="shared" si="4"/>
        <v>2</v>
      </c>
      <c r="D51" s="250">
        <f t="shared" si="1"/>
        <v>13</v>
      </c>
      <c r="E51" s="71">
        <f>'Показатель 5.1'!K54</f>
        <v>1</v>
      </c>
      <c r="F51" s="72">
        <f>'Показатель 5.2'!G54</f>
        <v>0</v>
      </c>
      <c r="G51" s="72">
        <f>'Показатель 5.3'!M54</f>
        <v>2</v>
      </c>
      <c r="H51" s="72">
        <f>'Показатель 5.4'!O54</f>
        <v>0</v>
      </c>
      <c r="I51" s="72">
        <f>'Показатель 5.5'!M54</f>
        <v>2</v>
      </c>
      <c r="J51" s="72">
        <f>'Показатель 5.6'!M54</f>
        <v>2</v>
      </c>
      <c r="K51" s="72">
        <f>'Показатель 5.7'!M54</f>
        <v>1</v>
      </c>
      <c r="L51" s="72">
        <f>'Показатель 5.8'!I54</f>
        <v>2</v>
      </c>
      <c r="M51" s="72">
        <f>'Показатель 5.9'!L54</f>
        <v>1</v>
      </c>
      <c r="N51" s="72">
        <f>'Показатель 5.10'!L54</f>
        <v>2</v>
      </c>
      <c r="O51" s="72">
        <f>'Показатель 5.11'!M54</f>
        <v>0</v>
      </c>
    </row>
    <row r="52" spans="1:20" ht="15" customHeight="1" x14ac:dyDescent="0.3">
      <c r="A52" s="47" t="s">
        <v>270</v>
      </c>
      <c r="B52" s="59" t="str">
        <f>VLOOKUP(A52,'Рейтинг (Раздел 5)'!$B$6:$C$90,2,FALSE)</f>
        <v>11-12</v>
      </c>
      <c r="C52" s="220" t="str">
        <f t="shared" si="4"/>
        <v>1</v>
      </c>
      <c r="D52" s="250">
        <f t="shared" si="1"/>
        <v>20</v>
      </c>
      <c r="E52" s="71">
        <f>'Показатель 5.1'!K55</f>
        <v>2</v>
      </c>
      <c r="F52" s="72">
        <f>'Показатель 5.2'!G55</f>
        <v>2</v>
      </c>
      <c r="G52" s="72">
        <f>'Показатель 5.3'!M55</f>
        <v>0</v>
      </c>
      <c r="H52" s="72">
        <f>'Показатель 5.4'!O55</f>
        <v>2</v>
      </c>
      <c r="I52" s="72">
        <f>'Показатель 5.5'!M55</f>
        <v>2</v>
      </c>
      <c r="J52" s="72">
        <f>'Показатель 5.6'!M55</f>
        <v>2</v>
      </c>
      <c r="K52" s="72">
        <f>'Показатель 5.7'!M55</f>
        <v>2</v>
      </c>
      <c r="L52" s="72">
        <f>'Показатель 5.8'!I55</f>
        <v>2</v>
      </c>
      <c r="M52" s="72">
        <f>'Показатель 5.9'!L55</f>
        <v>2</v>
      </c>
      <c r="N52" s="72">
        <f>'Показатель 5.10'!L55</f>
        <v>2</v>
      </c>
      <c r="O52" s="72">
        <f>'Показатель 5.11'!M55</f>
        <v>2</v>
      </c>
    </row>
    <row r="53" spans="1:20" s="137" customFormat="1" ht="15" customHeight="1" x14ac:dyDescent="0.3">
      <c r="A53" s="101" t="s">
        <v>271</v>
      </c>
      <c r="B53" s="135"/>
      <c r="C53" s="135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136"/>
      <c r="Q53" s="136"/>
      <c r="R53" s="136"/>
      <c r="S53" s="136"/>
      <c r="T53" s="136"/>
    </row>
    <row r="54" spans="1:20" ht="15" customHeight="1" x14ac:dyDescent="0.3">
      <c r="A54" s="47" t="s">
        <v>272</v>
      </c>
      <c r="B54" s="59" t="str">
        <f>VLOOKUP(A54,'Рейтинг (Раздел 5)'!$B$6:$C$90,2,FALSE)</f>
        <v>11-12</v>
      </c>
      <c r="C54" s="220" t="str">
        <f t="shared" ref="C54:C67" si="5">RANK(D54,$D$54:$D$67)&amp;IF(COUNTIF($D$54:$D$67,D54)&gt;1,"-"&amp;RANK(D54,$D$54:$D$67)+COUNTIF($D$54:$D$67,D54)-1,"")</f>
        <v>2</v>
      </c>
      <c r="D54" s="250">
        <f t="shared" si="1"/>
        <v>20</v>
      </c>
      <c r="E54" s="71">
        <f>'Показатель 5.1'!K57</f>
        <v>2</v>
      </c>
      <c r="F54" s="72">
        <f>'Показатель 5.2'!G57</f>
        <v>2</v>
      </c>
      <c r="G54" s="72">
        <f>'Показатель 5.3'!M57</f>
        <v>0</v>
      </c>
      <c r="H54" s="72">
        <f>'Показатель 5.4'!O57</f>
        <v>2</v>
      </c>
      <c r="I54" s="72">
        <f>'Показатель 5.5'!M57</f>
        <v>2</v>
      </c>
      <c r="J54" s="72">
        <f>'Показатель 5.6'!M57</f>
        <v>2</v>
      </c>
      <c r="K54" s="72">
        <f>'Показатель 5.7'!M57</f>
        <v>2</v>
      </c>
      <c r="L54" s="72">
        <f>'Показатель 5.8'!I57</f>
        <v>2</v>
      </c>
      <c r="M54" s="72">
        <f>'Показатель 5.9'!L57</f>
        <v>2</v>
      </c>
      <c r="N54" s="72">
        <f>'Показатель 5.10'!L57</f>
        <v>2</v>
      </c>
      <c r="O54" s="72">
        <f>'Показатель 5.11'!M57</f>
        <v>2</v>
      </c>
    </row>
    <row r="55" spans="1:20" ht="15" customHeight="1" x14ac:dyDescent="0.3">
      <c r="A55" s="47" t="s">
        <v>273</v>
      </c>
      <c r="B55" s="59" t="str">
        <f>VLOOKUP(A55,'Рейтинг (Раздел 5)'!$B$6:$C$90,2,FALSE)</f>
        <v>66-72</v>
      </c>
      <c r="C55" s="220" t="str">
        <f t="shared" si="5"/>
        <v>12</v>
      </c>
      <c r="D55" s="250">
        <f t="shared" si="1"/>
        <v>2</v>
      </c>
      <c r="E55" s="71">
        <f>'Показатель 5.1'!K58</f>
        <v>1</v>
      </c>
      <c r="F55" s="72">
        <f>'Показатель 5.2'!G58</f>
        <v>1</v>
      </c>
      <c r="G55" s="72">
        <f>'Показатель 5.3'!M58</f>
        <v>0</v>
      </c>
      <c r="H55" s="72">
        <f>'Показатель 5.4'!O58</f>
        <v>0</v>
      </c>
      <c r="I55" s="72">
        <f>'Показатель 5.5'!M58</f>
        <v>0</v>
      </c>
      <c r="J55" s="72">
        <f>'Показатель 5.6'!M58</f>
        <v>0</v>
      </c>
      <c r="K55" s="72">
        <f>'Показатель 5.7'!M58</f>
        <v>0</v>
      </c>
      <c r="L55" s="72">
        <f>'Показатель 5.8'!I58</f>
        <v>0</v>
      </c>
      <c r="M55" s="72">
        <f>'Показатель 5.9'!L58</f>
        <v>0</v>
      </c>
      <c r="N55" s="72">
        <f>'Показатель 5.10'!L58</f>
        <v>0</v>
      </c>
      <c r="O55" s="72">
        <f>'Показатель 5.11'!M58</f>
        <v>0</v>
      </c>
    </row>
    <row r="56" spans="1:20" ht="15" customHeight="1" x14ac:dyDescent="0.3">
      <c r="A56" s="47" t="s">
        <v>274</v>
      </c>
      <c r="B56" s="59" t="str">
        <f>VLOOKUP(A56,'Рейтинг (Раздел 5)'!$B$6:$C$90,2,FALSE)</f>
        <v>48-53</v>
      </c>
      <c r="C56" s="220" t="str">
        <f t="shared" si="5"/>
        <v>10</v>
      </c>
      <c r="D56" s="250">
        <f t="shared" si="1"/>
        <v>4</v>
      </c>
      <c r="E56" s="71">
        <f>'Показатель 5.1'!K59</f>
        <v>2</v>
      </c>
      <c r="F56" s="72">
        <f>'Показатель 5.2'!G59</f>
        <v>0</v>
      </c>
      <c r="G56" s="72">
        <f>'Показатель 5.3'!M59</f>
        <v>2</v>
      </c>
      <c r="H56" s="72">
        <f>'Показатель 5.4'!O59</f>
        <v>0</v>
      </c>
      <c r="I56" s="72">
        <f>'Показатель 5.5'!M59</f>
        <v>0</v>
      </c>
      <c r="J56" s="72">
        <f>'Показатель 5.6'!M59</f>
        <v>0</v>
      </c>
      <c r="K56" s="72">
        <f>'Показатель 5.7'!M59</f>
        <v>0</v>
      </c>
      <c r="L56" s="72">
        <f>'Показатель 5.8'!I59</f>
        <v>0</v>
      </c>
      <c r="M56" s="72">
        <f>'Показатель 5.9'!L59</f>
        <v>0</v>
      </c>
      <c r="N56" s="72">
        <f>'Показатель 5.10'!L59</f>
        <v>0</v>
      </c>
      <c r="O56" s="72">
        <f>'Показатель 5.11'!M59</f>
        <v>0</v>
      </c>
    </row>
    <row r="57" spans="1:20" ht="15" customHeight="1" x14ac:dyDescent="0.3">
      <c r="A57" s="47" t="s">
        <v>275</v>
      </c>
      <c r="B57" s="59" t="str">
        <f>VLOOKUP(A57,'Рейтинг (Раздел 5)'!$B$6:$C$90,2,FALSE)</f>
        <v>82-85</v>
      </c>
      <c r="C57" s="220" t="str">
        <f t="shared" si="5"/>
        <v>14</v>
      </c>
      <c r="D57" s="250">
        <f t="shared" si="1"/>
        <v>0.5</v>
      </c>
      <c r="E57" s="71">
        <f>'Показатель 5.1'!K60</f>
        <v>0.5</v>
      </c>
      <c r="F57" s="72">
        <f>'Показатель 5.2'!G60</f>
        <v>0</v>
      </c>
      <c r="G57" s="72">
        <f>'Показатель 5.3'!M60</f>
        <v>0</v>
      </c>
      <c r="H57" s="72">
        <f>'Показатель 5.4'!O60</f>
        <v>0</v>
      </c>
      <c r="I57" s="72">
        <f>'Показатель 5.5'!M60</f>
        <v>0</v>
      </c>
      <c r="J57" s="72">
        <f>'Показатель 5.6'!M60</f>
        <v>0</v>
      </c>
      <c r="K57" s="72">
        <f>'Показатель 5.7'!M60</f>
        <v>0</v>
      </c>
      <c r="L57" s="72">
        <f>'Показатель 5.8'!I60</f>
        <v>0</v>
      </c>
      <c r="M57" s="72">
        <f>'Показатель 5.9'!L60</f>
        <v>0</v>
      </c>
      <c r="N57" s="72">
        <f>'Показатель 5.10'!L60</f>
        <v>0</v>
      </c>
      <c r="O57" s="72">
        <f>'Показатель 5.11'!M60</f>
        <v>0</v>
      </c>
    </row>
    <row r="58" spans="1:20" ht="15" customHeight="1" x14ac:dyDescent="0.3">
      <c r="A58" s="47" t="s">
        <v>276</v>
      </c>
      <c r="B58" s="59" t="str">
        <f>VLOOKUP(A58,'Рейтинг (Раздел 5)'!$B$6:$C$90,2,FALSE)</f>
        <v>14-19</v>
      </c>
      <c r="C58" s="220" t="str">
        <f t="shared" si="5"/>
        <v>3-4</v>
      </c>
      <c r="D58" s="250">
        <f t="shared" si="1"/>
        <v>18</v>
      </c>
      <c r="E58" s="71">
        <f>'Показатель 5.1'!K61</f>
        <v>2</v>
      </c>
      <c r="F58" s="72">
        <f>'Показатель 5.2'!G61</f>
        <v>0</v>
      </c>
      <c r="G58" s="72">
        <f>'Показатель 5.3'!M61</f>
        <v>0</v>
      </c>
      <c r="H58" s="72">
        <f>'Показатель 5.4'!O61</f>
        <v>2</v>
      </c>
      <c r="I58" s="72">
        <f>'Показатель 5.5'!M61</f>
        <v>2</v>
      </c>
      <c r="J58" s="72">
        <f>'Показатель 5.6'!M61</f>
        <v>2</v>
      </c>
      <c r="K58" s="72">
        <f>'Показатель 5.7'!M61</f>
        <v>2</v>
      </c>
      <c r="L58" s="72">
        <f>'Показатель 5.8'!I61</f>
        <v>2</v>
      </c>
      <c r="M58" s="72">
        <f>'Показатель 5.9'!L61</f>
        <v>2</v>
      </c>
      <c r="N58" s="72">
        <f>'Показатель 5.10'!L61</f>
        <v>2</v>
      </c>
      <c r="O58" s="72">
        <f>'Показатель 5.11'!M61</f>
        <v>2</v>
      </c>
    </row>
    <row r="59" spans="1:20" ht="15" customHeight="1" x14ac:dyDescent="0.3">
      <c r="A59" s="47" t="s">
        <v>277</v>
      </c>
      <c r="B59" s="59" t="str">
        <f>VLOOKUP(A59,'Рейтинг (Раздел 5)'!$B$6:$C$90,2,FALSE)</f>
        <v>45-47</v>
      </c>
      <c r="C59" s="220" t="str">
        <f t="shared" si="5"/>
        <v>9</v>
      </c>
      <c r="D59" s="250">
        <f t="shared" si="1"/>
        <v>5</v>
      </c>
      <c r="E59" s="71">
        <f>'Показатель 5.1'!K62</f>
        <v>1</v>
      </c>
      <c r="F59" s="72">
        <f>'Показатель 5.2'!G62</f>
        <v>2</v>
      </c>
      <c r="G59" s="72">
        <f>'Показатель 5.3'!M62</f>
        <v>0</v>
      </c>
      <c r="H59" s="72">
        <f>'Показатель 5.4'!O62</f>
        <v>0</v>
      </c>
      <c r="I59" s="72">
        <f>'Показатель 5.5'!M62</f>
        <v>0</v>
      </c>
      <c r="J59" s="72">
        <f>'Показатель 5.6'!M62</f>
        <v>0</v>
      </c>
      <c r="K59" s="72">
        <f>'Показатель 5.7'!M62</f>
        <v>0</v>
      </c>
      <c r="L59" s="72">
        <f>'Показатель 5.8'!I62</f>
        <v>0</v>
      </c>
      <c r="M59" s="72">
        <f>'Показатель 5.9'!L62</f>
        <v>0</v>
      </c>
      <c r="N59" s="72">
        <f>'Показатель 5.10'!L62</f>
        <v>2</v>
      </c>
      <c r="O59" s="72">
        <f>'Показатель 5.11'!M62</f>
        <v>0</v>
      </c>
    </row>
    <row r="60" spans="1:20" ht="15" customHeight="1" x14ac:dyDescent="0.3">
      <c r="A60" s="47" t="s">
        <v>278</v>
      </c>
      <c r="B60" s="59" t="str">
        <f>VLOOKUP(A60,'Рейтинг (Раздел 5)'!$B$6:$C$90,2,FALSE)</f>
        <v>38-41</v>
      </c>
      <c r="C60" s="220" t="str">
        <f t="shared" si="5"/>
        <v>7</v>
      </c>
      <c r="D60" s="250">
        <f t="shared" si="1"/>
        <v>8</v>
      </c>
      <c r="E60" s="71">
        <f>'Показатель 5.1'!K63</f>
        <v>1</v>
      </c>
      <c r="F60" s="72">
        <f>'Показатель 5.2'!G63</f>
        <v>2</v>
      </c>
      <c r="G60" s="72">
        <f>'Показатель 5.3'!M63</f>
        <v>2</v>
      </c>
      <c r="H60" s="72">
        <f>'Показатель 5.4'!O63</f>
        <v>0</v>
      </c>
      <c r="I60" s="72">
        <f>'Показатель 5.5'!M63</f>
        <v>1</v>
      </c>
      <c r="J60" s="72">
        <f>'Показатель 5.6'!M63</f>
        <v>0</v>
      </c>
      <c r="K60" s="72">
        <f>'Показатель 5.7'!M63</f>
        <v>1</v>
      </c>
      <c r="L60" s="72">
        <f>'Показатель 5.8'!I63</f>
        <v>0</v>
      </c>
      <c r="M60" s="72">
        <f>'Показатель 5.9'!L63</f>
        <v>0</v>
      </c>
      <c r="N60" s="72">
        <f>'Показатель 5.10'!L63</f>
        <v>1</v>
      </c>
      <c r="O60" s="72">
        <f>'Показатель 5.11'!M63</f>
        <v>0</v>
      </c>
    </row>
    <row r="61" spans="1:20" ht="15" customHeight="1" x14ac:dyDescent="0.3">
      <c r="A61" s="47" t="s">
        <v>279</v>
      </c>
      <c r="B61" s="59" t="str">
        <f>VLOOKUP(A61,'Рейтинг (Раздел 5)'!$B$6:$C$90,2,FALSE)</f>
        <v>26-27</v>
      </c>
      <c r="C61" s="220" t="str">
        <f t="shared" si="5"/>
        <v>5</v>
      </c>
      <c r="D61" s="250">
        <f t="shared" si="1"/>
        <v>12</v>
      </c>
      <c r="E61" s="71">
        <f>'Показатель 5.1'!K64</f>
        <v>2</v>
      </c>
      <c r="F61" s="72">
        <f>'Показатель 5.2'!G64</f>
        <v>2</v>
      </c>
      <c r="G61" s="72">
        <f>'Показатель 5.3'!M64</f>
        <v>2</v>
      </c>
      <c r="H61" s="72">
        <f>'Показатель 5.4'!O64</f>
        <v>0</v>
      </c>
      <c r="I61" s="72">
        <f>'Показатель 5.5'!M64</f>
        <v>1</v>
      </c>
      <c r="J61" s="72">
        <f>'Показатель 5.6'!M64</f>
        <v>1</v>
      </c>
      <c r="K61" s="72">
        <f>'Показатель 5.7'!M64</f>
        <v>0</v>
      </c>
      <c r="L61" s="72">
        <f>'Показатель 5.8'!I64</f>
        <v>0</v>
      </c>
      <c r="M61" s="72">
        <f>'Показатель 5.9'!L64</f>
        <v>2</v>
      </c>
      <c r="N61" s="72">
        <f>'Показатель 5.10'!L64</f>
        <v>0</v>
      </c>
      <c r="O61" s="72">
        <f>'Показатель 5.11'!M64</f>
        <v>2</v>
      </c>
    </row>
    <row r="62" spans="1:20" ht="15" customHeight="1" x14ac:dyDescent="0.3">
      <c r="A62" s="47" t="s">
        <v>280</v>
      </c>
      <c r="B62" s="59" t="str">
        <f>VLOOKUP(A62,'Рейтинг (Раздел 5)'!$B$6:$C$90,2,FALSE)</f>
        <v>43-44</v>
      </c>
      <c r="C62" s="220" t="str">
        <f t="shared" si="5"/>
        <v>8</v>
      </c>
      <c r="D62" s="250">
        <f t="shared" si="1"/>
        <v>6</v>
      </c>
      <c r="E62" s="71">
        <f>'Показатель 5.1'!K65</f>
        <v>1</v>
      </c>
      <c r="F62" s="72">
        <f>'Показатель 5.2'!G65</f>
        <v>2</v>
      </c>
      <c r="G62" s="72">
        <f>'Показатель 5.3'!M65</f>
        <v>2</v>
      </c>
      <c r="H62" s="72">
        <f>'Показатель 5.4'!O65</f>
        <v>1</v>
      </c>
      <c r="I62" s="72">
        <f>'Показатель 5.5'!M65</f>
        <v>0</v>
      </c>
      <c r="J62" s="72">
        <f>'Показатель 5.6'!M65</f>
        <v>0</v>
      </c>
      <c r="K62" s="72">
        <f>'Показатель 5.7'!M65</f>
        <v>0</v>
      </c>
      <c r="L62" s="72">
        <f>'Показатель 5.8'!I65</f>
        <v>0</v>
      </c>
      <c r="M62" s="72">
        <f>'Показатель 5.9'!L65</f>
        <v>0</v>
      </c>
      <c r="N62" s="72">
        <f>'Показатель 5.10'!L65</f>
        <v>0</v>
      </c>
      <c r="O62" s="72">
        <f>'Показатель 5.11'!M65</f>
        <v>0</v>
      </c>
    </row>
    <row r="63" spans="1:20" ht="15" customHeight="1" x14ac:dyDescent="0.3">
      <c r="A63" s="47" t="s">
        <v>281</v>
      </c>
      <c r="B63" s="59" t="str">
        <f>VLOOKUP(A63,'Рейтинг (Раздел 5)'!$B$6:$C$90,2,FALSE)</f>
        <v>1-8</v>
      </c>
      <c r="C63" s="220" t="str">
        <f t="shared" si="5"/>
        <v>1</v>
      </c>
      <c r="D63" s="250">
        <f t="shared" si="1"/>
        <v>22</v>
      </c>
      <c r="E63" s="71">
        <f>'Показатель 5.1'!K66</f>
        <v>2</v>
      </c>
      <c r="F63" s="72">
        <f>'Показатель 5.2'!G66</f>
        <v>2</v>
      </c>
      <c r="G63" s="72">
        <f>'Показатель 5.3'!M66</f>
        <v>2</v>
      </c>
      <c r="H63" s="72">
        <f>'Показатель 5.4'!O66</f>
        <v>2</v>
      </c>
      <c r="I63" s="72">
        <f>'Показатель 5.5'!M66</f>
        <v>2</v>
      </c>
      <c r="J63" s="72">
        <f>'Показатель 5.6'!M66</f>
        <v>2</v>
      </c>
      <c r="K63" s="72">
        <f>'Показатель 5.7'!M66</f>
        <v>2</v>
      </c>
      <c r="L63" s="72">
        <f>'Показатель 5.8'!I66</f>
        <v>2</v>
      </c>
      <c r="M63" s="72">
        <f>'Показатель 5.9'!L66</f>
        <v>2</v>
      </c>
      <c r="N63" s="72">
        <f>'Показатель 5.10'!L66</f>
        <v>2</v>
      </c>
      <c r="O63" s="72">
        <f>'Показатель 5.11'!M66</f>
        <v>2</v>
      </c>
    </row>
    <row r="64" spans="1:20" ht="15" customHeight="1" x14ac:dyDescent="0.3">
      <c r="A64" s="47" t="s">
        <v>282</v>
      </c>
      <c r="B64" s="59" t="str">
        <f>VLOOKUP(A64,'Рейтинг (Раздел 5)'!$B$6:$C$90,2,FALSE)</f>
        <v>14-19</v>
      </c>
      <c r="C64" s="220" t="str">
        <f t="shared" si="5"/>
        <v>3-4</v>
      </c>
      <c r="D64" s="250">
        <f t="shared" si="1"/>
        <v>18</v>
      </c>
      <c r="E64" s="71">
        <f>'Показатель 5.1'!K67</f>
        <v>2</v>
      </c>
      <c r="F64" s="72">
        <f>'Показатель 5.2'!G67</f>
        <v>2</v>
      </c>
      <c r="G64" s="72">
        <f>'Показатель 5.3'!M67</f>
        <v>0</v>
      </c>
      <c r="H64" s="72">
        <f>'Показатель 5.4'!O67</f>
        <v>0</v>
      </c>
      <c r="I64" s="72">
        <f>'Показатель 5.5'!M67</f>
        <v>2</v>
      </c>
      <c r="J64" s="72">
        <f>'Показатель 5.6'!M67</f>
        <v>2</v>
      </c>
      <c r="K64" s="72">
        <f>'Показатель 5.7'!M67</f>
        <v>2</v>
      </c>
      <c r="L64" s="72">
        <f>'Показатель 5.8'!I67</f>
        <v>2</v>
      </c>
      <c r="M64" s="72">
        <f>'Показатель 5.9'!L67</f>
        <v>2</v>
      </c>
      <c r="N64" s="72">
        <f>'Показатель 5.10'!L67</f>
        <v>2</v>
      </c>
      <c r="O64" s="72">
        <f>'Показатель 5.11'!M67</f>
        <v>2</v>
      </c>
    </row>
    <row r="65" spans="1:20" ht="15" customHeight="1" x14ac:dyDescent="0.3">
      <c r="A65" s="47" t="s">
        <v>283</v>
      </c>
      <c r="B65" s="59" t="str">
        <f>VLOOKUP(A65,'Рейтинг (Раздел 5)'!$B$6:$C$90,2,FALSE)</f>
        <v>55-63</v>
      </c>
      <c r="C65" s="220" t="str">
        <f t="shared" si="5"/>
        <v>11</v>
      </c>
      <c r="D65" s="250">
        <f t="shared" si="1"/>
        <v>3</v>
      </c>
      <c r="E65" s="71">
        <f>'Показатель 5.1'!K68</f>
        <v>1</v>
      </c>
      <c r="F65" s="72">
        <f>'Показатель 5.2'!G68</f>
        <v>2</v>
      </c>
      <c r="G65" s="72">
        <f>'Показатель 5.3'!M68</f>
        <v>0</v>
      </c>
      <c r="H65" s="72">
        <f>'Показатель 5.4'!O68</f>
        <v>0</v>
      </c>
      <c r="I65" s="72">
        <f>'Показатель 5.5'!M68</f>
        <v>0</v>
      </c>
      <c r="J65" s="72">
        <f>'Показатель 5.6'!M68</f>
        <v>0</v>
      </c>
      <c r="K65" s="72">
        <f>'Показатель 5.7'!M68</f>
        <v>0</v>
      </c>
      <c r="L65" s="72">
        <f>'Показатель 5.8'!I68</f>
        <v>0</v>
      </c>
      <c r="M65" s="72">
        <f>'Показатель 5.9'!L68</f>
        <v>0</v>
      </c>
      <c r="N65" s="72">
        <f>'Показатель 5.10'!L68</f>
        <v>0</v>
      </c>
      <c r="O65" s="72">
        <f>'Показатель 5.11'!M68</f>
        <v>0</v>
      </c>
    </row>
    <row r="66" spans="1:20" ht="15" customHeight="1" x14ac:dyDescent="0.3">
      <c r="A66" s="47" t="s">
        <v>284</v>
      </c>
      <c r="B66" s="59" t="str">
        <f>VLOOKUP(A66,'Рейтинг (Раздел 5)'!$B$6:$C$90,2,FALSE)</f>
        <v>73-81</v>
      </c>
      <c r="C66" s="220" t="str">
        <f t="shared" si="5"/>
        <v>13</v>
      </c>
      <c r="D66" s="250">
        <f t="shared" si="1"/>
        <v>1</v>
      </c>
      <c r="E66" s="71">
        <f>'Показатель 5.1'!K69</f>
        <v>1</v>
      </c>
      <c r="F66" s="72">
        <f>'Показатель 5.2'!G69</f>
        <v>0</v>
      </c>
      <c r="G66" s="72">
        <f>'Показатель 5.3'!M69</f>
        <v>0</v>
      </c>
      <c r="H66" s="72">
        <f>'Показатель 5.4'!O69</f>
        <v>0</v>
      </c>
      <c r="I66" s="72">
        <f>'Показатель 5.5'!M69</f>
        <v>0</v>
      </c>
      <c r="J66" s="72">
        <f>'Показатель 5.6'!M69</f>
        <v>0</v>
      </c>
      <c r="K66" s="72">
        <f>'Показатель 5.7'!M69</f>
        <v>0</v>
      </c>
      <c r="L66" s="72">
        <f>'Показатель 5.8'!I69</f>
        <v>0</v>
      </c>
      <c r="M66" s="72">
        <f>'Показатель 5.9'!L69</f>
        <v>0</v>
      </c>
      <c r="N66" s="72">
        <f>'Показатель 5.10'!L69</f>
        <v>0</v>
      </c>
      <c r="O66" s="72">
        <f>'Показатель 5.11'!M69</f>
        <v>0</v>
      </c>
    </row>
    <row r="67" spans="1:20" ht="15" customHeight="1" x14ac:dyDescent="0.3">
      <c r="A67" s="47" t="s">
        <v>285</v>
      </c>
      <c r="B67" s="59" t="str">
        <f>VLOOKUP(A67,'Рейтинг (Раздел 5)'!$B$6:$C$90,2,FALSE)</f>
        <v>31-34</v>
      </c>
      <c r="C67" s="220" t="str">
        <f t="shared" si="5"/>
        <v>6</v>
      </c>
      <c r="D67" s="250">
        <f t="shared" si="1"/>
        <v>10</v>
      </c>
      <c r="E67" s="71">
        <f>'Показатель 5.1'!K70</f>
        <v>2</v>
      </c>
      <c r="F67" s="72">
        <f>'Показатель 5.2'!G70</f>
        <v>2</v>
      </c>
      <c r="G67" s="72">
        <f>'Показатель 5.3'!M70</f>
        <v>0</v>
      </c>
      <c r="H67" s="72">
        <f>'Показатель 5.4'!O70</f>
        <v>2</v>
      </c>
      <c r="I67" s="72">
        <f>'Показатель 5.5'!M70</f>
        <v>1</v>
      </c>
      <c r="J67" s="72">
        <f>'Показатель 5.6'!M70</f>
        <v>1</v>
      </c>
      <c r="K67" s="72">
        <f>'Показатель 5.7'!M70</f>
        <v>0</v>
      </c>
      <c r="L67" s="72">
        <f>'Показатель 5.8'!I70</f>
        <v>0</v>
      </c>
      <c r="M67" s="72">
        <f>'Показатель 5.9'!L70</f>
        <v>2</v>
      </c>
      <c r="N67" s="72">
        <f>'Показатель 5.10'!L70</f>
        <v>0</v>
      </c>
      <c r="O67" s="72">
        <f>'Показатель 5.11'!M70</f>
        <v>0</v>
      </c>
    </row>
    <row r="68" spans="1:20" s="137" customFormat="1" ht="15" customHeight="1" x14ac:dyDescent="0.3">
      <c r="A68" s="101" t="s">
        <v>286</v>
      </c>
      <c r="B68" s="135"/>
      <c r="C68" s="135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136"/>
      <c r="Q68" s="136"/>
      <c r="R68" s="136"/>
      <c r="S68" s="136"/>
      <c r="T68" s="136"/>
    </row>
    <row r="69" spans="1:20" ht="15" customHeight="1" x14ac:dyDescent="0.3">
      <c r="A69" s="47" t="s">
        <v>287</v>
      </c>
      <c r="B69" s="59" t="str">
        <f>VLOOKUP(A69,'Рейтинг (Раздел 5)'!$B$6:$C$90,2,FALSE)</f>
        <v>55-63</v>
      </c>
      <c r="C69" s="220" t="str">
        <f t="shared" ref="C69:C74" si="6">RANK(D69,$D$69:$D$74)&amp;IF(COUNTIF($D$69:$D$74,D69)&gt;1,"-"&amp;RANK(D69,$D$69:$D$74)+COUNTIF($D$69:$D$74,D69)-1,"")</f>
        <v>4</v>
      </c>
      <c r="D69" s="250">
        <f t="shared" si="1"/>
        <v>3</v>
      </c>
      <c r="E69" s="71">
        <f>'Показатель 5.1'!K72</f>
        <v>1</v>
      </c>
      <c r="F69" s="72">
        <f>'Показатель 5.2'!G72</f>
        <v>2</v>
      </c>
      <c r="G69" s="72">
        <f>'Показатель 5.3'!M72</f>
        <v>0</v>
      </c>
      <c r="H69" s="72">
        <f>'Показатель 5.4'!O72</f>
        <v>0</v>
      </c>
      <c r="I69" s="72">
        <f>'Показатель 5.5'!M72</f>
        <v>0</v>
      </c>
      <c r="J69" s="72">
        <f>'Показатель 5.6'!M72</f>
        <v>0</v>
      </c>
      <c r="K69" s="72">
        <f>'Показатель 5.7'!M72</f>
        <v>0</v>
      </c>
      <c r="L69" s="72">
        <f>'Показатель 5.8'!I72</f>
        <v>0</v>
      </c>
      <c r="M69" s="72">
        <f>'Показатель 5.9'!L72</f>
        <v>0</v>
      </c>
      <c r="N69" s="72">
        <f>'Показатель 5.10'!L72</f>
        <v>0</v>
      </c>
      <c r="O69" s="72">
        <f>'Показатель 5.11'!M72</f>
        <v>0</v>
      </c>
    </row>
    <row r="70" spans="1:20" ht="15" customHeight="1" x14ac:dyDescent="0.3">
      <c r="A70" s="47" t="s">
        <v>288</v>
      </c>
      <c r="B70" s="59" t="str">
        <f>VLOOKUP(A70,'Рейтинг (Раздел 5)'!$B$6:$C$90,2,FALSE)</f>
        <v>36-37</v>
      </c>
      <c r="C70" s="220" t="str">
        <f t="shared" si="6"/>
        <v>2</v>
      </c>
      <c r="D70" s="250">
        <f t="shared" si="1"/>
        <v>9</v>
      </c>
      <c r="E70" s="71">
        <f>'Показатель 5.1'!K73</f>
        <v>2</v>
      </c>
      <c r="F70" s="72">
        <f>'Показатель 5.2'!G73</f>
        <v>2</v>
      </c>
      <c r="G70" s="72">
        <f>'Показатель 5.3'!M73</f>
        <v>0</v>
      </c>
      <c r="H70" s="72">
        <f>'Показатель 5.4'!O73</f>
        <v>0</v>
      </c>
      <c r="I70" s="72">
        <f>'Показатель 5.5'!M73</f>
        <v>0</v>
      </c>
      <c r="J70" s="72">
        <f>'Показатель 5.6'!M73</f>
        <v>1</v>
      </c>
      <c r="K70" s="72">
        <f>'Показатель 5.7'!M73</f>
        <v>1</v>
      </c>
      <c r="L70" s="72">
        <f>'Показатель 5.8'!I73</f>
        <v>0</v>
      </c>
      <c r="M70" s="72">
        <f>'Показатель 5.9'!L73</f>
        <v>1</v>
      </c>
      <c r="N70" s="72">
        <f>'Показатель 5.10'!L73</f>
        <v>2</v>
      </c>
      <c r="O70" s="72">
        <f>'Показатель 5.11'!M73</f>
        <v>0</v>
      </c>
    </row>
    <row r="71" spans="1:20" ht="15" customHeight="1" x14ac:dyDescent="0.3">
      <c r="A71" s="47" t="s">
        <v>289</v>
      </c>
      <c r="B71" s="59" t="str">
        <f>VLOOKUP(A71,'Рейтинг (Раздел 5)'!$B$6:$C$90,2,FALSE)</f>
        <v>66-72</v>
      </c>
      <c r="C71" s="220" t="str">
        <f t="shared" si="6"/>
        <v>5-6</v>
      </c>
      <c r="D71" s="250">
        <f t="shared" si="1"/>
        <v>2</v>
      </c>
      <c r="E71" s="71">
        <f>'Показатель 5.1'!K74</f>
        <v>1</v>
      </c>
      <c r="F71" s="72">
        <f>'Показатель 5.2'!G74</f>
        <v>1</v>
      </c>
      <c r="G71" s="72">
        <f>'Показатель 5.3'!M74</f>
        <v>0</v>
      </c>
      <c r="H71" s="72">
        <f>'Показатель 5.4'!O74</f>
        <v>0</v>
      </c>
      <c r="I71" s="72">
        <f>'Показатель 5.5'!M74</f>
        <v>0</v>
      </c>
      <c r="J71" s="72">
        <f>'Показатель 5.6'!M74</f>
        <v>0</v>
      </c>
      <c r="K71" s="72">
        <f>'Показатель 5.7'!M74</f>
        <v>0</v>
      </c>
      <c r="L71" s="72">
        <f>'Показатель 5.8'!I74</f>
        <v>0</v>
      </c>
      <c r="M71" s="72">
        <f>'Показатель 5.9'!L74</f>
        <v>0</v>
      </c>
      <c r="N71" s="72">
        <f>'Показатель 5.10'!L74</f>
        <v>0</v>
      </c>
      <c r="O71" s="72">
        <f>'Показатель 5.11'!M74</f>
        <v>0</v>
      </c>
    </row>
    <row r="72" spans="1:20" ht="15" customHeight="1" x14ac:dyDescent="0.3">
      <c r="A72" s="47" t="s">
        <v>290</v>
      </c>
      <c r="B72" s="59" t="str">
        <f>VLOOKUP(A72,'Рейтинг (Раздел 5)'!$B$6:$C$90,2,FALSE)</f>
        <v>38-41</v>
      </c>
      <c r="C72" s="220" t="str">
        <f t="shared" si="6"/>
        <v>3</v>
      </c>
      <c r="D72" s="250">
        <f t="shared" si="1"/>
        <v>8</v>
      </c>
      <c r="E72" s="71">
        <f>'Показатель 5.1'!K75</f>
        <v>1</v>
      </c>
      <c r="F72" s="72">
        <f>'Показатель 5.2'!G75</f>
        <v>0</v>
      </c>
      <c r="G72" s="72">
        <f>'Показатель 5.3'!M75</f>
        <v>1</v>
      </c>
      <c r="H72" s="72">
        <f>'Показатель 5.4'!O75</f>
        <v>2</v>
      </c>
      <c r="I72" s="72">
        <f>'Показатель 5.5'!M75</f>
        <v>2</v>
      </c>
      <c r="J72" s="72">
        <f>'Показатель 5.6'!M75</f>
        <v>0</v>
      </c>
      <c r="K72" s="72">
        <f>'Показатель 5.7'!M75</f>
        <v>0</v>
      </c>
      <c r="L72" s="72">
        <f>'Показатель 5.8'!I75</f>
        <v>2</v>
      </c>
      <c r="M72" s="72">
        <f>'Показатель 5.9'!L75</f>
        <v>0</v>
      </c>
      <c r="N72" s="72">
        <f>'Показатель 5.10'!L75</f>
        <v>0</v>
      </c>
      <c r="O72" s="72">
        <f>'Показатель 5.11'!M75</f>
        <v>0</v>
      </c>
    </row>
    <row r="73" spans="1:20" ht="15" customHeight="1" x14ac:dyDescent="0.3">
      <c r="A73" s="47" t="s">
        <v>291</v>
      </c>
      <c r="B73" s="59" t="str">
        <f>VLOOKUP(A73,'Рейтинг (Раздел 5)'!$B$6:$C$90,2,FALSE)</f>
        <v>1-8</v>
      </c>
      <c r="C73" s="220" t="str">
        <f t="shared" si="6"/>
        <v>1</v>
      </c>
      <c r="D73" s="250">
        <f t="shared" ref="D73:D100" si="7">SUM(E73:O73)</f>
        <v>22</v>
      </c>
      <c r="E73" s="71">
        <f>'Показатель 5.1'!K76</f>
        <v>2</v>
      </c>
      <c r="F73" s="72">
        <f>'Показатель 5.2'!G76</f>
        <v>2</v>
      </c>
      <c r="G73" s="72">
        <f>'Показатель 5.3'!M76</f>
        <v>2</v>
      </c>
      <c r="H73" s="72">
        <f>'Показатель 5.4'!O76</f>
        <v>2</v>
      </c>
      <c r="I73" s="72">
        <f>'Показатель 5.5'!M76</f>
        <v>2</v>
      </c>
      <c r="J73" s="72">
        <f>'Показатель 5.6'!M76</f>
        <v>2</v>
      </c>
      <c r="K73" s="72">
        <f>'Показатель 5.7'!M76</f>
        <v>2</v>
      </c>
      <c r="L73" s="72">
        <f>'Показатель 5.8'!I76</f>
        <v>2</v>
      </c>
      <c r="M73" s="72">
        <f>'Показатель 5.9'!L76</f>
        <v>2</v>
      </c>
      <c r="N73" s="72">
        <f>'Показатель 5.10'!L76</f>
        <v>2</v>
      </c>
      <c r="O73" s="72">
        <f>'Показатель 5.11'!M76</f>
        <v>2</v>
      </c>
    </row>
    <row r="74" spans="1:20" ht="15" customHeight="1" x14ac:dyDescent="0.3">
      <c r="A74" s="47" t="s">
        <v>292</v>
      </c>
      <c r="B74" s="59" t="str">
        <f>VLOOKUP(A74,'Рейтинг (Раздел 5)'!$B$6:$C$90,2,FALSE)</f>
        <v>66-72</v>
      </c>
      <c r="C74" s="220" t="str">
        <f t="shared" si="6"/>
        <v>5-6</v>
      </c>
      <c r="D74" s="250">
        <f t="shared" si="7"/>
        <v>2</v>
      </c>
      <c r="E74" s="71">
        <f>'Показатель 5.1'!K77</f>
        <v>1</v>
      </c>
      <c r="F74" s="72">
        <f>'Показатель 5.2'!G77</f>
        <v>1</v>
      </c>
      <c r="G74" s="72">
        <f>'Показатель 5.3'!M77</f>
        <v>0</v>
      </c>
      <c r="H74" s="72">
        <f>'Показатель 5.4'!O77</f>
        <v>0</v>
      </c>
      <c r="I74" s="72">
        <f>'Показатель 5.5'!M77</f>
        <v>0</v>
      </c>
      <c r="J74" s="72">
        <f>'Показатель 5.6'!M77</f>
        <v>0</v>
      </c>
      <c r="K74" s="72">
        <f>'Показатель 5.7'!M77</f>
        <v>0</v>
      </c>
      <c r="L74" s="72">
        <f>'Показатель 5.8'!I77</f>
        <v>0</v>
      </c>
      <c r="M74" s="72">
        <f>'Показатель 5.9'!L77</f>
        <v>0</v>
      </c>
      <c r="N74" s="72">
        <f>'Показатель 5.10'!L77</f>
        <v>0</v>
      </c>
      <c r="O74" s="72">
        <f>'Показатель 5.11'!M77</f>
        <v>0</v>
      </c>
    </row>
    <row r="75" spans="1:20" s="137" customFormat="1" ht="15" customHeight="1" x14ac:dyDescent="0.3">
      <c r="A75" s="101" t="s">
        <v>293</v>
      </c>
      <c r="B75" s="135"/>
      <c r="C75" s="135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136"/>
      <c r="Q75" s="136"/>
      <c r="R75" s="136"/>
      <c r="S75" s="136"/>
      <c r="T75" s="136"/>
    </row>
    <row r="76" spans="1:20" ht="15" customHeight="1" x14ac:dyDescent="0.3">
      <c r="A76" s="47" t="s">
        <v>294</v>
      </c>
      <c r="B76" s="59" t="str">
        <f>VLOOKUP(A76,'Рейтинг (Раздел 5)'!$B$6:$C$90,2,FALSE)</f>
        <v>23-24</v>
      </c>
      <c r="C76" s="220" t="str">
        <f t="shared" ref="C76:C87" si="8">RANK(D76,$D$76:$D$87)&amp;IF(COUNTIF($D$76:$D$87,D76)&gt;1,"-"&amp;RANK(D76,$D$76:$D$87)+COUNTIF($D$76:$D$87,D76)-1,"")</f>
        <v>4</v>
      </c>
      <c r="D76" s="250">
        <f t="shared" si="7"/>
        <v>15</v>
      </c>
      <c r="E76" s="71">
        <f>'Показатель 5.1'!K79</f>
        <v>2</v>
      </c>
      <c r="F76" s="72">
        <f>'Показатель 5.2'!G79</f>
        <v>2</v>
      </c>
      <c r="G76" s="72">
        <f>'Показатель 5.3'!M79</f>
        <v>0</v>
      </c>
      <c r="H76" s="72">
        <f>'Показатель 5.4'!O79</f>
        <v>0</v>
      </c>
      <c r="I76" s="72">
        <f>'Показатель 5.5'!M79</f>
        <v>2</v>
      </c>
      <c r="J76" s="72">
        <f>'Показатель 5.6'!M79</f>
        <v>2</v>
      </c>
      <c r="K76" s="72">
        <f>'Показатель 5.7'!M79</f>
        <v>2</v>
      </c>
      <c r="L76" s="72">
        <f>'Показатель 5.8'!I79</f>
        <v>0</v>
      </c>
      <c r="M76" s="72">
        <f>'Показатель 5.9'!L79</f>
        <v>2</v>
      </c>
      <c r="N76" s="72">
        <f>'Показатель 5.10'!L79</f>
        <v>1</v>
      </c>
      <c r="O76" s="72">
        <f>'Показатель 5.11'!M79</f>
        <v>2</v>
      </c>
    </row>
    <row r="77" spans="1:20" ht="15" customHeight="1" x14ac:dyDescent="0.3">
      <c r="A77" s="47" t="s">
        <v>295</v>
      </c>
      <c r="B77" s="59" t="str">
        <f>VLOOKUP(A77,'Рейтинг (Раздел 5)'!$B$6:$C$90,2,FALSE)</f>
        <v>73-81</v>
      </c>
      <c r="C77" s="220" t="str">
        <f t="shared" si="8"/>
        <v>10-12</v>
      </c>
      <c r="D77" s="250">
        <f t="shared" si="7"/>
        <v>1</v>
      </c>
      <c r="E77" s="71">
        <f>'Показатель 5.1'!K80</f>
        <v>1</v>
      </c>
      <c r="F77" s="72">
        <f>'Показатель 5.2'!G80</f>
        <v>0</v>
      </c>
      <c r="G77" s="72">
        <f>'Показатель 5.3'!M80</f>
        <v>0</v>
      </c>
      <c r="H77" s="72">
        <f>'Показатель 5.4'!O80</f>
        <v>0</v>
      </c>
      <c r="I77" s="72">
        <f>'Показатель 5.5'!M80</f>
        <v>0</v>
      </c>
      <c r="J77" s="72">
        <f>'Показатель 5.6'!M80</f>
        <v>0</v>
      </c>
      <c r="K77" s="72">
        <f>'Показатель 5.7'!M80</f>
        <v>0</v>
      </c>
      <c r="L77" s="72">
        <f>'Показатель 5.8'!I80</f>
        <v>0</v>
      </c>
      <c r="M77" s="72">
        <f>'Показатель 5.9'!L80</f>
        <v>0</v>
      </c>
      <c r="N77" s="72">
        <f>'Показатель 5.10'!L80</f>
        <v>0</v>
      </c>
      <c r="O77" s="72">
        <f>'Показатель 5.11'!M80</f>
        <v>0</v>
      </c>
    </row>
    <row r="78" spans="1:20" ht="15" customHeight="1" x14ac:dyDescent="0.3">
      <c r="A78" s="47" t="s">
        <v>296</v>
      </c>
      <c r="B78" s="59" t="str">
        <f>VLOOKUP(A78,'Рейтинг (Раздел 5)'!$B$6:$C$90,2,FALSE)</f>
        <v>73-81</v>
      </c>
      <c r="C78" s="220" t="str">
        <f t="shared" si="8"/>
        <v>10-12</v>
      </c>
      <c r="D78" s="250">
        <f t="shared" si="7"/>
        <v>1</v>
      </c>
      <c r="E78" s="71">
        <f>'Показатель 5.1'!K81</f>
        <v>1</v>
      </c>
      <c r="F78" s="72">
        <f>'Показатель 5.2'!G81</f>
        <v>0</v>
      </c>
      <c r="G78" s="72">
        <f>'Показатель 5.3'!M81</f>
        <v>0</v>
      </c>
      <c r="H78" s="72">
        <f>'Показатель 5.4'!O81</f>
        <v>0</v>
      </c>
      <c r="I78" s="72">
        <f>'Показатель 5.5'!M81</f>
        <v>0</v>
      </c>
      <c r="J78" s="72">
        <f>'Показатель 5.6'!M81</f>
        <v>0</v>
      </c>
      <c r="K78" s="72">
        <f>'Показатель 5.7'!M81</f>
        <v>0</v>
      </c>
      <c r="L78" s="72">
        <f>'Показатель 5.8'!I81</f>
        <v>0</v>
      </c>
      <c r="M78" s="72">
        <f>'Показатель 5.9'!L81</f>
        <v>0</v>
      </c>
      <c r="N78" s="72">
        <f>'Показатель 5.10'!L81</f>
        <v>0</v>
      </c>
      <c r="O78" s="72">
        <f>'Показатель 5.11'!M81</f>
        <v>0</v>
      </c>
    </row>
    <row r="79" spans="1:20" ht="15" customHeight="1" x14ac:dyDescent="0.3">
      <c r="A79" s="47" t="s">
        <v>297</v>
      </c>
      <c r="B79" s="59" t="str">
        <f>VLOOKUP(A79,'Рейтинг (Раздел 5)'!$B$6:$C$90,2,FALSE)</f>
        <v>66-72</v>
      </c>
      <c r="C79" s="220" t="str">
        <f t="shared" si="8"/>
        <v>8-9</v>
      </c>
      <c r="D79" s="250">
        <f t="shared" si="7"/>
        <v>2</v>
      </c>
      <c r="E79" s="71">
        <f>'Показатель 5.1'!K82</f>
        <v>1</v>
      </c>
      <c r="F79" s="72">
        <f>'Показатель 5.2'!G82</f>
        <v>1</v>
      </c>
      <c r="G79" s="72">
        <f>'Показатель 5.3'!M82</f>
        <v>0</v>
      </c>
      <c r="H79" s="72">
        <f>'Показатель 5.4'!O82</f>
        <v>0</v>
      </c>
      <c r="I79" s="72">
        <f>'Показатель 5.5'!M82</f>
        <v>0</v>
      </c>
      <c r="J79" s="72">
        <f>'Показатель 5.6'!M82</f>
        <v>0</v>
      </c>
      <c r="K79" s="72">
        <f>'Показатель 5.7'!M82</f>
        <v>0</v>
      </c>
      <c r="L79" s="72">
        <f>'Показатель 5.8'!I82</f>
        <v>0</v>
      </c>
      <c r="M79" s="72">
        <f>'Показатель 5.9'!L82</f>
        <v>0</v>
      </c>
      <c r="N79" s="72">
        <f>'Показатель 5.10'!L82</f>
        <v>0</v>
      </c>
      <c r="O79" s="72">
        <f>'Показатель 5.11'!M82</f>
        <v>0</v>
      </c>
    </row>
    <row r="80" spans="1:20" ht="15" customHeight="1" x14ac:dyDescent="0.3">
      <c r="A80" s="47" t="s">
        <v>298</v>
      </c>
      <c r="B80" s="59" t="str">
        <f>VLOOKUP(A80,'Рейтинг (Раздел 5)'!$B$6:$C$90,2,FALSE)</f>
        <v>28</v>
      </c>
      <c r="C80" s="220" t="str">
        <f t="shared" si="8"/>
        <v>5</v>
      </c>
      <c r="D80" s="250">
        <f t="shared" si="7"/>
        <v>11.5</v>
      </c>
      <c r="E80" s="71">
        <f>'Показатель 5.1'!K83</f>
        <v>2</v>
      </c>
      <c r="F80" s="72">
        <f>'Показатель 5.2'!G83</f>
        <v>2</v>
      </c>
      <c r="G80" s="72">
        <f>'Показатель 5.3'!M83</f>
        <v>2</v>
      </c>
      <c r="H80" s="72">
        <f>'Показатель 5.4'!O83</f>
        <v>0</v>
      </c>
      <c r="I80" s="72">
        <f>'Показатель 5.5'!M83</f>
        <v>1</v>
      </c>
      <c r="J80" s="72">
        <f>'Показатель 5.6'!M83</f>
        <v>1</v>
      </c>
      <c r="K80" s="72">
        <f>'Показатель 5.7'!M83</f>
        <v>1</v>
      </c>
      <c r="L80" s="72">
        <f>'Показатель 5.8'!I83</f>
        <v>0</v>
      </c>
      <c r="M80" s="72">
        <f>'Показатель 5.9'!L83</f>
        <v>2</v>
      </c>
      <c r="N80" s="72">
        <f>'Показатель 5.10'!L83</f>
        <v>0.5</v>
      </c>
      <c r="O80" s="72">
        <f>'Показатель 5.11'!M83</f>
        <v>0</v>
      </c>
    </row>
    <row r="81" spans="1:20" ht="15" customHeight="1" x14ac:dyDescent="0.3">
      <c r="A81" s="47" t="s">
        <v>299</v>
      </c>
      <c r="B81" s="59" t="str">
        <f>VLOOKUP(A81,'Рейтинг (Раздел 5)'!$B$6:$C$90,2,FALSE)</f>
        <v>73-81</v>
      </c>
      <c r="C81" s="220" t="str">
        <f t="shared" si="8"/>
        <v>10-12</v>
      </c>
      <c r="D81" s="250">
        <f t="shared" si="7"/>
        <v>1</v>
      </c>
      <c r="E81" s="71">
        <f>'Показатель 5.1'!K84</f>
        <v>1</v>
      </c>
      <c r="F81" s="72">
        <f>'Показатель 5.2'!G84</f>
        <v>0</v>
      </c>
      <c r="G81" s="72">
        <f>'Показатель 5.3'!M84</f>
        <v>0</v>
      </c>
      <c r="H81" s="72">
        <f>'Показатель 5.4'!O84</f>
        <v>0</v>
      </c>
      <c r="I81" s="72">
        <f>'Показатель 5.5'!M84</f>
        <v>0</v>
      </c>
      <c r="J81" s="72">
        <f>'Показатель 5.6'!M84</f>
        <v>0</v>
      </c>
      <c r="K81" s="72">
        <f>'Показатель 5.7'!M84</f>
        <v>0</v>
      </c>
      <c r="L81" s="72">
        <f>'Показатель 5.8'!I84</f>
        <v>0</v>
      </c>
      <c r="M81" s="72">
        <f>'Показатель 5.9'!L84</f>
        <v>0</v>
      </c>
      <c r="N81" s="72">
        <f>'Показатель 5.10'!L84</f>
        <v>0</v>
      </c>
      <c r="O81" s="72">
        <f>'Показатель 5.11'!M84</f>
        <v>0</v>
      </c>
    </row>
    <row r="82" spans="1:20" ht="15" customHeight="1" x14ac:dyDescent="0.3">
      <c r="A82" s="47" t="s">
        <v>300</v>
      </c>
      <c r="B82" s="59" t="str">
        <f>VLOOKUP(A82,'Рейтинг (Раздел 5)'!$B$6:$C$90,2,FALSE)</f>
        <v>1-8</v>
      </c>
      <c r="C82" s="220" t="str">
        <f t="shared" si="8"/>
        <v>1-2</v>
      </c>
      <c r="D82" s="250">
        <f t="shared" si="7"/>
        <v>22</v>
      </c>
      <c r="E82" s="71">
        <f>'Показатель 5.1'!K85</f>
        <v>2</v>
      </c>
      <c r="F82" s="72">
        <f>'Показатель 5.2'!G85</f>
        <v>2</v>
      </c>
      <c r="G82" s="72">
        <f>'Показатель 5.3'!M85</f>
        <v>2</v>
      </c>
      <c r="H82" s="72">
        <f>'Показатель 5.4'!O85</f>
        <v>2</v>
      </c>
      <c r="I82" s="72">
        <f>'Показатель 5.5'!M85</f>
        <v>2</v>
      </c>
      <c r="J82" s="72">
        <f>'Показатель 5.6'!M85</f>
        <v>2</v>
      </c>
      <c r="K82" s="72">
        <f>'Показатель 5.7'!M85</f>
        <v>2</v>
      </c>
      <c r="L82" s="72">
        <f>'Показатель 5.8'!I85</f>
        <v>2</v>
      </c>
      <c r="M82" s="72">
        <f>'Показатель 5.9'!L85</f>
        <v>2</v>
      </c>
      <c r="N82" s="72">
        <f>'Показатель 5.10'!L85</f>
        <v>2</v>
      </c>
      <c r="O82" s="72">
        <f>'Показатель 5.11'!M85</f>
        <v>2</v>
      </c>
    </row>
    <row r="83" spans="1:20" ht="15" customHeight="1" x14ac:dyDescent="0.3">
      <c r="A83" s="47" t="s">
        <v>301</v>
      </c>
      <c r="B83" s="59" t="str">
        <f>VLOOKUP(A83,'Рейтинг (Раздел 5)'!$B$6:$C$90,2,FALSE)</f>
        <v>14-19</v>
      </c>
      <c r="C83" s="220" t="str">
        <f t="shared" si="8"/>
        <v>3</v>
      </c>
      <c r="D83" s="250">
        <f t="shared" si="7"/>
        <v>18</v>
      </c>
      <c r="E83" s="71">
        <f>'Показатель 5.1'!K86</f>
        <v>2</v>
      </c>
      <c r="F83" s="72">
        <f>'Показатель 5.2'!G86</f>
        <v>2</v>
      </c>
      <c r="G83" s="72">
        <f>'Показатель 5.3'!M86</f>
        <v>2</v>
      </c>
      <c r="H83" s="72">
        <f>'Показатель 5.4'!O86</f>
        <v>2</v>
      </c>
      <c r="I83" s="72">
        <f>'Показатель 5.5'!M86</f>
        <v>2</v>
      </c>
      <c r="J83" s="72">
        <f>'Показатель 5.6'!M86</f>
        <v>2</v>
      </c>
      <c r="K83" s="72">
        <f>'Показатель 5.7'!M86</f>
        <v>2</v>
      </c>
      <c r="L83" s="72">
        <f>'Показатель 5.8'!I86</f>
        <v>2</v>
      </c>
      <c r="M83" s="72">
        <f>'Показатель 5.9'!L86</f>
        <v>2</v>
      </c>
      <c r="N83" s="72">
        <f>'Показатель 5.10'!L86</f>
        <v>0</v>
      </c>
      <c r="O83" s="72">
        <f>'Показатель 5.11'!M86</f>
        <v>0</v>
      </c>
    </row>
    <row r="84" spans="1:20" ht="15" customHeight="1" x14ac:dyDescent="0.3">
      <c r="A84" s="47" t="s">
        <v>302</v>
      </c>
      <c r="B84" s="59" t="str">
        <f>VLOOKUP(A84,'Рейтинг (Раздел 5)'!$B$6:$C$90,2,FALSE)</f>
        <v>66-72</v>
      </c>
      <c r="C84" s="220" t="str">
        <f t="shared" si="8"/>
        <v>8-9</v>
      </c>
      <c r="D84" s="250">
        <f t="shared" si="7"/>
        <v>2</v>
      </c>
      <c r="E84" s="71">
        <f>'Показатель 5.1'!K87</f>
        <v>0</v>
      </c>
      <c r="F84" s="72">
        <f>'Показатель 5.2'!G87</f>
        <v>0</v>
      </c>
      <c r="G84" s="72">
        <f>'Показатель 5.3'!M87</f>
        <v>2</v>
      </c>
      <c r="H84" s="72">
        <f>'Показатель 5.4'!O87</f>
        <v>0</v>
      </c>
      <c r="I84" s="72">
        <f>'Показатель 5.5'!M87</f>
        <v>0</v>
      </c>
      <c r="J84" s="72">
        <f>'Показатель 5.6'!M87</f>
        <v>0</v>
      </c>
      <c r="K84" s="72">
        <f>'Показатель 5.7'!M87</f>
        <v>0</v>
      </c>
      <c r="L84" s="72">
        <f>'Показатель 5.8'!I87</f>
        <v>0</v>
      </c>
      <c r="M84" s="72">
        <f>'Показатель 5.9'!L87</f>
        <v>0</v>
      </c>
      <c r="N84" s="72">
        <f>'Показатель 5.10'!L87</f>
        <v>0</v>
      </c>
      <c r="O84" s="72">
        <f>'Показатель 5.11'!M87</f>
        <v>0</v>
      </c>
    </row>
    <row r="85" spans="1:20" ht="15" customHeight="1" x14ac:dyDescent="0.3">
      <c r="A85" s="47" t="s">
        <v>303</v>
      </c>
      <c r="B85" s="59" t="str">
        <f>VLOOKUP(A85,'Рейтинг (Раздел 5)'!$B$6:$C$90,2,FALSE)</f>
        <v>48-53</v>
      </c>
      <c r="C85" s="220" t="str">
        <f t="shared" si="8"/>
        <v>6-7</v>
      </c>
      <c r="D85" s="250">
        <f t="shared" si="7"/>
        <v>4</v>
      </c>
      <c r="E85" s="71">
        <f>'Показатель 5.1'!K88</f>
        <v>2</v>
      </c>
      <c r="F85" s="72">
        <f>'Показатель 5.2'!G88</f>
        <v>0</v>
      </c>
      <c r="G85" s="72">
        <f>'Показатель 5.3'!M88</f>
        <v>2</v>
      </c>
      <c r="H85" s="72">
        <f>'Показатель 5.4'!O88</f>
        <v>0</v>
      </c>
      <c r="I85" s="72">
        <f>'Показатель 5.5'!M88</f>
        <v>0</v>
      </c>
      <c r="J85" s="72">
        <f>'Показатель 5.6'!M88</f>
        <v>0</v>
      </c>
      <c r="K85" s="72">
        <f>'Показатель 5.7'!M88</f>
        <v>0</v>
      </c>
      <c r="L85" s="72">
        <f>'Показатель 5.8'!I88</f>
        <v>0</v>
      </c>
      <c r="M85" s="72">
        <f>'Показатель 5.9'!L88</f>
        <v>0</v>
      </c>
      <c r="N85" s="72">
        <f>'Показатель 5.10'!L88</f>
        <v>0</v>
      </c>
      <c r="O85" s="72">
        <f>'Показатель 5.11'!M88</f>
        <v>0</v>
      </c>
    </row>
    <row r="86" spans="1:20" ht="15" customHeight="1" x14ac:dyDescent="0.3">
      <c r="A86" s="47" t="s">
        <v>304</v>
      </c>
      <c r="B86" s="59" t="str">
        <f>VLOOKUP(A86,'Рейтинг (Раздел 5)'!$B$6:$C$90,2,FALSE)</f>
        <v>1-8</v>
      </c>
      <c r="C86" s="220" t="str">
        <f t="shared" si="8"/>
        <v>1-2</v>
      </c>
      <c r="D86" s="250">
        <f t="shared" si="7"/>
        <v>22</v>
      </c>
      <c r="E86" s="71">
        <f>'Показатель 5.1'!K89</f>
        <v>2</v>
      </c>
      <c r="F86" s="72">
        <f>'Показатель 5.2'!G89</f>
        <v>2</v>
      </c>
      <c r="G86" s="72">
        <f>'Показатель 5.3'!M89</f>
        <v>2</v>
      </c>
      <c r="H86" s="72">
        <f>'Показатель 5.4'!O89</f>
        <v>2</v>
      </c>
      <c r="I86" s="72">
        <f>'Показатель 5.5'!M89</f>
        <v>2</v>
      </c>
      <c r="J86" s="72">
        <f>'Показатель 5.6'!M89</f>
        <v>2</v>
      </c>
      <c r="K86" s="72">
        <f>'Показатель 5.7'!M89</f>
        <v>2</v>
      </c>
      <c r="L86" s="72">
        <f>'Показатель 5.8'!I89</f>
        <v>2</v>
      </c>
      <c r="M86" s="72">
        <f>'Показатель 5.9'!L89</f>
        <v>2</v>
      </c>
      <c r="N86" s="72">
        <f>'Показатель 5.10'!L89</f>
        <v>2</v>
      </c>
      <c r="O86" s="72">
        <f>'Показатель 5.11'!M89</f>
        <v>2</v>
      </c>
    </row>
    <row r="87" spans="1:20" ht="15" customHeight="1" x14ac:dyDescent="0.3">
      <c r="A87" s="47" t="s">
        <v>305</v>
      </c>
      <c r="B87" s="59" t="str">
        <f>VLOOKUP(A87,'Рейтинг (Раздел 5)'!$B$6:$C$90,2,FALSE)</f>
        <v>48-53</v>
      </c>
      <c r="C87" s="220" t="str">
        <f t="shared" si="8"/>
        <v>6-7</v>
      </c>
      <c r="D87" s="250">
        <f t="shared" si="7"/>
        <v>4</v>
      </c>
      <c r="E87" s="71">
        <f>'Показатель 5.1'!K90</f>
        <v>1</v>
      </c>
      <c r="F87" s="72">
        <f>'Показатель 5.2'!G90</f>
        <v>1</v>
      </c>
      <c r="G87" s="72">
        <f>'Показатель 5.3'!M90</f>
        <v>0</v>
      </c>
      <c r="H87" s="72">
        <f>'Показатель 5.4'!O90</f>
        <v>0</v>
      </c>
      <c r="I87" s="72">
        <f>'Показатель 5.5'!M90</f>
        <v>0</v>
      </c>
      <c r="J87" s="72">
        <f>'Показатель 5.6'!M90</f>
        <v>0</v>
      </c>
      <c r="K87" s="72">
        <f>'Показатель 5.7'!M90</f>
        <v>0</v>
      </c>
      <c r="L87" s="72">
        <f>'Показатель 5.8'!I90</f>
        <v>0</v>
      </c>
      <c r="M87" s="72">
        <f>'Показатель 5.9'!L90</f>
        <v>0</v>
      </c>
      <c r="N87" s="72">
        <f>'Показатель 5.10'!L90</f>
        <v>2</v>
      </c>
      <c r="O87" s="72">
        <f>'Показатель 5.11'!M90</f>
        <v>0</v>
      </c>
    </row>
    <row r="88" spans="1:20" s="30" customFormat="1" ht="15" customHeight="1" x14ac:dyDescent="0.3">
      <c r="A88" s="101" t="s">
        <v>306</v>
      </c>
      <c r="B88" s="135"/>
      <c r="C88" s="106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9"/>
      <c r="Q88" s="29"/>
      <c r="R88" s="29"/>
      <c r="S88" s="29"/>
      <c r="T88" s="29"/>
    </row>
    <row r="89" spans="1:20" ht="15" customHeight="1" x14ac:dyDescent="0.3">
      <c r="A89" s="47" t="s">
        <v>307</v>
      </c>
      <c r="B89" s="59" t="str">
        <f>VLOOKUP(A89,'Рейтинг (Раздел 5)'!$B$6:$C$90,2,FALSE)</f>
        <v>43-44</v>
      </c>
      <c r="C89" s="220" t="str">
        <f t="shared" ref="C89:C97" si="9">RANK(D89,$D$89:$D$97)&amp;IF(COUNTIF($D$89:$D$97,D89)&gt;1,"-"&amp;RANK(D89,$D$89:$D$97)+COUNTIF($D$89:$D$97,D89)-1,"")</f>
        <v>3</v>
      </c>
      <c r="D89" s="250">
        <f t="shared" si="7"/>
        <v>6</v>
      </c>
      <c r="E89" s="71">
        <f>'Показатель 5.1'!K92</f>
        <v>1</v>
      </c>
      <c r="F89" s="72">
        <f>'Показатель 5.2'!G92</f>
        <v>1</v>
      </c>
      <c r="G89" s="72">
        <f>'Показатель 5.3'!M92</f>
        <v>0</v>
      </c>
      <c r="H89" s="72">
        <f>'Показатель 5.4'!O92</f>
        <v>0</v>
      </c>
      <c r="I89" s="72">
        <f>'Показатель 5.5'!M92</f>
        <v>0</v>
      </c>
      <c r="J89" s="72">
        <f>'Показатель 5.6'!M92</f>
        <v>0</v>
      </c>
      <c r="K89" s="72">
        <f>'Показатель 5.7'!M92</f>
        <v>0</v>
      </c>
      <c r="L89" s="72">
        <f>'Показатель 5.8'!I92</f>
        <v>2</v>
      </c>
      <c r="M89" s="72">
        <f>'Показатель 5.9'!L92</f>
        <v>2</v>
      </c>
      <c r="N89" s="72">
        <f>'Показатель 5.10'!L92</f>
        <v>0</v>
      </c>
      <c r="O89" s="72">
        <f>'Показатель 5.11'!M92</f>
        <v>0</v>
      </c>
    </row>
    <row r="90" spans="1:20" ht="15" customHeight="1" x14ac:dyDescent="0.3">
      <c r="A90" s="47" t="s">
        <v>308</v>
      </c>
      <c r="B90" s="59" t="str">
        <f>VLOOKUP(A90,'Рейтинг (Раздел 5)'!$B$6:$C$90,2,FALSE)</f>
        <v>55-63</v>
      </c>
      <c r="C90" s="220" t="str">
        <f t="shared" si="9"/>
        <v>4-5</v>
      </c>
      <c r="D90" s="250">
        <f t="shared" si="7"/>
        <v>3</v>
      </c>
      <c r="E90" s="71">
        <f>'Показатель 5.1'!K93</f>
        <v>2</v>
      </c>
      <c r="F90" s="72">
        <f>'Показатель 5.2'!G93</f>
        <v>1</v>
      </c>
      <c r="G90" s="72">
        <f>'Показатель 5.3'!M93</f>
        <v>0</v>
      </c>
      <c r="H90" s="72">
        <f>'Показатель 5.4'!O93</f>
        <v>0</v>
      </c>
      <c r="I90" s="72">
        <f>'Показатель 5.5'!M93</f>
        <v>0</v>
      </c>
      <c r="J90" s="72">
        <f>'Показатель 5.6'!M93</f>
        <v>0</v>
      </c>
      <c r="K90" s="72">
        <f>'Показатель 5.7'!M93</f>
        <v>0</v>
      </c>
      <c r="L90" s="72">
        <f>'Показатель 5.8'!I93</f>
        <v>0</v>
      </c>
      <c r="M90" s="72">
        <f>'Показатель 5.9'!L93</f>
        <v>0</v>
      </c>
      <c r="N90" s="72">
        <f>'Показатель 5.10'!L93</f>
        <v>0</v>
      </c>
      <c r="O90" s="72">
        <f>'Показатель 5.11'!M93</f>
        <v>0</v>
      </c>
    </row>
    <row r="91" spans="1:20" ht="15" customHeight="1" x14ac:dyDescent="0.3">
      <c r="A91" s="47" t="s">
        <v>309</v>
      </c>
      <c r="B91" s="59" t="str">
        <f>VLOOKUP(A91,'Рейтинг (Раздел 5)'!$B$6:$C$90,2,FALSE)</f>
        <v>14-19</v>
      </c>
      <c r="C91" s="220" t="str">
        <f t="shared" si="9"/>
        <v>1</v>
      </c>
      <c r="D91" s="250">
        <f t="shared" si="7"/>
        <v>18</v>
      </c>
      <c r="E91" s="71">
        <f>'Показатель 5.1'!K94</f>
        <v>2</v>
      </c>
      <c r="F91" s="72">
        <f>'Показатель 5.2'!G94</f>
        <v>2</v>
      </c>
      <c r="G91" s="72">
        <f>'Показатель 5.3'!M94</f>
        <v>0</v>
      </c>
      <c r="H91" s="72">
        <f>'Показатель 5.4'!O94</f>
        <v>0</v>
      </c>
      <c r="I91" s="72">
        <f>'Показатель 5.5'!M94</f>
        <v>2</v>
      </c>
      <c r="J91" s="72">
        <f>'Показатель 5.6'!M94</f>
        <v>2</v>
      </c>
      <c r="K91" s="72">
        <f>'Показатель 5.7'!M94</f>
        <v>2</v>
      </c>
      <c r="L91" s="72">
        <f>'Показатель 5.8'!I94</f>
        <v>2</v>
      </c>
      <c r="M91" s="72">
        <f>'Показатель 5.9'!L94</f>
        <v>2</v>
      </c>
      <c r="N91" s="72">
        <f>'Показатель 5.10'!L94</f>
        <v>2</v>
      </c>
      <c r="O91" s="72">
        <f>'Показатель 5.11'!M94</f>
        <v>2</v>
      </c>
    </row>
    <row r="92" spans="1:20" ht="15" customHeight="1" x14ac:dyDescent="0.3">
      <c r="A92" s="47" t="s">
        <v>310</v>
      </c>
      <c r="B92" s="59" t="str">
        <f>VLOOKUP(A92,'Рейтинг (Раздел 5)'!$B$6:$C$90,2,FALSE)</f>
        <v>73-81</v>
      </c>
      <c r="C92" s="220" t="str">
        <f t="shared" si="9"/>
        <v>8</v>
      </c>
      <c r="D92" s="250">
        <f t="shared" si="7"/>
        <v>1</v>
      </c>
      <c r="E92" s="71">
        <f>'Показатель 5.1'!K95</f>
        <v>1</v>
      </c>
      <c r="F92" s="72">
        <f>'Показатель 5.2'!G95</f>
        <v>0</v>
      </c>
      <c r="G92" s="72">
        <f>'Показатель 5.3'!M95</f>
        <v>0</v>
      </c>
      <c r="H92" s="72">
        <f>'Показатель 5.4'!O95</f>
        <v>0</v>
      </c>
      <c r="I92" s="72">
        <f>'Показатель 5.5'!M95</f>
        <v>0</v>
      </c>
      <c r="J92" s="72">
        <f>'Показатель 5.6'!M95</f>
        <v>0</v>
      </c>
      <c r="K92" s="72">
        <f>'Показатель 5.7'!M95</f>
        <v>0</v>
      </c>
      <c r="L92" s="72">
        <f>'Показатель 5.8'!I95</f>
        <v>0</v>
      </c>
      <c r="M92" s="72">
        <f>'Показатель 5.9'!L95</f>
        <v>0</v>
      </c>
      <c r="N92" s="72">
        <f>'Показатель 5.10'!L95</f>
        <v>0</v>
      </c>
      <c r="O92" s="72">
        <f>'Показатель 5.11'!M95</f>
        <v>0</v>
      </c>
    </row>
    <row r="93" spans="1:20" ht="15" customHeight="1" x14ac:dyDescent="0.3">
      <c r="A93" s="47" t="s">
        <v>311</v>
      </c>
      <c r="B93" s="59" t="str">
        <f>VLOOKUP(A93,'Рейтинг (Раздел 5)'!$B$6:$C$90,2,FALSE)</f>
        <v>64-65</v>
      </c>
      <c r="C93" s="220" t="str">
        <f t="shared" si="9"/>
        <v>6-7</v>
      </c>
      <c r="D93" s="250">
        <f t="shared" si="7"/>
        <v>2.5</v>
      </c>
      <c r="E93" s="71">
        <f>'Показатель 5.1'!K96</f>
        <v>0.5</v>
      </c>
      <c r="F93" s="72">
        <f>'Показатель 5.2'!G96</f>
        <v>0</v>
      </c>
      <c r="G93" s="72">
        <f>'Показатель 5.3'!M96</f>
        <v>0</v>
      </c>
      <c r="H93" s="72">
        <f>'Показатель 5.4'!O96</f>
        <v>0</v>
      </c>
      <c r="I93" s="72">
        <f>'Показатель 5.5'!M96</f>
        <v>0</v>
      </c>
      <c r="J93" s="72">
        <f>'Показатель 5.6'!M96</f>
        <v>0</v>
      </c>
      <c r="K93" s="72">
        <f>'Показатель 5.7'!M96</f>
        <v>0</v>
      </c>
      <c r="L93" s="72">
        <f>'Показатель 5.8'!I96</f>
        <v>0</v>
      </c>
      <c r="M93" s="72">
        <f>'Показатель 5.9'!L96</f>
        <v>0</v>
      </c>
      <c r="N93" s="72">
        <f>'Показатель 5.10'!L96</f>
        <v>2</v>
      </c>
      <c r="O93" s="72">
        <f>'Показатель 5.11'!M96</f>
        <v>0</v>
      </c>
    </row>
    <row r="94" spans="1:20" ht="15" customHeight="1" x14ac:dyDescent="0.3">
      <c r="A94" s="47" t="s">
        <v>312</v>
      </c>
      <c r="B94" s="59" t="str">
        <f>VLOOKUP(A94,'Рейтинг (Раздел 5)'!$B$6:$C$90,2,FALSE)</f>
        <v>38-41</v>
      </c>
      <c r="C94" s="220" t="str">
        <f t="shared" si="9"/>
        <v>2</v>
      </c>
      <c r="D94" s="250">
        <f t="shared" si="7"/>
        <v>8</v>
      </c>
      <c r="E94" s="71">
        <f>'Показатель 5.1'!K97</f>
        <v>1</v>
      </c>
      <c r="F94" s="72">
        <f>'Показатель 5.2'!G97</f>
        <v>2</v>
      </c>
      <c r="G94" s="72">
        <f>'Показатель 5.3'!M97</f>
        <v>0</v>
      </c>
      <c r="H94" s="72">
        <f>'Показатель 5.4'!O97</f>
        <v>0</v>
      </c>
      <c r="I94" s="72">
        <f>'Показатель 5.5'!M97</f>
        <v>2</v>
      </c>
      <c r="J94" s="72">
        <f>'Показатель 5.6'!M97</f>
        <v>1</v>
      </c>
      <c r="K94" s="72">
        <f>'Показатель 5.7'!M97</f>
        <v>0</v>
      </c>
      <c r="L94" s="72">
        <f>'Показатель 5.8'!I97</f>
        <v>0</v>
      </c>
      <c r="M94" s="72">
        <f>'Показатель 5.9'!L97</f>
        <v>0</v>
      </c>
      <c r="N94" s="72">
        <f>'Показатель 5.10'!L97</f>
        <v>2</v>
      </c>
      <c r="O94" s="72">
        <f>'Показатель 5.11'!M97</f>
        <v>0</v>
      </c>
    </row>
    <row r="95" spans="1:20" ht="15" customHeight="1" x14ac:dyDescent="0.3">
      <c r="A95" s="47" t="s">
        <v>313</v>
      </c>
      <c r="B95" s="59" t="str">
        <f>VLOOKUP(A95,'Рейтинг (Раздел 5)'!$B$6:$C$90,2,FALSE)</f>
        <v>55-63</v>
      </c>
      <c r="C95" s="220" t="str">
        <f t="shared" si="9"/>
        <v>4-5</v>
      </c>
      <c r="D95" s="250">
        <f t="shared" si="7"/>
        <v>3</v>
      </c>
      <c r="E95" s="71">
        <f>'Показатель 5.1'!K98</f>
        <v>1</v>
      </c>
      <c r="F95" s="72">
        <f>'Показатель 5.2'!G98</f>
        <v>1</v>
      </c>
      <c r="G95" s="72">
        <f>'Показатель 5.3'!M98</f>
        <v>0</v>
      </c>
      <c r="H95" s="72">
        <f>'Показатель 5.4'!O98</f>
        <v>0</v>
      </c>
      <c r="I95" s="72">
        <f>'Показатель 5.5'!M98</f>
        <v>0</v>
      </c>
      <c r="J95" s="72">
        <f>'Показатель 5.6'!M98</f>
        <v>0</v>
      </c>
      <c r="K95" s="72">
        <f>'Показатель 5.7'!M98</f>
        <v>1</v>
      </c>
      <c r="L95" s="72">
        <f>'Показатель 5.8'!I98</f>
        <v>0</v>
      </c>
      <c r="M95" s="72">
        <f>'Показатель 5.9'!L98</f>
        <v>0</v>
      </c>
      <c r="N95" s="72">
        <f>'Показатель 5.10'!L98</f>
        <v>0</v>
      </c>
      <c r="O95" s="72">
        <f>'Показатель 5.11'!M98</f>
        <v>0</v>
      </c>
    </row>
    <row r="96" spans="1:20" ht="15" customHeight="1" x14ac:dyDescent="0.3">
      <c r="A96" s="47" t="s">
        <v>314</v>
      </c>
      <c r="B96" s="59" t="str">
        <f>VLOOKUP(A96,'Рейтинг (Раздел 5)'!$B$6:$C$90,2,FALSE)</f>
        <v>82-85</v>
      </c>
      <c r="C96" s="220" t="str">
        <f t="shared" si="9"/>
        <v>9</v>
      </c>
      <c r="D96" s="250">
        <f t="shared" si="7"/>
        <v>0.5</v>
      </c>
      <c r="E96" s="71">
        <f>'Показатель 5.1'!K99</f>
        <v>0.5</v>
      </c>
      <c r="F96" s="72">
        <f>'Показатель 5.2'!G99</f>
        <v>0</v>
      </c>
      <c r="G96" s="72">
        <f>'Показатель 5.3'!M99</f>
        <v>0</v>
      </c>
      <c r="H96" s="72">
        <f>'Показатель 5.4'!O99</f>
        <v>0</v>
      </c>
      <c r="I96" s="72">
        <f>'Показатель 5.5'!M99</f>
        <v>0</v>
      </c>
      <c r="J96" s="72">
        <f>'Показатель 5.6'!M99</f>
        <v>0</v>
      </c>
      <c r="K96" s="72">
        <f>'Показатель 5.7'!M99</f>
        <v>0</v>
      </c>
      <c r="L96" s="72">
        <f>'Показатель 5.8'!I99</f>
        <v>0</v>
      </c>
      <c r="M96" s="72">
        <f>'Показатель 5.9'!L99</f>
        <v>0</v>
      </c>
      <c r="N96" s="72">
        <f>'Показатель 5.10'!L99</f>
        <v>0</v>
      </c>
      <c r="O96" s="72">
        <f>'Показатель 5.11'!M99</f>
        <v>0</v>
      </c>
    </row>
    <row r="97" spans="1:20" ht="15" customHeight="1" x14ac:dyDescent="0.3">
      <c r="A97" s="47" t="s">
        <v>315</v>
      </c>
      <c r="B97" s="59" t="str">
        <f>VLOOKUP(A97,'Рейтинг (Раздел 5)'!$B$6:$C$90,2,FALSE)</f>
        <v>64-65</v>
      </c>
      <c r="C97" s="220" t="str">
        <f t="shared" si="9"/>
        <v>6-7</v>
      </c>
      <c r="D97" s="250">
        <f t="shared" si="7"/>
        <v>2.5</v>
      </c>
      <c r="E97" s="71">
        <f>'Показатель 5.1'!K100</f>
        <v>0.5</v>
      </c>
      <c r="F97" s="72">
        <f>'Показатель 5.2'!G100</f>
        <v>0</v>
      </c>
      <c r="G97" s="72">
        <f>'Показатель 5.3'!M100</f>
        <v>0</v>
      </c>
      <c r="H97" s="72">
        <f>'Показатель 5.4'!O100</f>
        <v>0</v>
      </c>
      <c r="I97" s="72">
        <f>'Показатель 5.5'!M100</f>
        <v>0</v>
      </c>
      <c r="J97" s="72">
        <f>'Показатель 5.6'!M100</f>
        <v>0</v>
      </c>
      <c r="K97" s="72">
        <f>'Показатель 5.7'!M100</f>
        <v>0</v>
      </c>
      <c r="L97" s="72">
        <f>'Показатель 5.8'!I100</f>
        <v>2</v>
      </c>
      <c r="M97" s="72">
        <f>'Показатель 5.9'!L100</f>
        <v>0</v>
      </c>
      <c r="N97" s="72">
        <f>'Показатель 5.10'!L100</f>
        <v>0</v>
      </c>
      <c r="O97" s="72">
        <f>'Показатель 5.11'!M100</f>
        <v>0</v>
      </c>
    </row>
    <row r="98" spans="1:20" s="30" customFormat="1" ht="15" customHeight="1" x14ac:dyDescent="0.3">
      <c r="A98" s="101" t="s">
        <v>344</v>
      </c>
      <c r="B98" s="135"/>
      <c r="C98" s="106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9"/>
      <c r="Q98" s="29"/>
      <c r="R98" s="29"/>
      <c r="S98" s="29"/>
      <c r="T98" s="29"/>
    </row>
    <row r="99" spans="1:20" ht="15" customHeight="1" x14ac:dyDescent="0.3">
      <c r="A99" s="38" t="s">
        <v>345</v>
      </c>
      <c r="B99" s="59" t="str">
        <f>VLOOKUP(A99,'Рейтинг (Раздел 5)'!$B$6:$C$90,2,FALSE)</f>
        <v>82-85</v>
      </c>
      <c r="C99" s="220" t="str">
        <f>RANK(D99,$D$99:$D$100)&amp;IF(COUNTIF($D$99:$D$100,D99)&gt;1,"-"&amp;RANK(D99,$D$99:$D$100)+COUNTIF($D$99:$D$100,D99)-1,"")</f>
        <v>1-2</v>
      </c>
      <c r="D99" s="250">
        <f t="shared" si="7"/>
        <v>0.5</v>
      </c>
      <c r="E99" s="71">
        <f>'Показатель 5.1'!K102</f>
        <v>0.5</v>
      </c>
      <c r="F99" s="72">
        <f>'Показатель 5.2'!G102</f>
        <v>0</v>
      </c>
      <c r="G99" s="72">
        <f>'Показатель 5.3'!M102</f>
        <v>0</v>
      </c>
      <c r="H99" s="72">
        <f>'Показатель 5.4'!O102</f>
        <v>0</v>
      </c>
      <c r="I99" s="72">
        <f>'Показатель 5.5'!M102</f>
        <v>0</v>
      </c>
      <c r="J99" s="72">
        <f>'Показатель 5.6'!M102</f>
        <v>0</v>
      </c>
      <c r="K99" s="72">
        <f>'Показатель 5.7'!M102</f>
        <v>0</v>
      </c>
      <c r="L99" s="72">
        <f>'Показатель 5.8'!I102</f>
        <v>0</v>
      </c>
      <c r="M99" s="72">
        <f>'Показатель 5.9'!L102</f>
        <v>0</v>
      </c>
      <c r="N99" s="72">
        <f>'Показатель 5.10'!L102</f>
        <v>0</v>
      </c>
      <c r="O99" s="72">
        <f>'Показатель 5.11'!M102</f>
        <v>0</v>
      </c>
    </row>
    <row r="100" spans="1:20" ht="15" customHeight="1" x14ac:dyDescent="0.3">
      <c r="A100" s="38" t="s">
        <v>346</v>
      </c>
      <c r="B100" s="59" t="str">
        <f>VLOOKUP(A100,'Рейтинг (Раздел 5)'!$B$6:$C$90,2,FALSE)</f>
        <v>82-85</v>
      </c>
      <c r="C100" s="220" t="str">
        <f>RANK(D100,$D$99:$D$100)&amp;IF(COUNTIF($D$99:$D$100,D100)&gt;1,"-"&amp;RANK(D100,$D$99:$D$100)+COUNTIF($D$99:$D$100,D100)-1,"")</f>
        <v>1-2</v>
      </c>
      <c r="D100" s="250">
        <f t="shared" si="7"/>
        <v>0.5</v>
      </c>
      <c r="E100" s="71">
        <f>'Показатель 5.1'!K103</f>
        <v>0.5</v>
      </c>
      <c r="F100" s="72">
        <f>'Показатель 5.2'!G103</f>
        <v>0</v>
      </c>
      <c r="G100" s="72">
        <f>'Показатель 5.3'!M103</f>
        <v>0</v>
      </c>
      <c r="H100" s="72">
        <f>'Показатель 5.4'!O103</f>
        <v>0</v>
      </c>
      <c r="I100" s="72">
        <f>'Показатель 5.5'!M103</f>
        <v>0</v>
      </c>
      <c r="J100" s="72">
        <f>'Показатель 5.6'!M103</f>
        <v>0</v>
      </c>
      <c r="K100" s="72">
        <f>'Показатель 5.7'!M103</f>
        <v>0</v>
      </c>
      <c r="L100" s="72">
        <f>'Показатель 5.8'!I103</f>
        <v>0</v>
      </c>
      <c r="M100" s="72">
        <f>'Показатель 5.9'!L103</f>
        <v>0</v>
      </c>
      <c r="N100" s="72">
        <f>'Показатель 5.10'!L103</f>
        <v>0</v>
      </c>
      <c r="O100" s="72">
        <f>'Показатель 5.11'!M103</f>
        <v>0</v>
      </c>
    </row>
  </sheetData>
  <mergeCells count="1">
    <mergeCell ref="A1:M1"/>
  </mergeCells>
  <phoneticPr fontId="31" type="noConversion"/>
  <pageMargins left="0.7" right="0.7" top="0.75" bottom="0.75" header="0.3" footer="0.3"/>
  <pageSetup paperSize="9" scale="39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Normal="100" zoomScaleSheetLayoutView="93" workbookViewId="0">
      <selection activeCell="A3" sqref="A3:E4"/>
    </sheetView>
  </sheetViews>
  <sheetFormatPr defaultColWidth="9.109375" defaultRowHeight="13.2" x14ac:dyDescent="0.25"/>
  <cols>
    <col min="1" max="1" width="5.33203125" style="9" customWidth="1"/>
    <col min="2" max="2" width="140.6640625" style="40" customWidth="1"/>
    <col min="3" max="3" width="6.109375" style="40" customWidth="1"/>
    <col min="4" max="4" width="13.33203125" style="40" customWidth="1"/>
    <col min="5" max="5" width="14.44140625" style="40" customWidth="1"/>
    <col min="6" max="16384" width="9.109375" style="40"/>
  </cols>
  <sheetData>
    <row r="1" spans="1:5" ht="13.8" thickBot="1" x14ac:dyDescent="0.3">
      <c r="A1" s="67">
        <v>2015</v>
      </c>
    </row>
    <row r="2" spans="1:5" ht="13.8" thickBot="1" x14ac:dyDescent="0.3"/>
    <row r="3" spans="1:5" ht="12.75" customHeight="1" thickBot="1" x14ac:dyDescent="0.3">
      <c r="A3" s="268" t="s">
        <v>327</v>
      </c>
      <c r="B3" s="269" t="s">
        <v>328</v>
      </c>
      <c r="C3" s="269" t="s">
        <v>329</v>
      </c>
      <c r="D3" s="269" t="s">
        <v>330</v>
      </c>
      <c r="E3" s="269"/>
    </row>
    <row r="4" spans="1:5" ht="53.4" thickBot="1" x14ac:dyDescent="0.3">
      <c r="A4" s="268"/>
      <c r="B4" s="269"/>
      <c r="C4" s="269"/>
      <c r="D4" s="221" t="s">
        <v>399</v>
      </c>
      <c r="E4" s="222" t="s">
        <v>331</v>
      </c>
    </row>
    <row r="5" spans="1:5" ht="79.5" customHeight="1" thickBot="1" x14ac:dyDescent="0.3">
      <c r="A5" s="223"/>
      <c r="B5" s="224" t="s">
        <v>400</v>
      </c>
      <c r="C5" s="225"/>
      <c r="D5" s="225"/>
      <c r="E5" s="225"/>
    </row>
    <row r="6" spans="1:5" ht="28.5" customHeight="1" thickBot="1" x14ac:dyDescent="0.3">
      <c r="A6" s="266" t="s">
        <v>2</v>
      </c>
      <c r="B6" s="235" t="s">
        <v>3</v>
      </c>
      <c r="C6" s="267"/>
      <c r="D6" s="267"/>
      <c r="E6" s="267"/>
    </row>
    <row r="7" spans="1:5" ht="40.5" customHeight="1" thickBot="1" x14ac:dyDescent="0.3">
      <c r="A7" s="266"/>
      <c r="B7" s="236" t="s">
        <v>4</v>
      </c>
      <c r="C7" s="267"/>
      <c r="D7" s="267"/>
      <c r="E7" s="267"/>
    </row>
    <row r="8" spans="1:5" ht="13.5" customHeight="1" thickBot="1" x14ac:dyDescent="0.3">
      <c r="A8" s="227"/>
      <c r="B8" s="228" t="s">
        <v>332</v>
      </c>
      <c r="C8" s="229">
        <v>2</v>
      </c>
      <c r="D8" s="229">
        <v>0.5</v>
      </c>
      <c r="E8" s="229">
        <v>0.5</v>
      </c>
    </row>
    <row r="9" spans="1:5" ht="18" customHeight="1" thickBot="1" x14ac:dyDescent="0.3">
      <c r="A9" s="227"/>
      <c r="B9" s="228" t="s">
        <v>333</v>
      </c>
      <c r="C9" s="229">
        <v>1</v>
      </c>
      <c r="D9" s="229">
        <v>0.5</v>
      </c>
      <c r="E9" s="229">
        <v>0.5</v>
      </c>
    </row>
    <row r="10" spans="1:5" ht="16.5" customHeight="1" thickBot="1" x14ac:dyDescent="0.3">
      <c r="A10" s="227"/>
      <c r="B10" s="228" t="s">
        <v>334</v>
      </c>
      <c r="C10" s="229">
        <v>0</v>
      </c>
      <c r="D10" s="229"/>
      <c r="E10" s="229"/>
    </row>
    <row r="11" spans="1:5" ht="27" customHeight="1" thickBot="1" x14ac:dyDescent="0.3">
      <c r="A11" s="266" t="s">
        <v>5</v>
      </c>
      <c r="B11" s="235" t="s">
        <v>401</v>
      </c>
      <c r="C11" s="267"/>
      <c r="D11" s="267"/>
      <c r="E11" s="267"/>
    </row>
    <row r="12" spans="1:5" ht="66.75" customHeight="1" thickBot="1" x14ac:dyDescent="0.3">
      <c r="A12" s="266"/>
      <c r="B12" s="236" t="s">
        <v>402</v>
      </c>
      <c r="C12" s="267"/>
      <c r="D12" s="267"/>
      <c r="E12" s="267"/>
    </row>
    <row r="13" spans="1:5" ht="13.8" thickBot="1" x14ac:dyDescent="0.3">
      <c r="A13" s="227"/>
      <c r="B13" s="230" t="s">
        <v>6</v>
      </c>
      <c r="C13" s="229">
        <v>2</v>
      </c>
      <c r="D13" s="229"/>
      <c r="E13" s="229">
        <v>0.5</v>
      </c>
    </row>
    <row r="14" spans="1:5" ht="14.4" thickBot="1" x14ac:dyDescent="0.35">
      <c r="A14" s="227"/>
      <c r="B14" s="230" t="s">
        <v>7</v>
      </c>
      <c r="C14" s="229">
        <v>0</v>
      </c>
      <c r="D14" s="229"/>
      <c r="E14" s="231"/>
    </row>
    <row r="15" spans="1:5" ht="25.5" customHeight="1" thickBot="1" x14ac:dyDescent="0.3">
      <c r="A15" s="266" t="s">
        <v>8</v>
      </c>
      <c r="B15" s="235" t="s">
        <v>9</v>
      </c>
      <c r="C15" s="267"/>
      <c r="D15" s="267"/>
      <c r="E15" s="267"/>
    </row>
    <row r="16" spans="1:5" ht="113.25" customHeight="1" thickBot="1" x14ac:dyDescent="0.3">
      <c r="A16" s="266"/>
      <c r="B16" s="236" t="s">
        <v>51</v>
      </c>
      <c r="C16" s="267"/>
      <c r="D16" s="267"/>
      <c r="E16" s="267"/>
    </row>
    <row r="17" spans="1:5" ht="13.8" thickBot="1" x14ac:dyDescent="0.3">
      <c r="A17" s="227"/>
      <c r="B17" s="230" t="s">
        <v>10</v>
      </c>
      <c r="C17" s="229">
        <v>2</v>
      </c>
      <c r="D17" s="229"/>
      <c r="E17" s="229">
        <v>0.5</v>
      </c>
    </row>
    <row r="18" spans="1:5" ht="13.8" thickBot="1" x14ac:dyDescent="0.3">
      <c r="A18" s="227"/>
      <c r="B18" s="228" t="s">
        <v>11</v>
      </c>
      <c r="C18" s="229">
        <v>0</v>
      </c>
      <c r="D18" s="229"/>
      <c r="E18" s="229"/>
    </row>
    <row r="19" spans="1:5" ht="27" thickBot="1" x14ac:dyDescent="0.3">
      <c r="A19" s="266" t="s">
        <v>12</v>
      </c>
      <c r="B19" s="237" t="s">
        <v>13</v>
      </c>
      <c r="C19" s="267"/>
      <c r="D19" s="267"/>
      <c r="E19" s="267"/>
    </row>
    <row r="20" spans="1:5" ht="54.75" customHeight="1" thickBot="1" x14ac:dyDescent="0.3">
      <c r="A20" s="266"/>
      <c r="B20" s="236" t="s">
        <v>52</v>
      </c>
      <c r="C20" s="267"/>
      <c r="D20" s="267"/>
      <c r="E20" s="267"/>
    </row>
    <row r="21" spans="1:5" ht="13.8" thickBot="1" x14ac:dyDescent="0.3">
      <c r="A21" s="227"/>
      <c r="B21" s="230" t="s">
        <v>14</v>
      </c>
      <c r="C21" s="229">
        <v>2</v>
      </c>
      <c r="D21" s="229" t="s">
        <v>15</v>
      </c>
      <c r="E21" s="229">
        <v>0.5</v>
      </c>
    </row>
    <row r="22" spans="1:5" ht="12.75" customHeight="1" thickBot="1" x14ac:dyDescent="0.3">
      <c r="A22" s="227"/>
      <c r="B22" s="230" t="s">
        <v>16</v>
      </c>
      <c r="C22" s="229">
        <v>0</v>
      </c>
      <c r="D22" s="229"/>
      <c r="E22" s="229"/>
    </row>
    <row r="23" spans="1:5" ht="39.75" customHeight="1" thickBot="1" x14ac:dyDescent="0.3">
      <c r="A23" s="266" t="s">
        <v>17</v>
      </c>
      <c r="B23" s="235" t="s">
        <v>18</v>
      </c>
      <c r="C23" s="267"/>
      <c r="D23" s="267"/>
      <c r="E23" s="267"/>
    </row>
    <row r="24" spans="1:5" ht="78" customHeight="1" thickBot="1" x14ac:dyDescent="0.3">
      <c r="A24" s="266"/>
      <c r="B24" s="236" t="s">
        <v>19</v>
      </c>
      <c r="C24" s="267"/>
      <c r="D24" s="267"/>
      <c r="E24" s="267"/>
    </row>
    <row r="25" spans="1:5" ht="27" thickBot="1" x14ac:dyDescent="0.3">
      <c r="A25" s="227"/>
      <c r="B25" s="228" t="s">
        <v>20</v>
      </c>
      <c r="C25" s="229">
        <v>2</v>
      </c>
      <c r="D25" s="229">
        <v>0.5</v>
      </c>
      <c r="E25" s="229">
        <v>0.5</v>
      </c>
    </row>
    <row r="26" spans="1:5" ht="27" thickBot="1" x14ac:dyDescent="0.3">
      <c r="A26" s="227"/>
      <c r="B26" s="228" t="s">
        <v>21</v>
      </c>
      <c r="C26" s="229">
        <v>1</v>
      </c>
      <c r="D26" s="229">
        <v>0.5</v>
      </c>
      <c r="E26" s="229">
        <v>0.5</v>
      </c>
    </row>
    <row r="27" spans="1:5" ht="13.5" customHeight="1" thickBot="1" x14ac:dyDescent="0.3">
      <c r="A27" s="227"/>
      <c r="B27" s="228" t="s">
        <v>22</v>
      </c>
      <c r="C27" s="229">
        <v>0</v>
      </c>
      <c r="D27" s="229"/>
      <c r="E27" s="229"/>
    </row>
    <row r="28" spans="1:5" ht="39" customHeight="1" thickBot="1" x14ac:dyDescent="0.3">
      <c r="A28" s="266" t="s">
        <v>23</v>
      </c>
      <c r="B28" s="235" t="s">
        <v>24</v>
      </c>
      <c r="C28" s="267"/>
      <c r="D28" s="267"/>
      <c r="E28" s="267"/>
    </row>
    <row r="29" spans="1:5" ht="29.25" customHeight="1" thickBot="1" x14ac:dyDescent="0.3">
      <c r="A29" s="266"/>
      <c r="B29" s="236" t="s">
        <v>25</v>
      </c>
      <c r="C29" s="267"/>
      <c r="D29" s="267"/>
      <c r="E29" s="267"/>
    </row>
    <row r="30" spans="1:5" ht="27" thickBot="1" x14ac:dyDescent="0.3">
      <c r="A30" s="227"/>
      <c r="B30" s="228" t="s">
        <v>26</v>
      </c>
      <c r="C30" s="229">
        <v>2</v>
      </c>
      <c r="D30" s="229">
        <v>0.5</v>
      </c>
      <c r="E30" s="229">
        <v>0.5</v>
      </c>
    </row>
    <row r="31" spans="1:5" ht="26.25" customHeight="1" thickBot="1" x14ac:dyDescent="0.3">
      <c r="A31" s="227"/>
      <c r="B31" s="228" t="s">
        <v>27</v>
      </c>
      <c r="C31" s="229">
        <v>1</v>
      </c>
      <c r="D31" s="229">
        <v>0.5</v>
      </c>
      <c r="E31" s="229">
        <v>0.5</v>
      </c>
    </row>
    <row r="32" spans="1:5" ht="13.8" thickBot="1" x14ac:dyDescent="0.3">
      <c r="A32" s="227"/>
      <c r="B32" s="228" t="s">
        <v>28</v>
      </c>
      <c r="C32" s="229">
        <v>0</v>
      </c>
      <c r="D32" s="229"/>
      <c r="E32" s="229"/>
    </row>
    <row r="33" spans="1:5" ht="27" thickBot="1" x14ac:dyDescent="0.3">
      <c r="A33" s="232" t="s">
        <v>29</v>
      </c>
      <c r="B33" s="226" t="s">
        <v>30</v>
      </c>
      <c r="C33" s="233"/>
      <c r="D33" s="233"/>
      <c r="E33" s="233"/>
    </row>
    <row r="34" spans="1:5" ht="28.5" customHeight="1" thickBot="1" x14ac:dyDescent="0.3">
      <c r="A34" s="227"/>
      <c r="B34" s="228" t="s">
        <v>26</v>
      </c>
      <c r="C34" s="229">
        <v>2</v>
      </c>
      <c r="D34" s="229">
        <v>0.5</v>
      </c>
      <c r="E34" s="229">
        <v>0.5</v>
      </c>
    </row>
    <row r="35" spans="1:5" ht="25.5" customHeight="1" thickBot="1" x14ac:dyDescent="0.3">
      <c r="A35" s="227"/>
      <c r="B35" s="228" t="s">
        <v>27</v>
      </c>
      <c r="C35" s="229">
        <v>1</v>
      </c>
      <c r="D35" s="229">
        <v>0.5</v>
      </c>
      <c r="E35" s="229">
        <v>0.5</v>
      </c>
    </row>
    <row r="36" spans="1:5" ht="13.8" thickBot="1" x14ac:dyDescent="0.3">
      <c r="A36" s="227"/>
      <c r="B36" s="228" t="s">
        <v>28</v>
      </c>
      <c r="C36" s="229">
        <v>0</v>
      </c>
      <c r="D36" s="229"/>
      <c r="E36" s="229"/>
    </row>
    <row r="37" spans="1:5" ht="27" thickBot="1" x14ac:dyDescent="0.3">
      <c r="A37" s="271" t="s">
        <v>31</v>
      </c>
      <c r="B37" s="238" t="s">
        <v>32</v>
      </c>
      <c r="C37" s="270"/>
      <c r="D37" s="270"/>
      <c r="E37" s="270"/>
    </row>
    <row r="38" spans="1:5" ht="41.25" customHeight="1" thickBot="1" x14ac:dyDescent="0.3">
      <c r="A38" s="271"/>
      <c r="B38" s="239" t="s">
        <v>33</v>
      </c>
      <c r="C38" s="270"/>
      <c r="D38" s="270"/>
      <c r="E38" s="270"/>
    </row>
    <row r="39" spans="1:5" ht="13.8" thickBot="1" x14ac:dyDescent="0.3">
      <c r="A39" s="234"/>
      <c r="B39" s="230" t="s">
        <v>34</v>
      </c>
      <c r="C39" s="229">
        <v>2</v>
      </c>
      <c r="D39" s="229"/>
      <c r="E39" s="229"/>
    </row>
    <row r="40" spans="1:5" ht="13.8" thickBot="1" x14ac:dyDescent="0.3">
      <c r="A40" s="234"/>
      <c r="B40" s="230" t="s">
        <v>35</v>
      </c>
      <c r="C40" s="229">
        <v>1</v>
      </c>
      <c r="D40" s="229"/>
      <c r="E40" s="229"/>
    </row>
    <row r="41" spans="1:5" ht="13.8" thickBot="1" x14ac:dyDescent="0.3">
      <c r="A41" s="234"/>
      <c r="B41" s="230" t="s">
        <v>36</v>
      </c>
      <c r="C41" s="229">
        <v>0</v>
      </c>
      <c r="D41" s="229"/>
      <c r="E41" s="229"/>
    </row>
    <row r="42" spans="1:5" ht="27" thickBot="1" x14ac:dyDescent="0.3">
      <c r="A42" s="271" t="s">
        <v>37</v>
      </c>
      <c r="B42" s="240" t="s">
        <v>38</v>
      </c>
      <c r="C42" s="270"/>
      <c r="D42" s="270"/>
      <c r="E42" s="270"/>
    </row>
    <row r="43" spans="1:5" ht="91.5" customHeight="1" thickBot="1" x14ac:dyDescent="0.3">
      <c r="A43" s="271"/>
      <c r="B43" s="241" t="s">
        <v>39</v>
      </c>
      <c r="C43" s="270"/>
      <c r="D43" s="270"/>
      <c r="E43" s="270"/>
    </row>
    <row r="44" spans="1:5" ht="15" customHeight="1" thickBot="1" x14ac:dyDescent="0.3">
      <c r="A44" s="227"/>
      <c r="B44" s="228" t="s">
        <v>40</v>
      </c>
      <c r="C44" s="229">
        <v>2</v>
      </c>
      <c r="D44" s="229">
        <v>0.5</v>
      </c>
      <c r="E44" s="229">
        <v>0.5</v>
      </c>
    </row>
    <row r="45" spans="1:5" ht="15" customHeight="1" thickBot="1" x14ac:dyDescent="0.3">
      <c r="A45" s="227"/>
      <c r="B45" s="228" t="s">
        <v>71</v>
      </c>
      <c r="C45" s="229">
        <v>1</v>
      </c>
      <c r="D45" s="229">
        <v>0.5</v>
      </c>
      <c r="E45" s="229">
        <v>0.5</v>
      </c>
    </row>
    <row r="46" spans="1:5" ht="13.8" thickBot="1" x14ac:dyDescent="0.3">
      <c r="A46" s="227"/>
      <c r="B46" s="228" t="s">
        <v>41</v>
      </c>
      <c r="C46" s="229">
        <v>0</v>
      </c>
      <c r="D46" s="229"/>
      <c r="E46" s="229"/>
    </row>
    <row r="47" spans="1:5" ht="27" thickBot="1" x14ac:dyDescent="0.3">
      <c r="A47" s="266" t="s">
        <v>42</v>
      </c>
      <c r="B47" s="235" t="s">
        <v>43</v>
      </c>
      <c r="C47" s="267"/>
      <c r="D47" s="267"/>
      <c r="E47" s="267"/>
    </row>
    <row r="48" spans="1:5" ht="62.25" customHeight="1" thickBot="1" x14ac:dyDescent="0.3">
      <c r="A48" s="266"/>
      <c r="B48" s="236" t="s">
        <v>44</v>
      </c>
      <c r="C48" s="267"/>
      <c r="D48" s="267"/>
      <c r="E48" s="267"/>
    </row>
    <row r="49" spans="1:5" ht="13.8" thickBot="1" x14ac:dyDescent="0.3">
      <c r="A49" s="227"/>
      <c r="B49" s="230" t="s">
        <v>45</v>
      </c>
      <c r="C49" s="229">
        <v>2</v>
      </c>
      <c r="D49" s="229">
        <v>0.5</v>
      </c>
      <c r="E49" s="229">
        <v>0.5</v>
      </c>
    </row>
    <row r="50" spans="1:5" ht="13.8" thickBot="1" x14ac:dyDescent="0.3">
      <c r="A50" s="227"/>
      <c r="B50" s="230" t="s">
        <v>28</v>
      </c>
      <c r="C50" s="229">
        <v>0</v>
      </c>
      <c r="D50" s="229"/>
      <c r="E50" s="229"/>
    </row>
    <row r="51" spans="1:5" ht="13.8" thickBot="1" x14ac:dyDescent="0.3">
      <c r="A51" s="266" t="s">
        <v>46</v>
      </c>
      <c r="B51" s="237" t="s">
        <v>47</v>
      </c>
      <c r="C51" s="267"/>
      <c r="D51" s="267"/>
      <c r="E51" s="267"/>
    </row>
    <row r="52" spans="1:5" ht="93" customHeight="1" thickBot="1" x14ac:dyDescent="0.3">
      <c r="A52" s="266"/>
      <c r="B52" s="242" t="s">
        <v>403</v>
      </c>
      <c r="C52" s="267"/>
      <c r="D52" s="267"/>
      <c r="E52" s="267"/>
    </row>
    <row r="53" spans="1:5" ht="13.8" thickBot="1" x14ac:dyDescent="0.3">
      <c r="A53" s="227"/>
      <c r="B53" s="230" t="s">
        <v>48</v>
      </c>
      <c r="C53" s="229">
        <v>2</v>
      </c>
      <c r="D53" s="229">
        <v>0.5</v>
      </c>
      <c r="E53" s="229">
        <v>0.5</v>
      </c>
    </row>
    <row r="54" spans="1:5" ht="13.8" thickBot="1" x14ac:dyDescent="0.3">
      <c r="A54" s="227"/>
      <c r="B54" s="230" t="s">
        <v>49</v>
      </c>
      <c r="C54" s="229">
        <v>0</v>
      </c>
      <c r="D54" s="229"/>
      <c r="E54" s="229"/>
    </row>
  </sheetData>
  <mergeCells count="44">
    <mergeCell ref="D28:D29"/>
    <mergeCell ref="E28:E29"/>
    <mergeCell ref="A28:A29"/>
    <mergeCell ref="C28:C29"/>
    <mergeCell ref="A15:A16"/>
    <mergeCell ref="C15:C16"/>
    <mergeCell ref="D15:D16"/>
    <mergeCell ref="E15:E16"/>
    <mergeCell ref="A23:A24"/>
    <mergeCell ref="C23:C24"/>
    <mergeCell ref="D23:D24"/>
    <mergeCell ref="E23:E24"/>
    <mergeCell ref="A19:A20"/>
    <mergeCell ref="C19:C20"/>
    <mergeCell ref="D19:D20"/>
    <mergeCell ref="E19:E20"/>
    <mergeCell ref="A51:A52"/>
    <mergeCell ref="C51:C52"/>
    <mergeCell ref="D51:D52"/>
    <mergeCell ref="E51:E52"/>
    <mergeCell ref="D37:D38"/>
    <mergeCell ref="E37:E38"/>
    <mergeCell ref="A47:A48"/>
    <mergeCell ref="C47:C48"/>
    <mergeCell ref="D47:D48"/>
    <mergeCell ref="E47:E48"/>
    <mergeCell ref="A42:A43"/>
    <mergeCell ref="C42:C43"/>
    <mergeCell ref="D42:D43"/>
    <mergeCell ref="E42:E43"/>
    <mergeCell ref="A37:A38"/>
    <mergeCell ref="C37:C38"/>
    <mergeCell ref="A11:A12"/>
    <mergeCell ref="C11:C12"/>
    <mergeCell ref="D11:D12"/>
    <mergeCell ref="E11:E12"/>
    <mergeCell ref="A3:A4"/>
    <mergeCell ref="B3:B4"/>
    <mergeCell ref="C3:C4"/>
    <mergeCell ref="D3:E3"/>
    <mergeCell ref="A6:A7"/>
    <mergeCell ref="C6:C7"/>
    <mergeCell ref="D6:D7"/>
    <mergeCell ref="E6:E7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headerFooter>
    <oddFooter>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zoomScaleNormal="100" zoomScaleSheetLayoutView="100" workbookViewId="0">
      <pane xSplit="2" ySplit="10" topLeftCell="E11" activePane="bottomRight" state="frozen"/>
      <selection activeCell="B2" sqref="B1:B65536"/>
      <selection pane="topRight" activeCell="B2" sqref="B1:B65536"/>
      <selection pane="bottomLeft" activeCell="B2" sqref="B1:B65536"/>
      <selection pane="bottomRight" activeCell="K103" sqref="K10:K103"/>
    </sheetView>
  </sheetViews>
  <sheetFormatPr defaultColWidth="9.109375" defaultRowHeight="13.8" x14ac:dyDescent="0.3"/>
  <cols>
    <col min="1" max="1" width="4.33203125" style="26" customWidth="1"/>
    <col min="2" max="2" width="25.109375" style="43" customWidth="1"/>
    <col min="3" max="3" width="54.109375" style="109" customWidth="1"/>
    <col min="4" max="4" width="11.109375" style="100" customWidth="1"/>
    <col min="5" max="5" width="24.44140625" style="43" customWidth="1"/>
    <col min="6" max="6" width="14.6640625" style="43" customWidth="1"/>
    <col min="7" max="7" width="18.44140625" style="43" customWidth="1"/>
    <col min="8" max="9" width="8.44140625" style="25" customWidth="1"/>
    <col min="10" max="10" width="10.6640625" style="25" customWidth="1"/>
    <col min="11" max="11" width="8.44140625" style="25" customWidth="1"/>
    <col min="12" max="12" width="95.6640625" style="25" customWidth="1"/>
    <col min="13" max="13" width="40" style="63" customWidth="1"/>
    <col min="14" max="16384" width="9.109375" style="43"/>
  </cols>
  <sheetData>
    <row r="1" spans="1:19" s="40" customFormat="1" ht="14.25" customHeight="1" x14ac:dyDescent="0.25">
      <c r="A1" s="272" t="s">
        <v>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88"/>
    </row>
    <row r="2" spans="1:19" ht="15" customHeight="1" x14ac:dyDescent="0.3">
      <c r="A2" s="36" t="s">
        <v>364</v>
      </c>
      <c r="B2" s="36"/>
      <c r="C2" s="103"/>
      <c r="D2" s="110"/>
      <c r="E2" s="51"/>
      <c r="F2" s="51"/>
      <c r="G2" s="51"/>
      <c r="H2" s="51"/>
      <c r="I2" s="51"/>
      <c r="J2" s="51"/>
      <c r="K2" s="51"/>
      <c r="L2" s="51"/>
      <c r="M2" s="43"/>
    </row>
    <row r="3" spans="1:19" ht="29.25" customHeight="1" x14ac:dyDescent="0.3">
      <c r="A3" s="273" t="str">
        <f>'Методика (Раздел 5)'!B7</f>
        <v xml:space="preserve">В целях оценки показателя учитывается публикация проекта закона об исполнении бюджета за 2014 год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проекта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43"/>
    </row>
    <row r="4" spans="1:19" ht="50.25" customHeight="1" x14ac:dyDescent="0.3">
      <c r="A4" s="280" t="s">
        <v>327</v>
      </c>
      <c r="B4" s="41" t="s">
        <v>343</v>
      </c>
      <c r="C4" s="104" t="str">
        <f>'Методика (Раздел 5)'!B6</f>
        <v>Опубликован ли проект закона об исполнении бюджета за 2014 год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РФ?</v>
      </c>
      <c r="D4" s="82" t="s">
        <v>95</v>
      </c>
      <c r="E4" s="82" t="s">
        <v>94</v>
      </c>
      <c r="F4" s="274" t="s">
        <v>347</v>
      </c>
      <c r="G4" s="274" t="s">
        <v>368</v>
      </c>
      <c r="H4" s="289" t="s">
        <v>50</v>
      </c>
      <c r="I4" s="290"/>
      <c r="J4" s="290"/>
      <c r="K4" s="291"/>
      <c r="L4" s="274" t="s">
        <v>807</v>
      </c>
      <c r="M4" s="64"/>
      <c r="N4" s="40"/>
      <c r="O4" s="40"/>
      <c r="P4" s="40"/>
      <c r="Q4" s="40"/>
      <c r="R4" s="40"/>
      <c r="S4" s="40"/>
    </row>
    <row r="5" spans="1:19" s="22" customFormat="1" ht="30" customHeight="1" x14ac:dyDescent="0.3">
      <c r="A5" s="281"/>
      <c r="B5" s="274" t="s">
        <v>335</v>
      </c>
      <c r="C5" s="105" t="str">
        <f>'Методика (Раздел 5)'!B8</f>
        <v>Да, опубликован в структурированном виде, с указанием полных или кратких наименований всех составляющих</v>
      </c>
      <c r="D5" s="42" t="s">
        <v>81</v>
      </c>
      <c r="E5" s="42" t="s">
        <v>104</v>
      </c>
      <c r="F5" s="283"/>
      <c r="G5" s="283"/>
      <c r="H5" s="277" t="s">
        <v>341</v>
      </c>
      <c r="I5" s="285" t="s">
        <v>342</v>
      </c>
      <c r="J5" s="286"/>
      <c r="K5" s="277" t="s">
        <v>340</v>
      </c>
      <c r="L5" s="275"/>
      <c r="M5" s="65"/>
      <c r="N5" s="21"/>
      <c r="O5" s="21"/>
      <c r="P5" s="21"/>
      <c r="Q5" s="21"/>
      <c r="R5" s="21"/>
      <c r="S5" s="21"/>
    </row>
    <row r="6" spans="1:19" s="22" customFormat="1" ht="32.25" customHeight="1" x14ac:dyDescent="0.3">
      <c r="A6" s="281"/>
      <c r="B6" s="283"/>
      <c r="C6" s="105" t="str">
        <f>'Методика (Раздел 5)'!B9</f>
        <v>Да, опубликован, но не в структурированном виде и (или) без указания полных или кратких наименований всех составляющих</v>
      </c>
      <c r="D6" s="42" t="s">
        <v>82</v>
      </c>
      <c r="E6" s="42" t="s">
        <v>105</v>
      </c>
      <c r="F6" s="283"/>
      <c r="G6" s="283"/>
      <c r="H6" s="278"/>
      <c r="I6" s="287" t="s">
        <v>339</v>
      </c>
      <c r="J6" s="287" t="s">
        <v>365</v>
      </c>
      <c r="K6" s="278"/>
      <c r="L6" s="275"/>
      <c r="M6" s="65"/>
      <c r="N6" s="21"/>
      <c r="O6" s="21"/>
      <c r="P6" s="21"/>
      <c r="Q6" s="21"/>
      <c r="R6" s="21"/>
      <c r="S6" s="21"/>
    </row>
    <row r="7" spans="1:19" s="22" customFormat="1" ht="52.2" customHeight="1" x14ac:dyDescent="0.3">
      <c r="A7" s="282"/>
      <c r="B7" s="284"/>
      <c r="C7" s="105" t="str">
        <f>'Методика (Раздел 5)'!B10</f>
        <v xml:space="preserve">Нет, не опубликован </v>
      </c>
      <c r="D7" s="83"/>
      <c r="E7" s="83" t="s">
        <v>106</v>
      </c>
      <c r="F7" s="284"/>
      <c r="G7" s="284"/>
      <c r="H7" s="279"/>
      <c r="I7" s="288"/>
      <c r="J7" s="288"/>
      <c r="K7" s="279"/>
      <c r="L7" s="276"/>
      <c r="M7" s="65"/>
      <c r="N7" s="21"/>
      <c r="O7" s="21"/>
      <c r="P7" s="21"/>
      <c r="Q7" s="21"/>
      <c r="R7" s="21"/>
      <c r="S7" s="21"/>
    </row>
    <row r="8" spans="1:19" s="22" customFormat="1" ht="11.4" hidden="1" customHeight="1" x14ac:dyDescent="0.3">
      <c r="A8" s="16"/>
      <c r="B8" s="42"/>
      <c r="C8" s="105"/>
      <c r="D8" s="42"/>
      <c r="E8" s="42"/>
      <c r="F8" s="42"/>
      <c r="G8" s="42"/>
      <c r="H8" s="53"/>
      <c r="I8" s="190"/>
      <c r="J8" s="53"/>
      <c r="K8" s="44"/>
      <c r="L8" s="20"/>
      <c r="M8" s="65"/>
      <c r="N8" s="21"/>
      <c r="O8" s="21"/>
      <c r="P8" s="21"/>
      <c r="Q8" s="21"/>
      <c r="R8" s="21"/>
      <c r="S8" s="21"/>
    </row>
    <row r="9" spans="1:19" s="22" customFormat="1" ht="7.2" hidden="1" customHeight="1" x14ac:dyDescent="0.3">
      <c r="A9" s="160"/>
      <c r="B9" s="161"/>
      <c r="C9" s="162"/>
      <c r="D9" s="161"/>
      <c r="E9" s="161"/>
      <c r="F9" s="161"/>
      <c r="G9" s="161"/>
      <c r="H9" s="163"/>
      <c r="I9" s="163"/>
      <c r="J9" s="163"/>
      <c r="K9" s="163"/>
      <c r="L9" s="164"/>
      <c r="M9" s="65"/>
      <c r="N9" s="21"/>
      <c r="O9" s="21"/>
      <c r="P9" s="21"/>
      <c r="Q9" s="21"/>
      <c r="R9" s="21"/>
      <c r="S9" s="21"/>
    </row>
    <row r="10" spans="1:19" s="30" customFormat="1" ht="15" customHeight="1" x14ac:dyDescent="0.3">
      <c r="A10" s="102"/>
      <c r="B10" s="101" t="s">
        <v>226</v>
      </c>
      <c r="C10" s="106"/>
      <c r="D10" s="102"/>
      <c r="E10" s="102"/>
      <c r="F10" s="102"/>
      <c r="G10" s="102"/>
      <c r="H10" s="102"/>
      <c r="I10" s="102"/>
      <c r="J10" s="102"/>
      <c r="K10" s="252"/>
      <c r="L10" s="102"/>
      <c r="M10" s="62"/>
      <c r="N10" s="29"/>
      <c r="O10" s="29"/>
      <c r="P10" s="29"/>
      <c r="Q10" s="29"/>
      <c r="R10" s="29"/>
      <c r="S10" s="29"/>
    </row>
    <row r="11" spans="1:19" s="18" customFormat="1" ht="15" customHeight="1" x14ac:dyDescent="0.3">
      <c r="A11" s="32">
        <v>1</v>
      </c>
      <c r="B11" s="170" t="s">
        <v>227</v>
      </c>
      <c r="C11" s="107" t="s">
        <v>333</v>
      </c>
      <c r="D11" s="45" t="s">
        <v>82</v>
      </c>
      <c r="E11" s="48" t="s">
        <v>106</v>
      </c>
      <c r="F11" s="45" t="s">
        <v>146</v>
      </c>
      <c r="G11" s="48"/>
      <c r="H11" s="49">
        <f>IF(C11=C$5,2,IF(C11=C$6,1,0))</f>
        <v>1</v>
      </c>
      <c r="I11" s="49">
        <v>0.5</v>
      </c>
      <c r="J11" s="49"/>
      <c r="K11" s="49">
        <f>H11*(1-I11)*(1-J11)</f>
        <v>0.5</v>
      </c>
      <c r="L11" s="89" t="s">
        <v>499</v>
      </c>
      <c r="M11" s="3"/>
      <c r="N11" s="17"/>
      <c r="O11" s="17"/>
      <c r="P11" s="17"/>
      <c r="Q11" s="17"/>
      <c r="R11" s="17"/>
      <c r="S11" s="17"/>
    </row>
    <row r="12" spans="1:19" ht="15" customHeight="1" x14ac:dyDescent="0.3">
      <c r="A12" s="32">
        <v>2</v>
      </c>
      <c r="B12" s="170" t="s">
        <v>228</v>
      </c>
      <c r="C12" s="107" t="s">
        <v>332</v>
      </c>
      <c r="D12" s="45" t="s">
        <v>81</v>
      </c>
      <c r="E12" s="48" t="s">
        <v>105</v>
      </c>
      <c r="F12" s="45" t="s">
        <v>129</v>
      </c>
      <c r="G12" s="48"/>
      <c r="H12" s="49">
        <f t="shared" ref="H12:H75" si="0">IF(C12=C$5,2,IF(C12=C$6,1,0))</f>
        <v>2</v>
      </c>
      <c r="I12" s="49"/>
      <c r="J12" s="49"/>
      <c r="K12" s="49">
        <f t="shared" ref="K12:K28" si="1">H12*(1-I12)*(1-J12)</f>
        <v>2</v>
      </c>
      <c r="L12" s="89" t="s">
        <v>498</v>
      </c>
      <c r="M12" s="70"/>
      <c r="N12" s="40"/>
      <c r="O12" s="40"/>
      <c r="P12" s="40"/>
      <c r="Q12" s="40"/>
      <c r="R12" s="40"/>
      <c r="S12" s="40"/>
    </row>
    <row r="13" spans="1:19" ht="15" customHeight="1" x14ac:dyDescent="0.3">
      <c r="A13" s="32">
        <v>3</v>
      </c>
      <c r="B13" s="170" t="s">
        <v>229</v>
      </c>
      <c r="C13" s="107" t="s">
        <v>332</v>
      </c>
      <c r="D13" s="45" t="s">
        <v>81</v>
      </c>
      <c r="E13" s="48" t="s">
        <v>104</v>
      </c>
      <c r="F13" s="45" t="s">
        <v>129</v>
      </c>
      <c r="G13" s="91"/>
      <c r="H13" s="49">
        <f t="shared" si="0"/>
        <v>2</v>
      </c>
      <c r="I13" s="49"/>
      <c r="J13" s="49"/>
      <c r="K13" s="49">
        <f t="shared" si="1"/>
        <v>2</v>
      </c>
      <c r="L13" s="89" t="s">
        <v>132</v>
      </c>
      <c r="M13" s="3"/>
      <c r="N13" s="40"/>
      <c r="O13" s="40"/>
      <c r="P13" s="40"/>
      <c r="Q13" s="40"/>
      <c r="R13" s="40"/>
      <c r="S13" s="40"/>
    </row>
    <row r="14" spans="1:19" s="18" customFormat="1" ht="15" customHeight="1" x14ac:dyDescent="0.3">
      <c r="A14" s="32">
        <v>4</v>
      </c>
      <c r="B14" s="170" t="s">
        <v>230</v>
      </c>
      <c r="C14" s="107" t="s">
        <v>332</v>
      </c>
      <c r="D14" s="45" t="s">
        <v>81</v>
      </c>
      <c r="E14" s="48" t="s">
        <v>104</v>
      </c>
      <c r="F14" s="45" t="s">
        <v>128</v>
      </c>
      <c r="G14" s="87"/>
      <c r="H14" s="49">
        <f t="shared" si="0"/>
        <v>2</v>
      </c>
      <c r="I14" s="49"/>
      <c r="J14" s="49"/>
      <c r="K14" s="49">
        <f t="shared" si="1"/>
        <v>2</v>
      </c>
      <c r="L14" s="89" t="s">
        <v>147</v>
      </c>
      <c r="M14" s="3"/>
      <c r="N14" s="17"/>
      <c r="O14" s="17"/>
      <c r="P14" s="17"/>
      <c r="Q14" s="17"/>
      <c r="R14" s="17"/>
      <c r="S14" s="17"/>
    </row>
    <row r="15" spans="1:19" s="18" customFormat="1" ht="15" customHeight="1" x14ac:dyDescent="0.3">
      <c r="A15" s="32">
        <v>5</v>
      </c>
      <c r="B15" s="170" t="s">
        <v>231</v>
      </c>
      <c r="C15" s="107" t="s">
        <v>333</v>
      </c>
      <c r="D15" s="45" t="s">
        <v>81</v>
      </c>
      <c r="E15" s="48" t="s">
        <v>106</v>
      </c>
      <c r="F15" s="45" t="s">
        <v>133</v>
      </c>
      <c r="G15" s="46"/>
      <c r="H15" s="49">
        <f t="shared" si="0"/>
        <v>1</v>
      </c>
      <c r="I15" s="49"/>
      <c r="J15" s="49"/>
      <c r="K15" s="49">
        <f t="shared" si="1"/>
        <v>1</v>
      </c>
      <c r="L15" s="89" t="s">
        <v>366</v>
      </c>
      <c r="M15" s="3"/>
      <c r="N15" s="17"/>
      <c r="O15" s="17"/>
      <c r="P15" s="17"/>
      <c r="Q15" s="17"/>
      <c r="R15" s="17"/>
      <c r="S15" s="17"/>
    </row>
    <row r="16" spans="1:19" ht="15" customHeight="1" x14ac:dyDescent="0.3">
      <c r="A16" s="32">
        <v>6</v>
      </c>
      <c r="B16" s="170" t="s">
        <v>232</v>
      </c>
      <c r="C16" s="107" t="s">
        <v>333</v>
      </c>
      <c r="D16" s="45" t="s">
        <v>81</v>
      </c>
      <c r="E16" s="48" t="s">
        <v>106</v>
      </c>
      <c r="F16" s="45" t="s">
        <v>129</v>
      </c>
      <c r="G16" s="68"/>
      <c r="H16" s="49">
        <f t="shared" si="0"/>
        <v>1</v>
      </c>
      <c r="I16" s="49"/>
      <c r="J16" s="49"/>
      <c r="K16" s="49">
        <f t="shared" si="1"/>
        <v>1</v>
      </c>
      <c r="L16" s="89" t="s">
        <v>134</v>
      </c>
      <c r="M16" s="3"/>
      <c r="N16" s="40"/>
      <c r="O16" s="40"/>
      <c r="P16" s="40"/>
      <c r="Q16" s="40"/>
      <c r="R16" s="40"/>
      <c r="S16" s="40"/>
    </row>
    <row r="17" spans="1:19" s="18" customFormat="1" ht="15" customHeight="1" x14ac:dyDescent="0.3">
      <c r="A17" s="32">
        <v>7</v>
      </c>
      <c r="B17" s="170" t="s">
        <v>233</v>
      </c>
      <c r="C17" s="107" t="s">
        <v>332</v>
      </c>
      <c r="D17" s="45" t="s">
        <v>81</v>
      </c>
      <c r="E17" s="48" t="s">
        <v>104</v>
      </c>
      <c r="F17" s="45" t="s">
        <v>135</v>
      </c>
      <c r="G17" s="87"/>
      <c r="H17" s="49">
        <f t="shared" si="0"/>
        <v>2</v>
      </c>
      <c r="I17" s="49"/>
      <c r="J17" s="49"/>
      <c r="K17" s="49">
        <f t="shared" si="1"/>
        <v>2</v>
      </c>
      <c r="L17" s="89" t="s">
        <v>532</v>
      </c>
      <c r="M17" s="3"/>
      <c r="N17" s="17"/>
      <c r="O17" s="17"/>
      <c r="P17" s="17"/>
      <c r="Q17" s="17"/>
      <c r="R17" s="17"/>
      <c r="S17" s="17"/>
    </row>
    <row r="18" spans="1:19" s="18" customFormat="1" ht="15" customHeight="1" x14ac:dyDescent="0.3">
      <c r="A18" s="32">
        <v>8</v>
      </c>
      <c r="B18" s="170" t="s">
        <v>234</v>
      </c>
      <c r="C18" s="107" t="s">
        <v>332</v>
      </c>
      <c r="D18" s="45" t="s">
        <v>81</v>
      </c>
      <c r="E18" s="48" t="s">
        <v>104</v>
      </c>
      <c r="F18" s="45" t="s">
        <v>135</v>
      </c>
      <c r="G18" s="48"/>
      <c r="H18" s="49">
        <f t="shared" si="0"/>
        <v>2</v>
      </c>
      <c r="I18" s="49"/>
      <c r="J18" s="49"/>
      <c r="K18" s="49">
        <f t="shared" si="1"/>
        <v>2</v>
      </c>
      <c r="L18" s="89" t="s">
        <v>541</v>
      </c>
      <c r="M18" s="3"/>
      <c r="N18" s="17"/>
      <c r="O18" s="17"/>
      <c r="P18" s="17"/>
      <c r="Q18" s="17"/>
      <c r="R18" s="17"/>
      <c r="S18" s="17"/>
    </row>
    <row r="19" spans="1:19" s="18" customFormat="1" ht="15" customHeight="1" x14ac:dyDescent="0.3">
      <c r="A19" s="32">
        <v>9</v>
      </c>
      <c r="B19" s="170" t="s">
        <v>235</v>
      </c>
      <c r="C19" s="107" t="s">
        <v>332</v>
      </c>
      <c r="D19" s="45" t="s">
        <v>81</v>
      </c>
      <c r="E19" s="48" t="s">
        <v>104</v>
      </c>
      <c r="F19" s="187" t="s">
        <v>135</v>
      </c>
      <c r="G19" s="87"/>
      <c r="H19" s="49">
        <f t="shared" si="0"/>
        <v>2</v>
      </c>
      <c r="I19" s="49"/>
      <c r="J19" s="49"/>
      <c r="K19" s="49">
        <f t="shared" si="1"/>
        <v>2</v>
      </c>
      <c r="L19" s="89" t="s">
        <v>864</v>
      </c>
      <c r="M19" s="3"/>
      <c r="N19" s="17"/>
      <c r="O19" s="17"/>
      <c r="P19" s="17"/>
      <c r="Q19" s="17"/>
      <c r="R19" s="17"/>
      <c r="S19" s="17"/>
    </row>
    <row r="20" spans="1:19" ht="15" customHeight="1" x14ac:dyDescent="0.3">
      <c r="A20" s="32">
        <v>10</v>
      </c>
      <c r="B20" s="170" t="s">
        <v>236</v>
      </c>
      <c r="C20" s="107" t="s">
        <v>332</v>
      </c>
      <c r="D20" s="45" t="s">
        <v>81</v>
      </c>
      <c r="E20" s="48" t="s">
        <v>105</v>
      </c>
      <c r="F20" s="45" t="s">
        <v>129</v>
      </c>
      <c r="G20" s="87"/>
      <c r="H20" s="49">
        <f t="shared" si="0"/>
        <v>2</v>
      </c>
      <c r="I20" s="49"/>
      <c r="J20" s="49"/>
      <c r="K20" s="49">
        <f t="shared" si="1"/>
        <v>2</v>
      </c>
      <c r="L20" s="89" t="s">
        <v>455</v>
      </c>
      <c r="M20" s="3"/>
      <c r="N20" s="40"/>
      <c r="O20" s="40"/>
      <c r="P20" s="40"/>
      <c r="Q20" s="40"/>
      <c r="R20" s="40"/>
      <c r="S20" s="40"/>
    </row>
    <row r="21" spans="1:19" s="18" customFormat="1" ht="15" customHeight="1" x14ac:dyDescent="0.3">
      <c r="A21" s="32">
        <v>11</v>
      </c>
      <c r="B21" s="170" t="s">
        <v>237</v>
      </c>
      <c r="C21" s="107" t="s">
        <v>334</v>
      </c>
      <c r="D21" s="45"/>
      <c r="E21" s="48"/>
      <c r="F21" s="45"/>
      <c r="G21" s="48"/>
      <c r="H21" s="49">
        <f t="shared" si="0"/>
        <v>0</v>
      </c>
      <c r="I21" s="49"/>
      <c r="J21" s="49"/>
      <c r="K21" s="49">
        <f t="shared" si="1"/>
        <v>0</v>
      </c>
      <c r="L21" s="89" t="s">
        <v>554</v>
      </c>
      <c r="M21" s="3"/>
      <c r="N21" s="17"/>
      <c r="O21" s="17"/>
      <c r="P21" s="17"/>
      <c r="Q21" s="17"/>
      <c r="R21" s="17"/>
      <c r="S21" s="17"/>
    </row>
    <row r="22" spans="1:19" ht="15" customHeight="1" x14ac:dyDescent="0.3">
      <c r="A22" s="32">
        <v>12</v>
      </c>
      <c r="B22" s="170" t="s">
        <v>238</v>
      </c>
      <c r="C22" s="107" t="s">
        <v>333</v>
      </c>
      <c r="D22" s="45" t="s">
        <v>82</v>
      </c>
      <c r="E22" s="48" t="s">
        <v>106</v>
      </c>
      <c r="F22" s="45" t="s">
        <v>133</v>
      </c>
      <c r="G22" s="48" t="s">
        <v>562</v>
      </c>
      <c r="H22" s="49">
        <f t="shared" si="0"/>
        <v>1</v>
      </c>
      <c r="I22" s="49"/>
      <c r="J22" s="49">
        <v>0.5</v>
      </c>
      <c r="K22" s="49">
        <f t="shared" si="1"/>
        <v>0.5</v>
      </c>
      <c r="L22" s="89" t="s">
        <v>885</v>
      </c>
      <c r="M22" s="3"/>
      <c r="N22" s="40"/>
      <c r="O22" s="40"/>
      <c r="P22" s="40"/>
      <c r="Q22" s="40"/>
      <c r="R22" s="40"/>
      <c r="S22" s="40"/>
    </row>
    <row r="23" spans="1:19" s="18" customFormat="1" ht="15" customHeight="1" x14ac:dyDescent="0.3">
      <c r="A23" s="32">
        <v>13</v>
      </c>
      <c r="B23" s="170" t="s">
        <v>239</v>
      </c>
      <c r="C23" s="107" t="s">
        <v>332</v>
      </c>
      <c r="D23" s="45" t="s">
        <v>81</v>
      </c>
      <c r="E23" s="48" t="s">
        <v>104</v>
      </c>
      <c r="F23" s="45" t="s">
        <v>145</v>
      </c>
      <c r="G23" s="48" t="s">
        <v>563</v>
      </c>
      <c r="H23" s="49">
        <f t="shared" si="0"/>
        <v>2</v>
      </c>
      <c r="I23" s="49"/>
      <c r="J23" s="49">
        <v>0.5</v>
      </c>
      <c r="K23" s="49">
        <f t="shared" si="1"/>
        <v>1</v>
      </c>
      <c r="L23" s="89" t="s">
        <v>144</v>
      </c>
      <c r="M23" s="3"/>
      <c r="N23" s="17"/>
      <c r="O23" s="17"/>
      <c r="P23" s="17"/>
      <c r="Q23" s="17"/>
      <c r="R23" s="17"/>
      <c r="S23" s="17"/>
    </row>
    <row r="24" spans="1:19" s="18" customFormat="1" ht="15" customHeight="1" x14ac:dyDescent="0.3">
      <c r="A24" s="32">
        <v>14</v>
      </c>
      <c r="B24" s="170" t="s">
        <v>240</v>
      </c>
      <c r="C24" s="107" t="s">
        <v>332</v>
      </c>
      <c r="D24" s="45" t="s">
        <v>81</v>
      </c>
      <c r="E24" s="48" t="s">
        <v>104</v>
      </c>
      <c r="F24" s="45" t="s">
        <v>146</v>
      </c>
      <c r="G24" s="48"/>
      <c r="H24" s="49">
        <f t="shared" si="0"/>
        <v>2</v>
      </c>
      <c r="I24" s="49"/>
      <c r="J24" s="49"/>
      <c r="K24" s="49">
        <f t="shared" si="1"/>
        <v>2</v>
      </c>
      <c r="L24" s="89" t="s">
        <v>148</v>
      </c>
      <c r="M24" s="3"/>
      <c r="N24" s="17"/>
      <c r="O24" s="17"/>
      <c r="P24" s="17"/>
      <c r="Q24" s="17"/>
      <c r="R24" s="17"/>
      <c r="S24" s="17"/>
    </row>
    <row r="25" spans="1:19" s="18" customFormat="1" ht="15" customHeight="1" x14ac:dyDescent="0.3">
      <c r="A25" s="32">
        <v>15</v>
      </c>
      <c r="B25" s="170" t="s">
        <v>241</v>
      </c>
      <c r="C25" s="107" t="s">
        <v>332</v>
      </c>
      <c r="D25" s="45" t="s">
        <v>81</v>
      </c>
      <c r="E25" s="48" t="s">
        <v>104</v>
      </c>
      <c r="F25" s="45" t="s">
        <v>145</v>
      </c>
      <c r="G25" s="87"/>
      <c r="H25" s="49">
        <f t="shared" si="0"/>
        <v>2</v>
      </c>
      <c r="I25" s="49"/>
      <c r="J25" s="49"/>
      <c r="K25" s="49">
        <f t="shared" si="1"/>
        <v>2</v>
      </c>
      <c r="L25" s="89" t="s">
        <v>567</v>
      </c>
      <c r="M25" s="3"/>
      <c r="N25" s="17"/>
      <c r="O25" s="17"/>
      <c r="P25" s="17"/>
      <c r="Q25" s="17"/>
      <c r="R25" s="17"/>
      <c r="S25" s="17"/>
    </row>
    <row r="26" spans="1:19" ht="15" customHeight="1" x14ac:dyDescent="0.3">
      <c r="A26" s="32">
        <v>16</v>
      </c>
      <c r="B26" s="170" t="s">
        <v>242</v>
      </c>
      <c r="C26" s="107" t="s">
        <v>333</v>
      </c>
      <c r="D26" s="45" t="s">
        <v>81</v>
      </c>
      <c r="E26" s="48" t="s">
        <v>106</v>
      </c>
      <c r="F26" s="45" t="s">
        <v>129</v>
      </c>
      <c r="G26" s="87"/>
      <c r="H26" s="49">
        <f t="shared" si="0"/>
        <v>1</v>
      </c>
      <c r="I26" s="49"/>
      <c r="J26" s="49"/>
      <c r="K26" s="49">
        <f t="shared" si="1"/>
        <v>1</v>
      </c>
      <c r="L26" s="89" t="s">
        <v>579</v>
      </c>
      <c r="M26" s="3"/>
      <c r="N26" s="40"/>
      <c r="O26" s="40"/>
      <c r="P26" s="40"/>
      <c r="Q26" s="40"/>
      <c r="R26" s="40"/>
      <c r="S26" s="40"/>
    </row>
    <row r="27" spans="1:19" ht="15" customHeight="1" x14ac:dyDescent="0.3">
      <c r="A27" s="32">
        <v>17</v>
      </c>
      <c r="B27" s="170" t="s">
        <v>243</v>
      </c>
      <c r="C27" s="107" t="s">
        <v>333</v>
      </c>
      <c r="D27" s="45" t="s">
        <v>81</v>
      </c>
      <c r="E27" s="48" t="s">
        <v>106</v>
      </c>
      <c r="F27" s="45" t="s">
        <v>129</v>
      </c>
      <c r="G27" s="48"/>
      <c r="H27" s="49">
        <f t="shared" si="0"/>
        <v>1</v>
      </c>
      <c r="I27" s="49"/>
      <c r="J27" s="49"/>
      <c r="K27" s="49">
        <f t="shared" si="1"/>
        <v>1</v>
      </c>
      <c r="L27" s="89" t="s">
        <v>149</v>
      </c>
      <c r="M27" s="3"/>
      <c r="N27" s="40"/>
      <c r="O27" s="40"/>
      <c r="P27" s="40"/>
      <c r="Q27" s="40"/>
      <c r="R27" s="40"/>
      <c r="S27" s="40"/>
    </row>
    <row r="28" spans="1:19" ht="15" customHeight="1" x14ac:dyDescent="0.3">
      <c r="A28" s="32">
        <v>18</v>
      </c>
      <c r="B28" s="170" t="s">
        <v>244</v>
      </c>
      <c r="C28" s="107" t="s">
        <v>333</v>
      </c>
      <c r="D28" s="45" t="s">
        <v>81</v>
      </c>
      <c r="E28" s="48" t="s">
        <v>106</v>
      </c>
      <c r="F28" s="45" t="s">
        <v>133</v>
      </c>
      <c r="G28" s="48" t="s">
        <v>578</v>
      </c>
      <c r="H28" s="49">
        <f t="shared" si="0"/>
        <v>1</v>
      </c>
      <c r="I28" s="49"/>
      <c r="J28" s="49">
        <v>0.5</v>
      </c>
      <c r="K28" s="49">
        <f t="shared" si="1"/>
        <v>0.5</v>
      </c>
      <c r="L28" s="89" t="s">
        <v>495</v>
      </c>
      <c r="M28" s="3"/>
      <c r="N28" s="40"/>
      <c r="O28" s="40"/>
      <c r="P28" s="40"/>
      <c r="Q28" s="40"/>
      <c r="R28" s="40"/>
      <c r="S28" s="40"/>
    </row>
    <row r="29" spans="1:19" s="30" customFormat="1" ht="15" customHeight="1" x14ac:dyDescent="0.3">
      <c r="A29" s="102"/>
      <c r="B29" s="101" t="s">
        <v>245</v>
      </c>
      <c r="C29" s="106"/>
      <c r="D29" s="102"/>
      <c r="E29" s="102"/>
      <c r="F29" s="102"/>
      <c r="G29" s="102"/>
      <c r="H29" s="102"/>
      <c r="I29" s="102"/>
      <c r="J29" s="102"/>
      <c r="K29" s="252"/>
      <c r="L29" s="102"/>
      <c r="M29" s="62"/>
      <c r="N29" s="29"/>
      <c r="O29" s="29"/>
      <c r="P29" s="29"/>
      <c r="Q29" s="29"/>
      <c r="R29" s="29"/>
      <c r="S29" s="29"/>
    </row>
    <row r="30" spans="1:19" ht="15" customHeight="1" x14ac:dyDescent="0.3">
      <c r="A30" s="32">
        <v>19</v>
      </c>
      <c r="B30" s="170" t="s">
        <v>246</v>
      </c>
      <c r="C30" s="107" t="s">
        <v>332</v>
      </c>
      <c r="D30" s="45" t="s">
        <v>81</v>
      </c>
      <c r="E30" s="48" t="s">
        <v>104</v>
      </c>
      <c r="F30" s="45" t="s">
        <v>129</v>
      </c>
      <c r="G30" s="48"/>
      <c r="H30" s="49">
        <f t="shared" si="0"/>
        <v>2</v>
      </c>
      <c r="I30" s="49"/>
      <c r="J30" s="49"/>
      <c r="K30" s="50">
        <f t="shared" ref="K30:K40" si="2">H30*(1-I30)*(1-J30)</f>
        <v>2</v>
      </c>
      <c r="L30" s="69" t="s">
        <v>153</v>
      </c>
      <c r="M30" s="3"/>
      <c r="N30" s="40"/>
      <c r="O30" s="40"/>
      <c r="P30" s="40"/>
      <c r="Q30" s="40"/>
      <c r="R30" s="40"/>
      <c r="S30" s="40"/>
    </row>
    <row r="31" spans="1:19" ht="15" customHeight="1" x14ac:dyDescent="0.3">
      <c r="A31" s="32">
        <v>20</v>
      </c>
      <c r="B31" s="170" t="s">
        <v>247</v>
      </c>
      <c r="C31" s="107" t="s">
        <v>332</v>
      </c>
      <c r="D31" s="45" t="s">
        <v>81</v>
      </c>
      <c r="E31" s="48" t="s">
        <v>104</v>
      </c>
      <c r="F31" s="45" t="s">
        <v>145</v>
      </c>
      <c r="G31" s="48" t="s">
        <v>604</v>
      </c>
      <c r="H31" s="49">
        <f t="shared" si="0"/>
        <v>2</v>
      </c>
      <c r="I31" s="49"/>
      <c r="J31" s="49"/>
      <c r="K31" s="50">
        <f t="shared" si="2"/>
        <v>2</v>
      </c>
      <c r="L31" s="69" t="s">
        <v>800</v>
      </c>
      <c r="M31" s="3"/>
      <c r="N31" s="40"/>
      <c r="O31" s="40"/>
      <c r="P31" s="40"/>
      <c r="Q31" s="40"/>
      <c r="R31" s="40"/>
      <c r="S31" s="40"/>
    </row>
    <row r="32" spans="1:19" ht="15" customHeight="1" x14ac:dyDescent="0.3">
      <c r="A32" s="32">
        <v>21</v>
      </c>
      <c r="B32" s="170" t="s">
        <v>248</v>
      </c>
      <c r="C32" s="107" t="s">
        <v>332</v>
      </c>
      <c r="D32" s="45" t="s">
        <v>81</v>
      </c>
      <c r="E32" s="48" t="s">
        <v>105</v>
      </c>
      <c r="F32" s="45" t="s">
        <v>133</v>
      </c>
      <c r="G32" s="48"/>
      <c r="H32" s="49">
        <f t="shared" si="0"/>
        <v>2</v>
      </c>
      <c r="I32" s="49"/>
      <c r="J32" s="49"/>
      <c r="K32" s="50">
        <f t="shared" si="2"/>
        <v>2</v>
      </c>
      <c r="L32" s="69" t="s">
        <v>156</v>
      </c>
      <c r="M32" s="3"/>
      <c r="N32" s="40"/>
      <c r="O32" s="40"/>
      <c r="P32" s="40"/>
      <c r="Q32" s="40"/>
      <c r="R32" s="40"/>
      <c r="S32" s="40"/>
    </row>
    <row r="33" spans="1:19" ht="15" customHeight="1" x14ac:dyDescent="0.3">
      <c r="A33" s="32">
        <v>22</v>
      </c>
      <c r="B33" s="170" t="s">
        <v>249</v>
      </c>
      <c r="C33" s="107" t="s">
        <v>332</v>
      </c>
      <c r="D33" s="45" t="s">
        <v>81</v>
      </c>
      <c r="E33" s="48" t="s">
        <v>104</v>
      </c>
      <c r="F33" s="45" t="s">
        <v>135</v>
      </c>
      <c r="G33" s="48" t="s">
        <v>815</v>
      </c>
      <c r="H33" s="49">
        <f t="shared" si="0"/>
        <v>2</v>
      </c>
      <c r="I33" s="49"/>
      <c r="J33" s="49">
        <v>0.5</v>
      </c>
      <c r="K33" s="50">
        <f t="shared" si="2"/>
        <v>1</v>
      </c>
      <c r="L33" s="93" t="s">
        <v>816</v>
      </c>
      <c r="M33" s="3"/>
      <c r="N33" s="40"/>
      <c r="O33" s="40"/>
      <c r="P33" s="40"/>
      <c r="Q33" s="40"/>
      <c r="R33" s="40"/>
      <c r="S33" s="40"/>
    </row>
    <row r="34" spans="1:19" ht="15" customHeight="1" x14ac:dyDescent="0.3">
      <c r="A34" s="32">
        <v>23</v>
      </c>
      <c r="B34" s="170" t="s">
        <v>250</v>
      </c>
      <c r="C34" s="107" t="s">
        <v>333</v>
      </c>
      <c r="D34" s="45" t="s">
        <v>81</v>
      </c>
      <c r="E34" s="48" t="s">
        <v>106</v>
      </c>
      <c r="F34" s="45" t="s">
        <v>129</v>
      </c>
      <c r="G34" s="48"/>
      <c r="H34" s="49">
        <f t="shared" si="0"/>
        <v>1</v>
      </c>
      <c r="I34" s="49"/>
      <c r="J34" s="49"/>
      <c r="K34" s="50">
        <f t="shared" si="2"/>
        <v>1</v>
      </c>
      <c r="L34" s="94" t="s">
        <v>619</v>
      </c>
      <c r="M34" s="3"/>
      <c r="N34" s="40"/>
      <c r="O34" s="40"/>
      <c r="P34" s="40"/>
      <c r="Q34" s="40"/>
      <c r="R34" s="40"/>
      <c r="S34" s="40"/>
    </row>
    <row r="35" spans="1:19" ht="15" customHeight="1" x14ac:dyDescent="0.3">
      <c r="A35" s="32">
        <v>24</v>
      </c>
      <c r="B35" s="170" t="s">
        <v>251</v>
      </c>
      <c r="C35" s="107" t="s">
        <v>332</v>
      </c>
      <c r="D35" s="45" t="s">
        <v>81</v>
      </c>
      <c r="E35" s="48" t="s">
        <v>104</v>
      </c>
      <c r="F35" s="45" t="s">
        <v>129</v>
      </c>
      <c r="G35" s="48"/>
      <c r="H35" s="49">
        <f t="shared" si="0"/>
        <v>2</v>
      </c>
      <c r="I35" s="49"/>
      <c r="J35" s="49"/>
      <c r="K35" s="50">
        <f t="shared" si="2"/>
        <v>2</v>
      </c>
      <c r="L35" s="69" t="s">
        <v>592</v>
      </c>
      <c r="M35" s="3"/>
      <c r="N35" s="40"/>
      <c r="O35" s="40"/>
      <c r="P35" s="40"/>
      <c r="Q35" s="40"/>
      <c r="R35" s="40"/>
      <c r="S35" s="40"/>
    </row>
    <row r="36" spans="1:19" ht="15" customHeight="1" x14ac:dyDescent="0.3">
      <c r="A36" s="32">
        <v>25</v>
      </c>
      <c r="B36" s="170" t="s">
        <v>252</v>
      </c>
      <c r="C36" s="107" t="s">
        <v>332</v>
      </c>
      <c r="D36" s="45" t="s">
        <v>81</v>
      </c>
      <c r="E36" s="48" t="s">
        <v>104</v>
      </c>
      <c r="F36" s="45" t="s">
        <v>129</v>
      </c>
      <c r="G36" s="48"/>
      <c r="H36" s="49">
        <f t="shared" si="0"/>
        <v>2</v>
      </c>
      <c r="I36" s="49"/>
      <c r="J36" s="49"/>
      <c r="K36" s="50">
        <f t="shared" si="2"/>
        <v>2</v>
      </c>
      <c r="L36" s="69" t="s">
        <v>166</v>
      </c>
      <c r="M36" s="3"/>
      <c r="N36" s="40"/>
      <c r="O36" s="40"/>
      <c r="P36" s="40"/>
      <c r="Q36" s="40"/>
      <c r="R36" s="40"/>
      <c r="S36" s="40"/>
    </row>
    <row r="37" spans="1:19" ht="15" customHeight="1" x14ac:dyDescent="0.3">
      <c r="A37" s="32">
        <v>26</v>
      </c>
      <c r="B37" s="170" t="s">
        <v>253</v>
      </c>
      <c r="C37" s="107" t="s">
        <v>333</v>
      </c>
      <c r="D37" s="45" t="s">
        <v>82</v>
      </c>
      <c r="E37" s="48" t="s">
        <v>106</v>
      </c>
      <c r="F37" s="45" t="s">
        <v>133</v>
      </c>
      <c r="G37" s="48"/>
      <c r="H37" s="49">
        <f t="shared" si="0"/>
        <v>1</v>
      </c>
      <c r="I37" s="49"/>
      <c r="J37" s="49"/>
      <c r="K37" s="50">
        <f t="shared" si="2"/>
        <v>1</v>
      </c>
      <c r="L37" s="69" t="s">
        <v>168</v>
      </c>
      <c r="M37" s="3"/>
      <c r="N37" s="40"/>
      <c r="O37" s="40"/>
      <c r="P37" s="40"/>
      <c r="Q37" s="40"/>
      <c r="R37" s="40"/>
      <c r="S37" s="40"/>
    </row>
    <row r="38" spans="1:19" ht="15" customHeight="1" x14ac:dyDescent="0.3">
      <c r="A38" s="32">
        <v>27</v>
      </c>
      <c r="B38" s="170" t="s">
        <v>254</v>
      </c>
      <c r="C38" s="107" t="s">
        <v>333</v>
      </c>
      <c r="D38" s="45" t="s">
        <v>82</v>
      </c>
      <c r="E38" s="48" t="s">
        <v>106</v>
      </c>
      <c r="F38" s="45" t="s">
        <v>133</v>
      </c>
      <c r="G38" s="48"/>
      <c r="H38" s="49">
        <f t="shared" si="0"/>
        <v>1</v>
      </c>
      <c r="I38" s="49"/>
      <c r="J38" s="49"/>
      <c r="K38" s="50">
        <f t="shared" si="2"/>
        <v>1</v>
      </c>
      <c r="L38" s="69" t="s">
        <v>612</v>
      </c>
      <c r="M38" s="3"/>
      <c r="N38" s="40"/>
      <c r="O38" s="40"/>
      <c r="P38" s="40"/>
      <c r="Q38" s="40"/>
      <c r="R38" s="40"/>
      <c r="S38" s="40"/>
    </row>
    <row r="39" spans="1:19" ht="15" customHeight="1" x14ac:dyDescent="0.3">
      <c r="A39" s="32">
        <v>28</v>
      </c>
      <c r="B39" s="170" t="s">
        <v>255</v>
      </c>
      <c r="C39" s="107" t="s">
        <v>333</v>
      </c>
      <c r="D39" s="45" t="s">
        <v>82</v>
      </c>
      <c r="E39" s="48" t="s">
        <v>106</v>
      </c>
      <c r="F39" s="48" t="s">
        <v>945</v>
      </c>
      <c r="G39" s="87"/>
      <c r="H39" s="49">
        <f t="shared" si="0"/>
        <v>1</v>
      </c>
      <c r="I39" s="49"/>
      <c r="J39" s="49"/>
      <c r="K39" s="50">
        <f t="shared" si="2"/>
        <v>1</v>
      </c>
      <c r="L39" s="69" t="s">
        <v>957</v>
      </c>
      <c r="M39" s="3"/>
      <c r="N39" s="40"/>
      <c r="O39" s="40"/>
      <c r="P39" s="40"/>
      <c r="Q39" s="40"/>
      <c r="R39" s="40"/>
      <c r="S39" s="40"/>
    </row>
    <row r="40" spans="1:19" ht="15" customHeight="1" x14ac:dyDescent="0.3">
      <c r="A40" s="32">
        <v>29</v>
      </c>
      <c r="B40" s="170" t="s">
        <v>256</v>
      </c>
      <c r="C40" s="107" t="s">
        <v>332</v>
      </c>
      <c r="D40" s="45" t="s">
        <v>81</v>
      </c>
      <c r="E40" s="48" t="s">
        <v>105</v>
      </c>
      <c r="F40" s="45" t="s">
        <v>133</v>
      </c>
      <c r="G40" s="48"/>
      <c r="H40" s="49">
        <f t="shared" si="0"/>
        <v>2</v>
      </c>
      <c r="I40" s="49"/>
      <c r="J40" s="49"/>
      <c r="K40" s="50">
        <f t="shared" si="2"/>
        <v>2</v>
      </c>
      <c r="L40" s="69" t="s">
        <v>588</v>
      </c>
      <c r="M40" s="3"/>
      <c r="N40" s="40"/>
      <c r="O40" s="40"/>
      <c r="P40" s="40"/>
      <c r="Q40" s="40"/>
      <c r="R40" s="40"/>
      <c r="S40" s="40"/>
    </row>
    <row r="41" spans="1:19" s="30" customFormat="1" ht="15" customHeight="1" x14ac:dyDescent="0.3">
      <c r="A41" s="102"/>
      <c r="B41" s="101" t="s">
        <v>257</v>
      </c>
      <c r="C41" s="106"/>
      <c r="D41" s="102"/>
      <c r="E41" s="102"/>
      <c r="F41" s="102"/>
      <c r="G41" s="102"/>
      <c r="H41" s="102"/>
      <c r="I41" s="102"/>
      <c r="J41" s="102"/>
      <c r="K41" s="252"/>
      <c r="L41" s="102"/>
      <c r="M41" s="62"/>
      <c r="N41" s="29"/>
      <c r="O41" s="29"/>
      <c r="P41" s="29"/>
      <c r="Q41" s="29"/>
      <c r="R41" s="29"/>
      <c r="S41" s="29"/>
    </row>
    <row r="42" spans="1:19" s="18" customFormat="1" ht="15" customHeight="1" x14ac:dyDescent="0.3">
      <c r="A42" s="35">
        <v>30</v>
      </c>
      <c r="B42" s="170" t="s">
        <v>258</v>
      </c>
      <c r="C42" s="107" t="s">
        <v>332</v>
      </c>
      <c r="D42" s="45" t="s">
        <v>81</v>
      </c>
      <c r="E42" s="48" t="s">
        <v>104</v>
      </c>
      <c r="F42" s="45" t="s">
        <v>129</v>
      </c>
      <c r="G42" s="48"/>
      <c r="H42" s="49">
        <f t="shared" si="0"/>
        <v>2</v>
      </c>
      <c r="I42" s="49"/>
      <c r="J42" s="49"/>
      <c r="K42" s="50">
        <f t="shared" ref="K42:K47" si="3">H42*(1-I42)*(1-J42)</f>
        <v>2</v>
      </c>
      <c r="L42" s="74" t="s">
        <v>669</v>
      </c>
      <c r="M42" s="3"/>
      <c r="N42" s="17"/>
      <c r="O42" s="17"/>
      <c r="P42" s="17"/>
      <c r="Q42" s="17"/>
      <c r="R42" s="17"/>
      <c r="S42" s="17"/>
    </row>
    <row r="43" spans="1:19" s="18" customFormat="1" ht="15" customHeight="1" x14ac:dyDescent="0.3">
      <c r="A43" s="35">
        <v>31</v>
      </c>
      <c r="B43" s="170" t="s">
        <v>259</v>
      </c>
      <c r="C43" s="107" t="s">
        <v>333</v>
      </c>
      <c r="D43" s="45" t="s">
        <v>82</v>
      </c>
      <c r="E43" s="48" t="s">
        <v>106</v>
      </c>
      <c r="F43" s="45" t="s">
        <v>428</v>
      </c>
      <c r="G43" s="48" t="s">
        <v>921</v>
      </c>
      <c r="H43" s="49">
        <f t="shared" si="0"/>
        <v>1</v>
      </c>
      <c r="I43" s="49"/>
      <c r="J43" s="49"/>
      <c r="K43" s="50">
        <f t="shared" si="3"/>
        <v>1</v>
      </c>
      <c r="L43" s="69" t="s">
        <v>920</v>
      </c>
      <c r="M43" s="69"/>
      <c r="N43" s="17"/>
      <c r="O43" s="17"/>
      <c r="P43" s="17"/>
      <c r="Q43" s="17"/>
      <c r="R43" s="17"/>
      <c r="S43" s="17"/>
    </row>
    <row r="44" spans="1:19" ht="15" customHeight="1" x14ac:dyDescent="0.3">
      <c r="A44" s="35">
        <v>32</v>
      </c>
      <c r="B44" s="170" t="s">
        <v>260</v>
      </c>
      <c r="C44" s="107" t="s">
        <v>332</v>
      </c>
      <c r="D44" s="45" t="s">
        <v>81</v>
      </c>
      <c r="E44" s="48" t="s">
        <v>104</v>
      </c>
      <c r="F44" s="45" t="s">
        <v>129</v>
      </c>
      <c r="G44" s="48"/>
      <c r="H44" s="49">
        <f t="shared" si="0"/>
        <v>2</v>
      </c>
      <c r="I44" s="49"/>
      <c r="J44" s="49"/>
      <c r="K44" s="50">
        <f t="shared" si="3"/>
        <v>2</v>
      </c>
      <c r="L44" s="69" t="s">
        <v>454</v>
      </c>
      <c r="M44" s="3"/>
      <c r="N44" s="40"/>
      <c r="O44" s="40"/>
      <c r="P44" s="40"/>
      <c r="Q44" s="40"/>
      <c r="R44" s="40"/>
      <c r="S44" s="40"/>
    </row>
    <row r="45" spans="1:19" s="18" customFormat="1" ht="15" customHeight="1" x14ac:dyDescent="0.3">
      <c r="A45" s="35">
        <v>33</v>
      </c>
      <c r="B45" s="170" t="s">
        <v>261</v>
      </c>
      <c r="C45" s="107" t="s">
        <v>332</v>
      </c>
      <c r="D45" s="45" t="s">
        <v>81</v>
      </c>
      <c r="E45" s="48" t="s">
        <v>106</v>
      </c>
      <c r="F45" s="45" t="s">
        <v>631</v>
      </c>
      <c r="G45" s="48"/>
      <c r="H45" s="49">
        <f t="shared" si="0"/>
        <v>2</v>
      </c>
      <c r="I45" s="49"/>
      <c r="J45" s="49"/>
      <c r="K45" s="50">
        <f t="shared" si="3"/>
        <v>2</v>
      </c>
      <c r="L45" s="95" t="s">
        <v>630</v>
      </c>
      <c r="M45" s="3"/>
      <c r="N45" s="17"/>
      <c r="O45" s="17"/>
      <c r="P45" s="17"/>
      <c r="Q45" s="17"/>
      <c r="R45" s="17"/>
      <c r="S45" s="17"/>
    </row>
    <row r="46" spans="1:19" s="18" customFormat="1" ht="15" customHeight="1" x14ac:dyDescent="0.3">
      <c r="A46" s="35">
        <v>34</v>
      </c>
      <c r="B46" s="170" t="s">
        <v>262</v>
      </c>
      <c r="C46" s="107" t="s">
        <v>333</v>
      </c>
      <c r="D46" s="45" t="s">
        <v>81</v>
      </c>
      <c r="E46" s="48" t="s">
        <v>106</v>
      </c>
      <c r="F46" s="45" t="s">
        <v>129</v>
      </c>
      <c r="G46" s="48"/>
      <c r="H46" s="49">
        <f t="shared" si="0"/>
        <v>1</v>
      </c>
      <c r="I46" s="49"/>
      <c r="J46" s="49"/>
      <c r="K46" s="50">
        <f t="shared" si="3"/>
        <v>1</v>
      </c>
      <c r="L46" s="95" t="s">
        <v>926</v>
      </c>
      <c r="M46" s="3"/>
      <c r="N46" s="17"/>
      <c r="O46" s="17"/>
      <c r="P46" s="17"/>
      <c r="Q46" s="17"/>
      <c r="R46" s="17"/>
      <c r="S46" s="17"/>
    </row>
    <row r="47" spans="1:19" s="18" customFormat="1" ht="15" customHeight="1" x14ac:dyDescent="0.3">
      <c r="A47" s="35">
        <v>35</v>
      </c>
      <c r="B47" s="170" t="s">
        <v>263</v>
      </c>
      <c r="C47" s="107" t="s">
        <v>333</v>
      </c>
      <c r="D47" s="45" t="s">
        <v>81</v>
      </c>
      <c r="E47" s="48" t="s">
        <v>106</v>
      </c>
      <c r="F47" s="45" t="s">
        <v>133</v>
      </c>
      <c r="G47" s="48"/>
      <c r="H47" s="49">
        <f t="shared" si="0"/>
        <v>1</v>
      </c>
      <c r="I47" s="49"/>
      <c r="J47" s="49"/>
      <c r="K47" s="50">
        <f t="shared" si="3"/>
        <v>1</v>
      </c>
      <c r="L47" s="69" t="s">
        <v>174</v>
      </c>
      <c r="M47" s="3"/>
      <c r="N47" s="17"/>
      <c r="O47" s="17"/>
      <c r="P47" s="17"/>
      <c r="Q47" s="17"/>
      <c r="R47" s="17"/>
      <c r="S47" s="17"/>
    </row>
    <row r="48" spans="1:19" s="30" customFormat="1" ht="15" customHeight="1" x14ac:dyDescent="0.3">
      <c r="A48" s="102"/>
      <c r="B48" s="101" t="s">
        <v>264</v>
      </c>
      <c r="C48" s="106"/>
      <c r="D48" s="102"/>
      <c r="E48" s="102"/>
      <c r="F48" s="102"/>
      <c r="G48" s="102"/>
      <c r="H48" s="102"/>
      <c r="I48" s="102"/>
      <c r="J48" s="102"/>
      <c r="K48" s="252"/>
      <c r="L48" s="102"/>
      <c r="M48" s="62"/>
      <c r="N48" s="29"/>
      <c r="O48" s="29"/>
      <c r="P48" s="29"/>
      <c r="Q48" s="29"/>
      <c r="R48" s="29"/>
      <c r="S48" s="29"/>
    </row>
    <row r="49" spans="1:19" s="18" customFormat="1" ht="15" customHeight="1" x14ac:dyDescent="0.3">
      <c r="A49" s="32">
        <v>36</v>
      </c>
      <c r="B49" s="170" t="s">
        <v>265</v>
      </c>
      <c r="C49" s="107" t="s">
        <v>332</v>
      </c>
      <c r="D49" s="45" t="s">
        <v>81</v>
      </c>
      <c r="E49" s="48" t="s">
        <v>105</v>
      </c>
      <c r="F49" s="194" t="s">
        <v>133</v>
      </c>
      <c r="G49" s="48"/>
      <c r="H49" s="49">
        <f t="shared" si="0"/>
        <v>2</v>
      </c>
      <c r="I49" s="49"/>
      <c r="J49" s="49"/>
      <c r="K49" s="50">
        <f t="shared" ref="K49:K55" si="4">H49*(1-I49)*(1-J49)</f>
        <v>2</v>
      </c>
      <c r="L49" s="69" t="s">
        <v>177</v>
      </c>
      <c r="M49" s="3"/>
      <c r="N49" s="17"/>
      <c r="O49" s="17"/>
      <c r="P49" s="17"/>
      <c r="Q49" s="17"/>
      <c r="R49" s="17"/>
      <c r="S49" s="17"/>
    </row>
    <row r="50" spans="1:19" s="18" customFormat="1" ht="15" customHeight="1" x14ac:dyDescent="0.3">
      <c r="A50" s="32">
        <v>37</v>
      </c>
      <c r="B50" s="170" t="s">
        <v>266</v>
      </c>
      <c r="C50" s="107" t="s">
        <v>333</v>
      </c>
      <c r="D50" s="45" t="s">
        <v>81</v>
      </c>
      <c r="E50" s="48" t="s">
        <v>106</v>
      </c>
      <c r="F50" s="194" t="s">
        <v>133</v>
      </c>
      <c r="G50" s="48"/>
      <c r="H50" s="49">
        <f t="shared" si="0"/>
        <v>1</v>
      </c>
      <c r="I50" s="49"/>
      <c r="J50" s="49"/>
      <c r="K50" s="50">
        <f t="shared" si="4"/>
        <v>1</v>
      </c>
      <c r="L50" s="69" t="s">
        <v>831</v>
      </c>
      <c r="M50" s="3"/>
      <c r="N50" s="17"/>
      <c r="O50" s="17"/>
      <c r="P50" s="17"/>
      <c r="Q50" s="17"/>
      <c r="R50" s="17"/>
      <c r="S50" s="17"/>
    </row>
    <row r="51" spans="1:19" ht="15" customHeight="1" x14ac:dyDescent="0.3">
      <c r="A51" s="32">
        <v>38</v>
      </c>
      <c r="B51" s="170" t="s">
        <v>267</v>
      </c>
      <c r="C51" s="107" t="s">
        <v>332</v>
      </c>
      <c r="D51" s="45" t="s">
        <v>81</v>
      </c>
      <c r="E51" s="48" t="s">
        <v>105</v>
      </c>
      <c r="F51" s="192" t="s">
        <v>133</v>
      </c>
      <c r="G51" s="48"/>
      <c r="H51" s="49">
        <f t="shared" si="0"/>
        <v>2</v>
      </c>
      <c r="I51" s="49"/>
      <c r="J51" s="49"/>
      <c r="K51" s="50">
        <f t="shared" si="4"/>
        <v>2</v>
      </c>
      <c r="L51" s="70" t="s">
        <v>828</v>
      </c>
      <c r="M51" s="3"/>
      <c r="N51" s="40"/>
      <c r="O51" s="40"/>
      <c r="P51" s="40"/>
      <c r="Q51" s="40"/>
      <c r="R51" s="40"/>
      <c r="S51" s="40"/>
    </row>
    <row r="52" spans="1:19" ht="15" customHeight="1" x14ac:dyDescent="0.3">
      <c r="A52" s="32">
        <v>39</v>
      </c>
      <c r="B52" s="170" t="s">
        <v>268</v>
      </c>
      <c r="C52" s="107" t="s">
        <v>332</v>
      </c>
      <c r="D52" s="45" t="s">
        <v>81</v>
      </c>
      <c r="E52" s="48" t="s">
        <v>105</v>
      </c>
      <c r="F52" s="45" t="s">
        <v>129</v>
      </c>
      <c r="G52" s="87"/>
      <c r="H52" s="49">
        <f t="shared" si="0"/>
        <v>2</v>
      </c>
      <c r="I52" s="49"/>
      <c r="J52" s="49"/>
      <c r="K52" s="50">
        <f t="shared" si="4"/>
        <v>2</v>
      </c>
      <c r="L52" s="74" t="s">
        <v>779</v>
      </c>
      <c r="M52" s="69"/>
      <c r="N52" s="40"/>
      <c r="O52" s="40"/>
      <c r="P52" s="40"/>
      <c r="Q52" s="40"/>
      <c r="R52" s="40"/>
      <c r="S52" s="40"/>
    </row>
    <row r="53" spans="1:19" s="18" customFormat="1" ht="15" customHeight="1" x14ac:dyDescent="0.3">
      <c r="A53" s="32">
        <v>40</v>
      </c>
      <c r="B53" s="170" t="s">
        <v>320</v>
      </c>
      <c r="C53" s="107" t="s">
        <v>332</v>
      </c>
      <c r="D53" s="45" t="s">
        <v>81</v>
      </c>
      <c r="E53" s="48" t="s">
        <v>105</v>
      </c>
      <c r="F53" s="45" t="s">
        <v>129</v>
      </c>
      <c r="G53" s="48"/>
      <c r="H53" s="49">
        <f t="shared" si="0"/>
        <v>2</v>
      </c>
      <c r="I53" s="49"/>
      <c r="J53" s="49"/>
      <c r="K53" s="50">
        <f t="shared" si="4"/>
        <v>2</v>
      </c>
      <c r="L53" s="69" t="s">
        <v>181</v>
      </c>
      <c r="M53" s="3"/>
      <c r="N53" s="17"/>
      <c r="O53" s="17"/>
      <c r="P53" s="17"/>
      <c r="Q53" s="17"/>
      <c r="R53" s="17"/>
      <c r="S53" s="17"/>
    </row>
    <row r="54" spans="1:19" ht="15" customHeight="1" x14ac:dyDescent="0.3">
      <c r="A54" s="32">
        <v>41</v>
      </c>
      <c r="B54" s="170" t="s">
        <v>269</v>
      </c>
      <c r="C54" s="107" t="s">
        <v>333</v>
      </c>
      <c r="D54" s="45" t="s">
        <v>82</v>
      </c>
      <c r="E54" s="48" t="s">
        <v>106</v>
      </c>
      <c r="F54" s="187" t="s">
        <v>133</v>
      </c>
      <c r="G54" s="48" t="s">
        <v>775</v>
      </c>
      <c r="H54" s="49">
        <f t="shared" si="0"/>
        <v>1</v>
      </c>
      <c r="I54" s="49"/>
      <c r="J54" s="49"/>
      <c r="K54" s="50">
        <f t="shared" si="4"/>
        <v>1</v>
      </c>
      <c r="L54" s="70" t="s">
        <v>628</v>
      </c>
      <c r="M54" s="3"/>
      <c r="N54" s="40"/>
      <c r="O54" s="40"/>
      <c r="P54" s="40"/>
      <c r="Q54" s="40"/>
      <c r="R54" s="40"/>
      <c r="S54" s="40"/>
    </row>
    <row r="55" spans="1:19" ht="15" customHeight="1" x14ac:dyDescent="0.3">
      <c r="A55" s="32">
        <v>42</v>
      </c>
      <c r="B55" s="170" t="s">
        <v>270</v>
      </c>
      <c r="C55" s="107" t="s">
        <v>332</v>
      </c>
      <c r="D55" s="45" t="s">
        <v>81</v>
      </c>
      <c r="E55" s="48" t="s">
        <v>105</v>
      </c>
      <c r="F55" s="45" t="s">
        <v>129</v>
      </c>
      <c r="G55" s="48"/>
      <c r="H55" s="49">
        <f t="shared" si="0"/>
        <v>2</v>
      </c>
      <c r="I55" s="49"/>
      <c r="J55" s="49"/>
      <c r="K55" s="50">
        <f t="shared" si="4"/>
        <v>2</v>
      </c>
      <c r="L55" s="69" t="s">
        <v>481</v>
      </c>
      <c r="M55" s="3"/>
      <c r="N55" s="40"/>
      <c r="O55" s="40"/>
      <c r="P55" s="40"/>
      <c r="Q55" s="40"/>
      <c r="R55" s="40"/>
      <c r="S55" s="40"/>
    </row>
    <row r="56" spans="1:19" s="30" customFormat="1" ht="15" customHeight="1" x14ac:dyDescent="0.3">
      <c r="A56" s="102"/>
      <c r="B56" s="101" t="s">
        <v>271</v>
      </c>
      <c r="C56" s="106"/>
      <c r="D56" s="102"/>
      <c r="E56" s="102"/>
      <c r="F56" s="102"/>
      <c r="G56" s="102"/>
      <c r="H56" s="102"/>
      <c r="I56" s="102"/>
      <c r="J56" s="102"/>
      <c r="K56" s="252"/>
      <c r="L56" s="102"/>
      <c r="M56" s="62"/>
      <c r="N56" s="29"/>
      <c r="O56" s="29"/>
      <c r="P56" s="29"/>
      <c r="Q56" s="29"/>
      <c r="R56" s="29"/>
      <c r="S56" s="29"/>
    </row>
    <row r="57" spans="1:19" s="18" customFormat="1" ht="15" customHeight="1" x14ac:dyDescent="0.3">
      <c r="A57" s="32">
        <v>43</v>
      </c>
      <c r="B57" s="170" t="s">
        <v>272</v>
      </c>
      <c r="C57" s="107" t="s">
        <v>332</v>
      </c>
      <c r="D57" s="45" t="s">
        <v>81</v>
      </c>
      <c r="E57" s="48" t="s">
        <v>105</v>
      </c>
      <c r="F57" s="45" t="s">
        <v>129</v>
      </c>
      <c r="G57" s="48" t="s">
        <v>901</v>
      </c>
      <c r="H57" s="49">
        <f t="shared" si="0"/>
        <v>2</v>
      </c>
      <c r="I57" s="49"/>
      <c r="J57" s="49"/>
      <c r="K57" s="50">
        <f t="shared" ref="K57:K70" si="5">H57*(1-I57)*(1-J57)</f>
        <v>2</v>
      </c>
      <c r="L57" s="69" t="s">
        <v>912</v>
      </c>
      <c r="M57" s="3"/>
      <c r="N57" s="17"/>
      <c r="O57" s="17"/>
      <c r="P57" s="17"/>
      <c r="Q57" s="17"/>
      <c r="R57" s="17"/>
      <c r="S57" s="17"/>
    </row>
    <row r="58" spans="1:19" s="18" customFormat="1" ht="15" customHeight="1" x14ac:dyDescent="0.3">
      <c r="A58" s="32">
        <v>44</v>
      </c>
      <c r="B58" s="170" t="s">
        <v>273</v>
      </c>
      <c r="C58" s="107" t="s">
        <v>333</v>
      </c>
      <c r="D58" s="45" t="s">
        <v>81</v>
      </c>
      <c r="E58" s="48" t="s">
        <v>105</v>
      </c>
      <c r="F58" s="45" t="s">
        <v>133</v>
      </c>
      <c r="G58" s="87"/>
      <c r="H58" s="49">
        <f t="shared" si="0"/>
        <v>1</v>
      </c>
      <c r="I58" s="49"/>
      <c r="J58" s="49"/>
      <c r="K58" s="50">
        <f t="shared" si="5"/>
        <v>1</v>
      </c>
      <c r="L58" s="69" t="s">
        <v>183</v>
      </c>
      <c r="M58" s="3"/>
      <c r="N58" s="17"/>
      <c r="O58" s="17"/>
      <c r="P58" s="17"/>
      <c r="Q58" s="17"/>
      <c r="R58" s="17"/>
      <c r="S58" s="17"/>
    </row>
    <row r="59" spans="1:19" s="18" customFormat="1" ht="15" customHeight="1" x14ac:dyDescent="0.3">
      <c r="A59" s="32">
        <v>45</v>
      </c>
      <c r="B59" s="170" t="s">
        <v>274</v>
      </c>
      <c r="C59" s="107" t="s">
        <v>332</v>
      </c>
      <c r="D59" s="45" t="s">
        <v>81</v>
      </c>
      <c r="E59" s="48" t="s">
        <v>105</v>
      </c>
      <c r="F59" s="45" t="s">
        <v>129</v>
      </c>
      <c r="G59" s="48"/>
      <c r="H59" s="49">
        <f t="shared" si="0"/>
        <v>2</v>
      </c>
      <c r="I59" s="49"/>
      <c r="J59" s="49"/>
      <c r="K59" s="50">
        <f t="shared" si="5"/>
        <v>2</v>
      </c>
      <c r="L59" s="69" t="s">
        <v>185</v>
      </c>
      <c r="M59" s="3"/>
      <c r="N59" s="17"/>
      <c r="O59" s="17"/>
      <c r="P59" s="17"/>
      <c r="Q59" s="17"/>
      <c r="R59" s="17"/>
      <c r="S59" s="17"/>
    </row>
    <row r="60" spans="1:19" s="18" customFormat="1" ht="15" customHeight="1" x14ac:dyDescent="0.3">
      <c r="A60" s="32">
        <v>46</v>
      </c>
      <c r="B60" s="170" t="s">
        <v>275</v>
      </c>
      <c r="C60" s="107" t="s">
        <v>333</v>
      </c>
      <c r="D60" s="45" t="s">
        <v>81</v>
      </c>
      <c r="E60" s="48" t="s">
        <v>106</v>
      </c>
      <c r="F60" s="45" t="s">
        <v>133</v>
      </c>
      <c r="G60" s="48"/>
      <c r="H60" s="49">
        <f t="shared" si="0"/>
        <v>1</v>
      </c>
      <c r="I60" s="49"/>
      <c r="J60" s="49">
        <v>0.5</v>
      </c>
      <c r="K60" s="50">
        <f t="shared" si="5"/>
        <v>0.5</v>
      </c>
      <c r="L60" s="69" t="s">
        <v>801</v>
      </c>
      <c r="M60" s="3"/>
      <c r="N60" s="17"/>
      <c r="O60" s="17"/>
      <c r="P60" s="17"/>
      <c r="Q60" s="17"/>
      <c r="R60" s="17"/>
      <c r="S60" s="17"/>
    </row>
    <row r="61" spans="1:19" ht="15" customHeight="1" x14ac:dyDescent="0.3">
      <c r="A61" s="32">
        <v>47</v>
      </c>
      <c r="B61" s="170" t="s">
        <v>276</v>
      </c>
      <c r="C61" s="107" t="s">
        <v>332</v>
      </c>
      <c r="D61" s="45" t="s">
        <v>81</v>
      </c>
      <c r="E61" s="48" t="s">
        <v>104</v>
      </c>
      <c r="F61" s="45" t="s">
        <v>129</v>
      </c>
      <c r="G61" s="48"/>
      <c r="H61" s="49">
        <f t="shared" si="0"/>
        <v>2</v>
      </c>
      <c r="I61" s="49"/>
      <c r="J61" s="49"/>
      <c r="K61" s="50">
        <f t="shared" si="5"/>
        <v>2</v>
      </c>
      <c r="L61" s="69" t="s">
        <v>763</v>
      </c>
      <c r="M61" s="3"/>
      <c r="N61" s="40"/>
      <c r="O61" s="40"/>
      <c r="P61" s="40"/>
      <c r="Q61" s="40"/>
      <c r="R61" s="40"/>
      <c r="S61" s="40"/>
    </row>
    <row r="62" spans="1:19" s="18" customFormat="1" ht="15" customHeight="1" x14ac:dyDescent="0.3">
      <c r="A62" s="32">
        <v>48</v>
      </c>
      <c r="B62" s="170" t="s">
        <v>277</v>
      </c>
      <c r="C62" s="107" t="s">
        <v>333</v>
      </c>
      <c r="D62" s="45" t="s">
        <v>81</v>
      </c>
      <c r="E62" s="48" t="s">
        <v>106</v>
      </c>
      <c r="F62" s="45" t="s">
        <v>133</v>
      </c>
      <c r="G62" s="48"/>
      <c r="H62" s="49">
        <f t="shared" si="0"/>
        <v>1</v>
      </c>
      <c r="I62" s="49"/>
      <c r="J62" s="49"/>
      <c r="K62" s="50">
        <f t="shared" si="5"/>
        <v>1</v>
      </c>
      <c r="L62" s="69" t="s">
        <v>192</v>
      </c>
      <c r="M62" s="3"/>
      <c r="N62" s="17"/>
      <c r="O62" s="17"/>
      <c r="P62" s="17"/>
      <c r="Q62" s="17"/>
      <c r="R62" s="17"/>
      <c r="S62" s="17"/>
    </row>
    <row r="63" spans="1:19" s="18" customFormat="1" ht="15" customHeight="1" x14ac:dyDescent="0.3">
      <c r="A63" s="32">
        <v>49</v>
      </c>
      <c r="B63" s="170" t="s">
        <v>278</v>
      </c>
      <c r="C63" s="107" t="s">
        <v>333</v>
      </c>
      <c r="D63" s="45" t="s">
        <v>81</v>
      </c>
      <c r="E63" s="48" t="s">
        <v>106</v>
      </c>
      <c r="F63" s="45" t="s">
        <v>129</v>
      </c>
      <c r="G63" s="48"/>
      <c r="H63" s="49">
        <f t="shared" si="0"/>
        <v>1</v>
      </c>
      <c r="I63" s="49"/>
      <c r="J63" s="49"/>
      <c r="K63" s="50">
        <f t="shared" si="5"/>
        <v>1</v>
      </c>
      <c r="L63" s="69" t="s">
        <v>704</v>
      </c>
      <c r="M63" s="3"/>
      <c r="N63" s="17"/>
      <c r="O63" s="17"/>
      <c r="P63" s="17"/>
      <c r="Q63" s="17"/>
      <c r="R63" s="17"/>
      <c r="S63" s="17"/>
    </row>
    <row r="64" spans="1:19" s="18" customFormat="1" ht="15" customHeight="1" x14ac:dyDescent="0.3">
      <c r="A64" s="32">
        <v>50</v>
      </c>
      <c r="B64" s="170" t="s">
        <v>279</v>
      </c>
      <c r="C64" s="107" t="s">
        <v>332</v>
      </c>
      <c r="D64" s="45" t="s">
        <v>81</v>
      </c>
      <c r="E64" s="48" t="s">
        <v>105</v>
      </c>
      <c r="F64" s="45" t="s">
        <v>129</v>
      </c>
      <c r="G64" s="48"/>
      <c r="H64" s="49">
        <f t="shared" si="0"/>
        <v>2</v>
      </c>
      <c r="I64" s="49"/>
      <c r="J64" s="49"/>
      <c r="K64" s="50">
        <f t="shared" si="5"/>
        <v>2</v>
      </c>
      <c r="L64" s="74" t="s">
        <v>663</v>
      </c>
      <c r="M64" s="3"/>
      <c r="N64" s="17"/>
      <c r="O64" s="17"/>
      <c r="P64" s="17"/>
      <c r="Q64" s="17"/>
      <c r="R64" s="17"/>
      <c r="S64" s="17"/>
    </row>
    <row r="65" spans="1:19" s="18" customFormat="1" ht="15" customHeight="1" x14ac:dyDescent="0.3">
      <c r="A65" s="32">
        <v>51</v>
      </c>
      <c r="B65" s="170" t="s">
        <v>280</v>
      </c>
      <c r="C65" s="107" t="s">
        <v>333</v>
      </c>
      <c r="D65" s="45" t="s">
        <v>82</v>
      </c>
      <c r="E65" s="48" t="s">
        <v>106</v>
      </c>
      <c r="F65" s="45" t="s">
        <v>133</v>
      </c>
      <c r="G65" s="48" t="s">
        <v>964</v>
      </c>
      <c r="H65" s="49">
        <f t="shared" si="0"/>
        <v>1</v>
      </c>
      <c r="I65" s="49"/>
      <c r="J65" s="49"/>
      <c r="K65" s="50">
        <f t="shared" si="5"/>
        <v>1</v>
      </c>
      <c r="L65" s="69" t="s">
        <v>825</v>
      </c>
      <c r="M65" s="3"/>
      <c r="N65" s="17"/>
      <c r="O65" s="17"/>
      <c r="P65" s="17"/>
      <c r="Q65" s="17"/>
      <c r="R65" s="17"/>
      <c r="S65" s="17"/>
    </row>
    <row r="66" spans="1:19" s="18" customFormat="1" ht="15" customHeight="1" x14ac:dyDescent="0.3">
      <c r="A66" s="32">
        <v>52</v>
      </c>
      <c r="B66" s="170" t="s">
        <v>281</v>
      </c>
      <c r="C66" s="107" t="s">
        <v>332</v>
      </c>
      <c r="D66" s="45" t="s">
        <v>81</v>
      </c>
      <c r="E66" s="48" t="s">
        <v>104</v>
      </c>
      <c r="F66" s="45" t="s">
        <v>145</v>
      </c>
      <c r="G66" s="48"/>
      <c r="H66" s="49">
        <f t="shared" si="0"/>
        <v>2</v>
      </c>
      <c r="I66" s="49"/>
      <c r="J66" s="49"/>
      <c r="K66" s="50">
        <f t="shared" si="5"/>
        <v>2</v>
      </c>
      <c r="L66" s="69" t="s">
        <v>467</v>
      </c>
      <c r="M66" s="3"/>
      <c r="N66" s="17"/>
      <c r="O66" s="17"/>
      <c r="P66" s="17"/>
      <c r="Q66" s="17"/>
      <c r="R66" s="17"/>
      <c r="S66" s="17"/>
    </row>
    <row r="67" spans="1:19" ht="15" customHeight="1" x14ac:dyDescent="0.3">
      <c r="A67" s="32">
        <v>53</v>
      </c>
      <c r="B67" s="170" t="s">
        <v>282</v>
      </c>
      <c r="C67" s="107" t="s">
        <v>332</v>
      </c>
      <c r="D67" s="45" t="s">
        <v>81</v>
      </c>
      <c r="E67" s="48" t="s">
        <v>104</v>
      </c>
      <c r="F67" s="45" t="s">
        <v>133</v>
      </c>
      <c r="G67" s="48"/>
      <c r="H67" s="49">
        <f t="shared" si="0"/>
        <v>2</v>
      </c>
      <c r="I67" s="49"/>
      <c r="J67" s="49"/>
      <c r="K67" s="50">
        <f t="shared" si="5"/>
        <v>2</v>
      </c>
      <c r="L67" s="94" t="s">
        <v>197</v>
      </c>
      <c r="M67" s="3"/>
      <c r="N67" s="40"/>
      <c r="O67" s="40"/>
      <c r="P67" s="40"/>
      <c r="Q67" s="40"/>
      <c r="R67" s="40"/>
      <c r="S67" s="40"/>
    </row>
    <row r="68" spans="1:19" s="18" customFormat="1" ht="15" customHeight="1" x14ac:dyDescent="0.3">
      <c r="A68" s="32">
        <v>54</v>
      </c>
      <c r="B68" s="170" t="s">
        <v>283</v>
      </c>
      <c r="C68" s="107" t="s">
        <v>333</v>
      </c>
      <c r="D68" s="45" t="s">
        <v>81</v>
      </c>
      <c r="E68" s="48" t="s">
        <v>106</v>
      </c>
      <c r="F68" s="45" t="s">
        <v>133</v>
      </c>
      <c r="G68" s="48"/>
      <c r="H68" s="49">
        <f t="shared" si="0"/>
        <v>1</v>
      </c>
      <c r="I68" s="49"/>
      <c r="J68" s="49"/>
      <c r="K68" s="50">
        <f t="shared" si="5"/>
        <v>1</v>
      </c>
      <c r="L68" s="69" t="s">
        <v>198</v>
      </c>
      <c r="M68" s="3"/>
      <c r="N68" s="17"/>
      <c r="O68" s="17"/>
      <c r="P68" s="17"/>
      <c r="Q68" s="17"/>
      <c r="R68" s="17"/>
      <c r="S68" s="17"/>
    </row>
    <row r="69" spans="1:19" s="18" customFormat="1" ht="15" customHeight="1" x14ac:dyDescent="0.3">
      <c r="A69" s="32">
        <v>55</v>
      </c>
      <c r="B69" s="170" t="s">
        <v>284</v>
      </c>
      <c r="C69" s="107" t="s">
        <v>333</v>
      </c>
      <c r="D69" s="45" t="s">
        <v>82</v>
      </c>
      <c r="E69" s="48" t="s">
        <v>106</v>
      </c>
      <c r="F69" s="45" t="s">
        <v>133</v>
      </c>
      <c r="G69" s="48"/>
      <c r="H69" s="49">
        <f t="shared" si="0"/>
        <v>1</v>
      </c>
      <c r="I69" s="49"/>
      <c r="J69" s="49"/>
      <c r="K69" s="50">
        <f t="shared" si="5"/>
        <v>1</v>
      </c>
      <c r="L69" s="69" t="s">
        <v>199</v>
      </c>
      <c r="M69" s="3"/>
      <c r="N69" s="17"/>
      <c r="O69" s="17"/>
      <c r="P69" s="17"/>
      <c r="Q69" s="17"/>
      <c r="R69" s="17"/>
      <c r="S69" s="17"/>
    </row>
    <row r="70" spans="1:19" ht="15" customHeight="1" x14ac:dyDescent="0.3">
      <c r="A70" s="32">
        <v>56</v>
      </c>
      <c r="B70" s="170" t="s">
        <v>285</v>
      </c>
      <c r="C70" s="107" t="s">
        <v>332</v>
      </c>
      <c r="D70" s="45" t="s">
        <v>81</v>
      </c>
      <c r="E70" s="48" t="s">
        <v>105</v>
      </c>
      <c r="F70" s="45" t="s">
        <v>732</v>
      </c>
      <c r="G70" s="48"/>
      <c r="H70" s="49">
        <f t="shared" si="0"/>
        <v>2</v>
      </c>
      <c r="I70" s="49"/>
      <c r="J70" s="49"/>
      <c r="K70" s="50">
        <f t="shared" si="5"/>
        <v>2</v>
      </c>
      <c r="L70" s="69" t="s">
        <v>731</v>
      </c>
      <c r="M70" s="3"/>
      <c r="N70" s="40"/>
      <c r="O70" s="40"/>
      <c r="P70" s="40"/>
      <c r="Q70" s="40"/>
      <c r="R70" s="40"/>
      <c r="S70" s="40"/>
    </row>
    <row r="71" spans="1:19" s="30" customFormat="1" ht="15" customHeight="1" x14ac:dyDescent="0.3">
      <c r="A71" s="102"/>
      <c r="B71" s="101" t="s">
        <v>286</v>
      </c>
      <c r="C71" s="106"/>
      <c r="D71" s="102"/>
      <c r="E71" s="102"/>
      <c r="F71" s="102"/>
      <c r="G71" s="102"/>
      <c r="H71" s="102"/>
      <c r="I71" s="102"/>
      <c r="J71" s="102"/>
      <c r="K71" s="252"/>
      <c r="L71" s="102"/>
      <c r="M71" s="62"/>
      <c r="N71" s="29"/>
      <c r="O71" s="29"/>
      <c r="P71" s="29"/>
      <c r="Q71" s="29"/>
      <c r="R71" s="29"/>
      <c r="S71" s="29"/>
    </row>
    <row r="72" spans="1:19" s="18" customFormat="1" ht="15" customHeight="1" x14ac:dyDescent="0.3">
      <c r="A72" s="32">
        <v>57</v>
      </c>
      <c r="B72" s="170" t="s">
        <v>287</v>
      </c>
      <c r="C72" s="107" t="s">
        <v>333</v>
      </c>
      <c r="D72" s="45" t="s">
        <v>81</v>
      </c>
      <c r="E72" s="48" t="s">
        <v>106</v>
      </c>
      <c r="F72" s="45" t="s">
        <v>129</v>
      </c>
      <c r="G72" s="48"/>
      <c r="H72" s="49">
        <f t="shared" si="0"/>
        <v>1</v>
      </c>
      <c r="I72" s="49"/>
      <c r="J72" s="49"/>
      <c r="K72" s="50">
        <f t="shared" ref="K72:K77" si="6">H72*(1-I72)*(1-J72)</f>
        <v>1</v>
      </c>
      <c r="L72" s="69" t="s">
        <v>202</v>
      </c>
      <c r="M72" s="3"/>
      <c r="N72" s="17"/>
      <c r="O72" s="17"/>
      <c r="P72" s="17"/>
      <c r="Q72" s="17"/>
      <c r="R72" s="17"/>
      <c r="S72" s="17"/>
    </row>
    <row r="73" spans="1:19" ht="15" customHeight="1" x14ac:dyDescent="0.3">
      <c r="A73" s="32">
        <v>58</v>
      </c>
      <c r="B73" s="170" t="s">
        <v>288</v>
      </c>
      <c r="C73" s="107" t="s">
        <v>332</v>
      </c>
      <c r="D73" s="45" t="s">
        <v>81</v>
      </c>
      <c r="E73" s="48" t="s">
        <v>105</v>
      </c>
      <c r="F73" s="45" t="s">
        <v>129</v>
      </c>
      <c r="G73" s="48"/>
      <c r="H73" s="49">
        <f t="shared" si="0"/>
        <v>2</v>
      </c>
      <c r="I73" s="49"/>
      <c r="J73" s="49"/>
      <c r="K73" s="50">
        <f t="shared" si="6"/>
        <v>2</v>
      </c>
      <c r="L73" s="69" t="s">
        <v>742</v>
      </c>
      <c r="M73" s="3"/>
      <c r="N73" s="40"/>
      <c r="O73" s="40"/>
      <c r="P73" s="40"/>
      <c r="Q73" s="40"/>
      <c r="R73" s="40"/>
      <c r="S73" s="40"/>
    </row>
    <row r="74" spans="1:19" ht="15" customHeight="1" x14ac:dyDescent="0.3">
      <c r="A74" s="32">
        <v>59</v>
      </c>
      <c r="B74" s="170" t="s">
        <v>289</v>
      </c>
      <c r="C74" s="107" t="s">
        <v>333</v>
      </c>
      <c r="D74" s="45" t="s">
        <v>82</v>
      </c>
      <c r="E74" s="48" t="s">
        <v>106</v>
      </c>
      <c r="F74" s="45" t="s">
        <v>203</v>
      </c>
      <c r="G74" s="87"/>
      <c r="H74" s="49">
        <f t="shared" si="0"/>
        <v>1</v>
      </c>
      <c r="I74" s="49"/>
      <c r="J74" s="49"/>
      <c r="K74" s="50">
        <f t="shared" si="6"/>
        <v>1</v>
      </c>
      <c r="L74" s="69" t="s">
        <v>716</v>
      </c>
      <c r="M74" s="3"/>
      <c r="N74" s="40"/>
      <c r="O74" s="40"/>
      <c r="P74" s="40"/>
      <c r="Q74" s="40"/>
      <c r="R74" s="40"/>
      <c r="S74" s="40"/>
    </row>
    <row r="75" spans="1:19" s="18" customFormat="1" ht="15" customHeight="1" x14ac:dyDescent="0.3">
      <c r="A75" s="32">
        <v>60</v>
      </c>
      <c r="B75" s="170" t="s">
        <v>290</v>
      </c>
      <c r="C75" s="107" t="s">
        <v>333</v>
      </c>
      <c r="D75" s="45" t="s">
        <v>81</v>
      </c>
      <c r="E75" s="48" t="s">
        <v>106</v>
      </c>
      <c r="F75" s="45" t="s">
        <v>133</v>
      </c>
      <c r="G75" s="48"/>
      <c r="H75" s="49">
        <f t="shared" si="0"/>
        <v>1</v>
      </c>
      <c r="I75" s="49"/>
      <c r="J75" s="49"/>
      <c r="K75" s="50">
        <f t="shared" si="6"/>
        <v>1</v>
      </c>
      <c r="L75" s="69" t="s">
        <v>204</v>
      </c>
      <c r="M75" s="3"/>
      <c r="N75" s="17"/>
      <c r="O75" s="17"/>
      <c r="P75" s="17"/>
      <c r="Q75" s="17"/>
      <c r="R75" s="17"/>
      <c r="S75" s="17"/>
    </row>
    <row r="76" spans="1:19" s="18" customFormat="1" ht="15" customHeight="1" x14ac:dyDescent="0.3">
      <c r="A76" s="32">
        <v>61</v>
      </c>
      <c r="B76" s="170" t="s">
        <v>291</v>
      </c>
      <c r="C76" s="107" t="s">
        <v>332</v>
      </c>
      <c r="D76" s="45" t="s">
        <v>81</v>
      </c>
      <c r="E76" s="48" t="s">
        <v>104</v>
      </c>
      <c r="F76" s="45" t="s">
        <v>145</v>
      </c>
      <c r="G76" s="48"/>
      <c r="H76" s="49">
        <f t="shared" ref="H76:H103" si="7">IF(C76=C$5,2,IF(C76=C$6,1,0))</f>
        <v>2</v>
      </c>
      <c r="I76" s="49"/>
      <c r="J76" s="49"/>
      <c r="K76" s="50">
        <f t="shared" si="6"/>
        <v>2</v>
      </c>
      <c r="L76" s="69" t="s">
        <v>795</v>
      </c>
      <c r="M76" s="3"/>
      <c r="N76" s="17"/>
      <c r="O76" s="17"/>
      <c r="P76" s="17"/>
      <c r="Q76" s="17"/>
      <c r="R76" s="17"/>
      <c r="S76" s="17"/>
    </row>
    <row r="77" spans="1:19" s="18" customFormat="1" ht="15" customHeight="1" x14ac:dyDescent="0.3">
      <c r="A77" s="32">
        <v>62</v>
      </c>
      <c r="B77" s="170" t="s">
        <v>292</v>
      </c>
      <c r="C77" s="107" t="s">
        <v>333</v>
      </c>
      <c r="D77" s="45" t="s">
        <v>81</v>
      </c>
      <c r="E77" s="48" t="s">
        <v>106</v>
      </c>
      <c r="F77" s="45" t="s">
        <v>129</v>
      </c>
      <c r="G77" s="46"/>
      <c r="H77" s="49">
        <f t="shared" si="7"/>
        <v>1</v>
      </c>
      <c r="I77" s="49"/>
      <c r="J77" s="49"/>
      <c r="K77" s="50">
        <f t="shared" si="6"/>
        <v>1</v>
      </c>
      <c r="L77" s="69" t="s">
        <v>744</v>
      </c>
      <c r="M77" s="3"/>
      <c r="N77" s="17"/>
      <c r="O77" s="17"/>
      <c r="P77" s="17"/>
      <c r="Q77" s="17"/>
      <c r="R77" s="17"/>
      <c r="S77" s="17"/>
    </row>
    <row r="78" spans="1:19" s="30" customFormat="1" ht="15" customHeight="1" x14ac:dyDescent="0.3">
      <c r="A78" s="102"/>
      <c r="B78" s="101" t="s">
        <v>293</v>
      </c>
      <c r="C78" s="106"/>
      <c r="D78" s="102"/>
      <c r="E78" s="102"/>
      <c r="F78" s="102"/>
      <c r="G78" s="102"/>
      <c r="H78" s="102"/>
      <c r="I78" s="102"/>
      <c r="J78" s="102"/>
      <c r="K78" s="252"/>
      <c r="L78" s="102"/>
      <c r="M78" s="62"/>
      <c r="N78" s="29"/>
      <c r="O78" s="29"/>
      <c r="P78" s="29"/>
      <c r="Q78" s="29"/>
      <c r="R78" s="29"/>
      <c r="S78" s="29"/>
    </row>
    <row r="79" spans="1:19" s="18" customFormat="1" ht="15" customHeight="1" x14ac:dyDescent="0.3">
      <c r="A79" s="32">
        <v>63</v>
      </c>
      <c r="B79" s="170" t="s">
        <v>294</v>
      </c>
      <c r="C79" s="107" t="s">
        <v>332</v>
      </c>
      <c r="D79" s="45" t="s">
        <v>81</v>
      </c>
      <c r="E79" s="48" t="s">
        <v>104</v>
      </c>
      <c r="F79" s="45" t="s">
        <v>129</v>
      </c>
      <c r="G79" s="48"/>
      <c r="H79" s="49">
        <f t="shared" si="7"/>
        <v>2</v>
      </c>
      <c r="I79" s="49"/>
      <c r="J79" s="49"/>
      <c r="K79" s="50">
        <f t="shared" ref="K79:K90" si="8">H79*(1-I79)*(1-J79)</f>
        <v>2</v>
      </c>
      <c r="L79" s="69" t="s">
        <v>844</v>
      </c>
      <c r="M79" s="3"/>
      <c r="N79" s="17"/>
      <c r="O79" s="17"/>
      <c r="P79" s="17"/>
      <c r="Q79" s="17"/>
      <c r="R79" s="17"/>
      <c r="S79" s="17"/>
    </row>
    <row r="80" spans="1:19" s="18" customFormat="1" ht="15" customHeight="1" x14ac:dyDescent="0.3">
      <c r="A80" s="32">
        <v>64</v>
      </c>
      <c r="B80" s="170" t="s">
        <v>295</v>
      </c>
      <c r="C80" s="107" t="s">
        <v>333</v>
      </c>
      <c r="D80" s="45" t="s">
        <v>82</v>
      </c>
      <c r="E80" s="48" t="s">
        <v>106</v>
      </c>
      <c r="F80" s="45" t="s">
        <v>133</v>
      </c>
      <c r="G80" s="48"/>
      <c r="H80" s="49">
        <f t="shared" si="7"/>
        <v>1</v>
      </c>
      <c r="I80" s="49"/>
      <c r="J80" s="49"/>
      <c r="K80" s="50">
        <f t="shared" si="8"/>
        <v>1</v>
      </c>
      <c r="L80" s="70" t="s">
        <v>215</v>
      </c>
      <c r="M80" s="3"/>
      <c r="N80" s="17"/>
      <c r="O80" s="17"/>
      <c r="P80" s="17"/>
      <c r="Q80" s="17"/>
      <c r="R80" s="17"/>
      <c r="S80" s="17"/>
    </row>
    <row r="81" spans="1:19" s="18" customFormat="1" ht="15" customHeight="1" x14ac:dyDescent="0.3">
      <c r="A81" s="32">
        <v>65</v>
      </c>
      <c r="B81" s="170" t="s">
        <v>296</v>
      </c>
      <c r="C81" s="107" t="s">
        <v>333</v>
      </c>
      <c r="D81" s="45" t="s">
        <v>82</v>
      </c>
      <c r="E81" s="48" t="s">
        <v>106</v>
      </c>
      <c r="F81" s="45" t="s">
        <v>145</v>
      </c>
      <c r="G81" s="48"/>
      <c r="H81" s="49">
        <f t="shared" si="7"/>
        <v>1</v>
      </c>
      <c r="I81" s="49"/>
      <c r="J81" s="49"/>
      <c r="K81" s="50">
        <f t="shared" si="8"/>
        <v>1</v>
      </c>
      <c r="L81" s="69" t="s">
        <v>749</v>
      </c>
      <c r="M81" s="3"/>
      <c r="N81" s="17"/>
      <c r="O81" s="17"/>
      <c r="P81" s="17"/>
      <c r="Q81" s="17"/>
      <c r="R81" s="17"/>
      <c r="S81" s="17"/>
    </row>
    <row r="82" spans="1:19" s="18" customFormat="1" ht="15" customHeight="1" x14ac:dyDescent="0.3">
      <c r="A82" s="32">
        <v>66</v>
      </c>
      <c r="B82" s="170" t="s">
        <v>297</v>
      </c>
      <c r="C82" s="107" t="s">
        <v>333</v>
      </c>
      <c r="D82" s="45" t="s">
        <v>82</v>
      </c>
      <c r="E82" s="48" t="s">
        <v>106</v>
      </c>
      <c r="F82" s="48" t="s">
        <v>987</v>
      </c>
      <c r="G82" s="48"/>
      <c r="H82" s="49">
        <f t="shared" si="7"/>
        <v>1</v>
      </c>
      <c r="I82" s="49"/>
      <c r="J82" s="49"/>
      <c r="K82" s="50">
        <f t="shared" si="8"/>
        <v>1</v>
      </c>
      <c r="L82" s="69" t="s">
        <v>988</v>
      </c>
      <c r="M82" s="3"/>
      <c r="N82" s="17"/>
      <c r="O82" s="17"/>
      <c r="P82" s="17"/>
      <c r="Q82" s="17"/>
      <c r="R82" s="17"/>
      <c r="S82" s="17"/>
    </row>
    <row r="83" spans="1:19" ht="15" customHeight="1" x14ac:dyDescent="0.3">
      <c r="A83" s="32">
        <v>67</v>
      </c>
      <c r="B83" s="170" t="s">
        <v>298</v>
      </c>
      <c r="C83" s="107" t="s">
        <v>332</v>
      </c>
      <c r="D83" s="45" t="s">
        <v>81</v>
      </c>
      <c r="E83" s="48" t="s">
        <v>104</v>
      </c>
      <c r="F83" s="45" t="s">
        <v>133</v>
      </c>
      <c r="G83" s="48"/>
      <c r="H83" s="49">
        <f t="shared" si="7"/>
        <v>2</v>
      </c>
      <c r="I83" s="49"/>
      <c r="J83" s="49"/>
      <c r="K83" s="50">
        <f t="shared" si="8"/>
        <v>2</v>
      </c>
      <c r="L83" s="69" t="s">
        <v>682</v>
      </c>
      <c r="M83" s="3"/>
      <c r="N83" s="40"/>
      <c r="O83" s="40"/>
      <c r="P83" s="40"/>
      <c r="Q83" s="40"/>
      <c r="R83" s="40"/>
      <c r="S83" s="40"/>
    </row>
    <row r="84" spans="1:19" s="18" customFormat="1" ht="15" customHeight="1" x14ac:dyDescent="0.3">
      <c r="A84" s="32">
        <v>68</v>
      </c>
      <c r="B84" s="170" t="s">
        <v>299</v>
      </c>
      <c r="C84" s="107" t="s">
        <v>333</v>
      </c>
      <c r="D84" s="45" t="s">
        <v>81</v>
      </c>
      <c r="E84" s="48" t="s">
        <v>106</v>
      </c>
      <c r="F84" s="45" t="s">
        <v>129</v>
      </c>
      <c r="G84" s="46"/>
      <c r="H84" s="49">
        <f t="shared" si="7"/>
        <v>1</v>
      </c>
      <c r="I84" s="49"/>
      <c r="J84" s="49"/>
      <c r="K84" s="50">
        <f t="shared" si="8"/>
        <v>1</v>
      </c>
      <c r="L84" s="95" t="s">
        <v>992</v>
      </c>
      <c r="M84" s="3"/>
      <c r="N84" s="17"/>
      <c r="O84" s="17"/>
      <c r="P84" s="17"/>
      <c r="Q84" s="17"/>
      <c r="R84" s="17"/>
      <c r="S84" s="17"/>
    </row>
    <row r="85" spans="1:19" ht="15" customHeight="1" x14ac:dyDescent="0.3">
      <c r="A85" s="32">
        <v>69</v>
      </c>
      <c r="B85" s="170" t="s">
        <v>300</v>
      </c>
      <c r="C85" s="107" t="s">
        <v>332</v>
      </c>
      <c r="D85" s="45" t="s">
        <v>81</v>
      </c>
      <c r="E85" s="48" t="s">
        <v>105</v>
      </c>
      <c r="F85" s="45" t="s">
        <v>129</v>
      </c>
      <c r="G85" s="48"/>
      <c r="H85" s="49">
        <f t="shared" si="7"/>
        <v>2</v>
      </c>
      <c r="I85" s="49"/>
      <c r="J85" s="49"/>
      <c r="K85" s="50">
        <f t="shared" si="8"/>
        <v>2</v>
      </c>
      <c r="L85" s="69" t="s">
        <v>224</v>
      </c>
      <c r="M85" s="3"/>
      <c r="N85" s="40"/>
      <c r="O85" s="40"/>
      <c r="P85" s="40"/>
      <c r="Q85" s="40"/>
      <c r="R85" s="40"/>
      <c r="S85" s="40"/>
    </row>
    <row r="86" spans="1:19" s="18" customFormat="1" ht="15" customHeight="1" x14ac:dyDescent="0.3">
      <c r="A86" s="32">
        <v>70</v>
      </c>
      <c r="B86" s="170" t="s">
        <v>301</v>
      </c>
      <c r="C86" s="107" t="s">
        <v>332</v>
      </c>
      <c r="D86" s="45" t="s">
        <v>81</v>
      </c>
      <c r="E86" s="48" t="s">
        <v>105</v>
      </c>
      <c r="F86" s="45" t="s">
        <v>129</v>
      </c>
      <c r="G86" s="48"/>
      <c r="H86" s="49">
        <f t="shared" si="7"/>
        <v>2</v>
      </c>
      <c r="I86" s="49"/>
      <c r="J86" s="49"/>
      <c r="K86" s="50">
        <f t="shared" si="8"/>
        <v>2</v>
      </c>
      <c r="L86" s="69" t="s">
        <v>225</v>
      </c>
      <c r="M86" s="3"/>
      <c r="N86" s="17"/>
      <c r="O86" s="17"/>
      <c r="P86" s="17"/>
      <c r="Q86" s="17"/>
      <c r="R86" s="17"/>
      <c r="S86" s="17"/>
    </row>
    <row r="87" spans="1:19" s="18" customFormat="1" ht="15" customHeight="1" x14ac:dyDescent="0.3">
      <c r="A87" s="32">
        <v>71</v>
      </c>
      <c r="B87" s="170" t="s">
        <v>302</v>
      </c>
      <c r="C87" s="107" t="s">
        <v>334</v>
      </c>
      <c r="D87" s="45" t="s">
        <v>81</v>
      </c>
      <c r="E87" s="48" t="s">
        <v>106</v>
      </c>
      <c r="F87" s="45" t="s">
        <v>129</v>
      </c>
      <c r="G87" s="46" t="s">
        <v>993</v>
      </c>
      <c r="H87" s="49">
        <f t="shared" si="7"/>
        <v>0</v>
      </c>
      <c r="I87" s="49"/>
      <c r="J87" s="49"/>
      <c r="K87" s="50">
        <f t="shared" si="8"/>
        <v>0</v>
      </c>
      <c r="L87" s="69" t="s">
        <v>752</v>
      </c>
      <c r="M87" s="3"/>
      <c r="N87" s="17"/>
      <c r="O87" s="17"/>
      <c r="P87" s="17"/>
      <c r="Q87" s="17"/>
      <c r="R87" s="17"/>
      <c r="S87" s="17"/>
    </row>
    <row r="88" spans="1:19" ht="15" customHeight="1" x14ac:dyDescent="0.3">
      <c r="A88" s="32">
        <v>72</v>
      </c>
      <c r="B88" s="170" t="s">
        <v>303</v>
      </c>
      <c r="C88" s="107" t="s">
        <v>332</v>
      </c>
      <c r="D88" s="45" t="s">
        <v>81</v>
      </c>
      <c r="E88" s="48" t="s">
        <v>105</v>
      </c>
      <c r="F88" s="45" t="s">
        <v>129</v>
      </c>
      <c r="G88" s="87"/>
      <c r="H88" s="49">
        <f t="shared" si="7"/>
        <v>2</v>
      </c>
      <c r="I88" s="49"/>
      <c r="J88" s="49"/>
      <c r="K88" s="50">
        <f t="shared" si="8"/>
        <v>2</v>
      </c>
      <c r="L88" s="69" t="s">
        <v>968</v>
      </c>
      <c r="M88" s="3"/>
      <c r="N88" s="40"/>
      <c r="O88" s="40"/>
      <c r="P88" s="40"/>
      <c r="Q88" s="40"/>
      <c r="R88" s="40"/>
      <c r="S88" s="40"/>
    </row>
    <row r="89" spans="1:19" s="18" customFormat="1" ht="15" customHeight="1" x14ac:dyDescent="0.3">
      <c r="A89" s="32">
        <v>73</v>
      </c>
      <c r="B89" s="170" t="s">
        <v>304</v>
      </c>
      <c r="C89" s="107" t="s">
        <v>332</v>
      </c>
      <c r="D89" s="45" t="s">
        <v>81</v>
      </c>
      <c r="E89" s="48" t="s">
        <v>104</v>
      </c>
      <c r="F89" s="45" t="s">
        <v>135</v>
      </c>
      <c r="G89" s="46"/>
      <c r="H89" s="49">
        <f t="shared" si="7"/>
        <v>2</v>
      </c>
      <c r="I89" s="49"/>
      <c r="J89" s="49"/>
      <c r="K89" s="50">
        <f t="shared" si="8"/>
        <v>2</v>
      </c>
      <c r="L89" s="69" t="s">
        <v>101</v>
      </c>
      <c r="M89" s="3"/>
      <c r="N89" s="17"/>
      <c r="O89" s="17"/>
      <c r="P89" s="17"/>
      <c r="Q89" s="17"/>
      <c r="R89" s="17"/>
      <c r="S89" s="17"/>
    </row>
    <row r="90" spans="1:19" s="18" customFormat="1" ht="15" customHeight="1" x14ac:dyDescent="0.3">
      <c r="A90" s="32">
        <v>74</v>
      </c>
      <c r="B90" s="170" t="s">
        <v>305</v>
      </c>
      <c r="C90" s="107" t="s">
        <v>333</v>
      </c>
      <c r="D90" s="45" t="s">
        <v>81</v>
      </c>
      <c r="E90" s="48" t="s">
        <v>106</v>
      </c>
      <c r="F90" s="45" t="s">
        <v>129</v>
      </c>
      <c r="G90" s="48" t="s">
        <v>695</v>
      </c>
      <c r="H90" s="49">
        <f t="shared" si="7"/>
        <v>1</v>
      </c>
      <c r="I90" s="49"/>
      <c r="J90" s="49"/>
      <c r="K90" s="50">
        <f t="shared" si="8"/>
        <v>1</v>
      </c>
      <c r="L90" s="69" t="s">
        <v>360</v>
      </c>
      <c r="M90" s="3"/>
      <c r="N90" s="17"/>
      <c r="O90" s="17"/>
      <c r="P90" s="17"/>
      <c r="Q90" s="17"/>
      <c r="R90" s="17"/>
      <c r="S90" s="17"/>
    </row>
    <row r="91" spans="1:19" s="30" customFormat="1" ht="15" customHeight="1" x14ac:dyDescent="0.3">
      <c r="A91" s="102"/>
      <c r="B91" s="101" t="s">
        <v>306</v>
      </c>
      <c r="C91" s="106"/>
      <c r="D91" s="102"/>
      <c r="E91" s="102"/>
      <c r="F91" s="102"/>
      <c r="G91" s="102"/>
      <c r="H91" s="102"/>
      <c r="I91" s="102"/>
      <c r="J91" s="102"/>
      <c r="K91" s="252"/>
      <c r="L91" s="102"/>
      <c r="M91" s="62"/>
      <c r="N91" s="29"/>
      <c r="O91" s="29"/>
      <c r="P91" s="29"/>
      <c r="Q91" s="29"/>
      <c r="R91" s="29"/>
      <c r="S91" s="29"/>
    </row>
    <row r="92" spans="1:19" s="18" customFormat="1" ht="15" customHeight="1" x14ac:dyDescent="0.3">
      <c r="A92" s="32">
        <v>75</v>
      </c>
      <c r="B92" s="170" t="s">
        <v>307</v>
      </c>
      <c r="C92" s="107" t="s">
        <v>333</v>
      </c>
      <c r="D92" s="45" t="s">
        <v>81</v>
      </c>
      <c r="E92" s="48" t="s">
        <v>106</v>
      </c>
      <c r="F92" s="45" t="s">
        <v>423</v>
      </c>
      <c r="G92" s="46"/>
      <c r="H92" s="49">
        <f t="shared" si="7"/>
        <v>1</v>
      </c>
      <c r="I92" s="49"/>
      <c r="J92" s="49"/>
      <c r="K92" s="50">
        <f t="shared" ref="K92:K100" si="9">H92*(1-I92)*(1-J92)</f>
        <v>1</v>
      </c>
      <c r="L92" s="69" t="s">
        <v>422</v>
      </c>
      <c r="M92" s="3"/>
      <c r="N92" s="17"/>
      <c r="O92" s="17"/>
      <c r="P92" s="17"/>
      <c r="Q92" s="17"/>
      <c r="R92" s="17"/>
      <c r="S92" s="17"/>
    </row>
    <row r="93" spans="1:19" s="18" customFormat="1" ht="15" customHeight="1" x14ac:dyDescent="0.3">
      <c r="A93" s="32">
        <v>76</v>
      </c>
      <c r="B93" s="170" t="s">
        <v>308</v>
      </c>
      <c r="C93" s="107" t="s">
        <v>332</v>
      </c>
      <c r="D93" s="45" t="s">
        <v>81</v>
      </c>
      <c r="E93" s="48" t="s">
        <v>105</v>
      </c>
      <c r="F93" s="45" t="s">
        <v>129</v>
      </c>
      <c r="G93" s="46"/>
      <c r="H93" s="49">
        <f t="shared" si="7"/>
        <v>2</v>
      </c>
      <c r="I93" s="49"/>
      <c r="J93" s="49"/>
      <c r="K93" s="50">
        <f t="shared" si="9"/>
        <v>2</v>
      </c>
      <c r="L93" s="69" t="s">
        <v>553</v>
      </c>
      <c r="M93" s="3"/>
      <c r="N93" s="17"/>
      <c r="O93" s="17"/>
      <c r="P93" s="17"/>
      <c r="Q93" s="17"/>
      <c r="R93" s="17"/>
      <c r="S93" s="17"/>
    </row>
    <row r="94" spans="1:19" s="18" customFormat="1" ht="15" customHeight="1" x14ac:dyDescent="0.3">
      <c r="A94" s="32">
        <v>77</v>
      </c>
      <c r="B94" s="170" t="s">
        <v>309</v>
      </c>
      <c r="C94" s="107" t="s">
        <v>332</v>
      </c>
      <c r="D94" s="45" t="s">
        <v>81</v>
      </c>
      <c r="E94" s="48" t="s">
        <v>105</v>
      </c>
      <c r="F94" s="45" t="s">
        <v>129</v>
      </c>
      <c r="G94" s="46"/>
      <c r="H94" s="49">
        <f t="shared" si="7"/>
        <v>2</v>
      </c>
      <c r="I94" s="49"/>
      <c r="J94" s="49"/>
      <c r="K94" s="50">
        <f t="shared" si="9"/>
        <v>2</v>
      </c>
      <c r="L94" s="69" t="s">
        <v>354</v>
      </c>
      <c r="M94" s="3"/>
      <c r="N94" s="17"/>
      <c r="O94" s="17"/>
      <c r="P94" s="17"/>
      <c r="Q94" s="17"/>
      <c r="R94" s="17"/>
      <c r="S94" s="17"/>
    </row>
    <row r="95" spans="1:19" s="18" customFormat="1" ht="15" customHeight="1" x14ac:dyDescent="0.3">
      <c r="A95" s="32">
        <v>78</v>
      </c>
      <c r="B95" s="170" t="s">
        <v>310</v>
      </c>
      <c r="C95" s="107" t="s">
        <v>333</v>
      </c>
      <c r="D95" s="45" t="s">
        <v>81</v>
      </c>
      <c r="E95" s="48" t="s">
        <v>106</v>
      </c>
      <c r="F95" s="45" t="s">
        <v>135</v>
      </c>
      <c r="G95" s="46"/>
      <c r="H95" s="49">
        <f t="shared" si="7"/>
        <v>1</v>
      </c>
      <c r="I95" s="49"/>
      <c r="J95" s="49"/>
      <c r="K95" s="50">
        <f t="shared" si="9"/>
        <v>1</v>
      </c>
      <c r="L95" s="69" t="s">
        <v>440</v>
      </c>
      <c r="M95" s="3"/>
      <c r="N95" s="17"/>
      <c r="O95" s="17"/>
      <c r="P95" s="17"/>
      <c r="Q95" s="17"/>
      <c r="R95" s="17"/>
      <c r="S95" s="17"/>
    </row>
    <row r="96" spans="1:19" s="18" customFormat="1" ht="15" customHeight="1" x14ac:dyDescent="0.3">
      <c r="A96" s="32">
        <v>79</v>
      </c>
      <c r="B96" s="170" t="s">
        <v>311</v>
      </c>
      <c r="C96" s="107" t="s">
        <v>333</v>
      </c>
      <c r="D96" s="45" t="s">
        <v>82</v>
      </c>
      <c r="E96" s="48" t="s">
        <v>104</v>
      </c>
      <c r="F96" s="45" t="s">
        <v>128</v>
      </c>
      <c r="G96" s="46"/>
      <c r="H96" s="49">
        <f t="shared" si="7"/>
        <v>1</v>
      </c>
      <c r="I96" s="49">
        <v>0.5</v>
      </c>
      <c r="J96" s="49"/>
      <c r="K96" s="50">
        <f t="shared" si="9"/>
        <v>0.5</v>
      </c>
      <c r="L96" s="69" t="s">
        <v>448</v>
      </c>
      <c r="M96" s="3"/>
      <c r="N96" s="17"/>
      <c r="O96" s="17"/>
      <c r="P96" s="17"/>
      <c r="Q96" s="17"/>
      <c r="R96" s="17"/>
      <c r="S96" s="17"/>
    </row>
    <row r="97" spans="1:19" s="18" customFormat="1" ht="15" customHeight="1" x14ac:dyDescent="0.3">
      <c r="A97" s="32">
        <v>80</v>
      </c>
      <c r="B97" s="170" t="s">
        <v>312</v>
      </c>
      <c r="C97" s="107" t="s">
        <v>333</v>
      </c>
      <c r="D97" s="45" t="s">
        <v>81</v>
      </c>
      <c r="E97" s="48" t="s">
        <v>106</v>
      </c>
      <c r="F97" s="45" t="s">
        <v>133</v>
      </c>
      <c r="G97" s="46"/>
      <c r="H97" s="49">
        <f t="shared" si="7"/>
        <v>1</v>
      </c>
      <c r="I97" s="49"/>
      <c r="J97" s="49"/>
      <c r="K97" s="50">
        <f t="shared" si="9"/>
        <v>1</v>
      </c>
      <c r="L97" s="69" t="s">
        <v>867</v>
      </c>
      <c r="M97" s="3"/>
      <c r="N97" s="17"/>
      <c r="O97" s="17"/>
      <c r="P97" s="17"/>
      <c r="Q97" s="17"/>
      <c r="R97" s="17"/>
      <c r="S97" s="17"/>
    </row>
    <row r="98" spans="1:19" s="18" customFormat="1" ht="15" customHeight="1" x14ac:dyDescent="0.3">
      <c r="A98" s="32">
        <v>81</v>
      </c>
      <c r="B98" s="170" t="s">
        <v>313</v>
      </c>
      <c r="C98" s="107" t="s">
        <v>333</v>
      </c>
      <c r="D98" s="45" t="s">
        <v>81</v>
      </c>
      <c r="E98" s="48" t="s">
        <v>106</v>
      </c>
      <c r="F98" s="45" t="s">
        <v>129</v>
      </c>
      <c r="G98" s="46"/>
      <c r="H98" s="49">
        <f t="shared" si="7"/>
        <v>1</v>
      </c>
      <c r="I98" s="49"/>
      <c r="J98" s="49"/>
      <c r="K98" s="50">
        <f t="shared" si="9"/>
        <v>1</v>
      </c>
      <c r="L98" s="69" t="s">
        <v>452</v>
      </c>
      <c r="M98" s="3"/>
      <c r="N98" s="17"/>
      <c r="O98" s="17"/>
      <c r="P98" s="17"/>
      <c r="Q98" s="17"/>
      <c r="R98" s="17"/>
      <c r="S98" s="17"/>
    </row>
    <row r="99" spans="1:19" s="18" customFormat="1" ht="15" customHeight="1" x14ac:dyDescent="0.3">
      <c r="A99" s="32">
        <v>82</v>
      </c>
      <c r="B99" s="170" t="s">
        <v>314</v>
      </c>
      <c r="C99" s="107" t="s">
        <v>333</v>
      </c>
      <c r="D99" s="45" t="s">
        <v>82</v>
      </c>
      <c r="E99" s="48" t="s">
        <v>104</v>
      </c>
      <c r="F99" s="45" t="s">
        <v>371</v>
      </c>
      <c r="G99" s="46" t="s">
        <v>372</v>
      </c>
      <c r="H99" s="49">
        <f t="shared" si="7"/>
        <v>1</v>
      </c>
      <c r="I99" s="49"/>
      <c r="J99" s="49">
        <v>0.5</v>
      </c>
      <c r="K99" s="50">
        <f t="shared" si="9"/>
        <v>0.5</v>
      </c>
      <c r="L99" s="69" t="s">
        <v>370</v>
      </c>
      <c r="M99" s="3"/>
      <c r="N99" s="17"/>
      <c r="O99" s="17"/>
      <c r="P99" s="17"/>
      <c r="Q99" s="17"/>
      <c r="R99" s="17"/>
      <c r="S99" s="17"/>
    </row>
    <row r="100" spans="1:19" s="18" customFormat="1" ht="15" customHeight="1" x14ac:dyDescent="0.3">
      <c r="A100" s="32">
        <v>83</v>
      </c>
      <c r="B100" s="170" t="s">
        <v>315</v>
      </c>
      <c r="C100" s="107" t="s">
        <v>333</v>
      </c>
      <c r="D100" s="45" t="s">
        <v>82</v>
      </c>
      <c r="E100" s="48" t="s">
        <v>106</v>
      </c>
      <c r="F100" s="48" t="s">
        <v>940</v>
      </c>
      <c r="G100" s="46" t="s">
        <v>410</v>
      </c>
      <c r="H100" s="49">
        <f t="shared" si="7"/>
        <v>1</v>
      </c>
      <c r="I100" s="49"/>
      <c r="J100" s="49">
        <v>0.5</v>
      </c>
      <c r="K100" s="50">
        <f t="shared" si="9"/>
        <v>0.5</v>
      </c>
      <c r="L100" s="69" t="s">
        <v>409</v>
      </c>
      <c r="M100" s="3"/>
      <c r="N100" s="17"/>
      <c r="O100" s="17"/>
      <c r="P100" s="17"/>
      <c r="Q100" s="17"/>
      <c r="R100" s="17"/>
      <c r="S100" s="17"/>
    </row>
    <row r="101" spans="1:19" s="30" customFormat="1" ht="15" customHeight="1" x14ac:dyDescent="0.3">
      <c r="A101" s="102"/>
      <c r="B101" s="101" t="s">
        <v>344</v>
      </c>
      <c r="C101" s="106"/>
      <c r="D101" s="102"/>
      <c r="E101" s="102"/>
      <c r="F101" s="102"/>
      <c r="G101" s="102"/>
      <c r="H101" s="102"/>
      <c r="I101" s="102"/>
      <c r="J101" s="102"/>
      <c r="K101" s="252"/>
      <c r="L101" s="102"/>
      <c r="M101" s="62"/>
      <c r="N101" s="29"/>
      <c r="O101" s="29"/>
      <c r="P101" s="29"/>
      <c r="Q101" s="29"/>
      <c r="R101" s="29"/>
      <c r="S101" s="29"/>
    </row>
    <row r="102" spans="1:19" s="18" customFormat="1" ht="15" customHeight="1" x14ac:dyDescent="0.3">
      <c r="A102" s="32">
        <v>84</v>
      </c>
      <c r="B102" s="170" t="s">
        <v>345</v>
      </c>
      <c r="C102" s="107" t="s">
        <v>333</v>
      </c>
      <c r="D102" s="45" t="s">
        <v>81</v>
      </c>
      <c r="E102" s="48" t="s">
        <v>106</v>
      </c>
      <c r="F102" s="45" t="s">
        <v>128</v>
      </c>
      <c r="G102" s="46"/>
      <c r="H102" s="49">
        <f t="shared" si="7"/>
        <v>1</v>
      </c>
      <c r="I102" s="49">
        <v>0.5</v>
      </c>
      <c r="J102" s="49"/>
      <c r="K102" s="50">
        <f>H102*(1-I102)*(1-J102)</f>
        <v>0.5</v>
      </c>
      <c r="L102" s="69" t="s">
        <v>367</v>
      </c>
      <c r="M102" s="3"/>
      <c r="N102" s="17"/>
      <c r="O102" s="17"/>
      <c r="P102" s="17"/>
      <c r="Q102" s="17"/>
      <c r="R102" s="17"/>
      <c r="S102" s="17"/>
    </row>
    <row r="103" spans="1:19" s="18" customFormat="1" ht="15" customHeight="1" x14ac:dyDescent="0.3">
      <c r="A103" s="32">
        <v>85</v>
      </c>
      <c r="B103" s="170" t="s">
        <v>346</v>
      </c>
      <c r="C103" s="107" t="s">
        <v>333</v>
      </c>
      <c r="D103" s="45" t="s">
        <v>82</v>
      </c>
      <c r="E103" s="48" t="s">
        <v>106</v>
      </c>
      <c r="F103" s="45" t="s">
        <v>128</v>
      </c>
      <c r="G103" s="46"/>
      <c r="H103" s="49">
        <f t="shared" si="7"/>
        <v>1</v>
      </c>
      <c r="I103" s="49">
        <v>0.5</v>
      </c>
      <c r="J103" s="49"/>
      <c r="K103" s="50">
        <f>H103*(1-I103)*(1-J103)</f>
        <v>0.5</v>
      </c>
      <c r="L103" s="69" t="s">
        <v>369</v>
      </c>
      <c r="M103" s="3"/>
      <c r="N103" s="17"/>
      <c r="O103" s="17"/>
      <c r="P103" s="17"/>
      <c r="Q103" s="17"/>
      <c r="R103" s="17"/>
      <c r="S103" s="17"/>
    </row>
    <row r="107" spans="1:19" x14ac:dyDescent="0.3">
      <c r="A107" s="27"/>
      <c r="B107" s="19"/>
      <c r="C107" s="108"/>
      <c r="D107" s="111"/>
      <c r="E107" s="19"/>
      <c r="F107" s="19"/>
      <c r="G107" s="19"/>
      <c r="H107" s="28"/>
      <c r="I107" s="28"/>
      <c r="J107" s="28"/>
      <c r="K107" s="28"/>
      <c r="L107" s="28"/>
    </row>
    <row r="114" spans="1:12" x14ac:dyDescent="0.3">
      <c r="A114" s="27"/>
      <c r="B114" s="19"/>
      <c r="C114" s="108"/>
      <c r="D114" s="111"/>
      <c r="E114" s="19"/>
      <c r="F114" s="19"/>
      <c r="G114" s="19"/>
      <c r="H114" s="28"/>
      <c r="I114" s="28"/>
      <c r="J114" s="28"/>
      <c r="K114" s="28"/>
      <c r="L114" s="28"/>
    </row>
    <row r="118" spans="1:12" x14ac:dyDescent="0.3">
      <c r="A118" s="27"/>
      <c r="B118" s="19"/>
      <c r="C118" s="108"/>
      <c r="D118" s="111"/>
      <c r="E118" s="19"/>
      <c r="F118" s="19"/>
      <c r="G118" s="19"/>
      <c r="H118" s="28"/>
      <c r="I118" s="28"/>
      <c r="J118" s="28"/>
      <c r="K118" s="28"/>
      <c r="L118" s="28"/>
    </row>
    <row r="121" spans="1:12" x14ac:dyDescent="0.3">
      <c r="A121" s="27"/>
      <c r="B121" s="19"/>
      <c r="C121" s="108"/>
      <c r="D121" s="111"/>
      <c r="E121" s="19"/>
      <c r="F121" s="19"/>
      <c r="G121" s="19"/>
      <c r="H121" s="28"/>
      <c r="I121" s="28"/>
      <c r="J121" s="28"/>
      <c r="K121" s="28"/>
      <c r="L121" s="28"/>
    </row>
    <row r="125" spans="1:12" x14ac:dyDescent="0.3">
      <c r="A125" s="27"/>
      <c r="B125" s="19"/>
      <c r="C125" s="108"/>
      <c r="D125" s="111"/>
      <c r="E125" s="19"/>
      <c r="F125" s="19"/>
      <c r="G125" s="19"/>
      <c r="H125" s="28"/>
      <c r="I125" s="28"/>
      <c r="J125" s="28"/>
      <c r="K125" s="28"/>
      <c r="L125" s="28"/>
    </row>
    <row r="128" spans="1:12" x14ac:dyDescent="0.3">
      <c r="A128" s="27"/>
      <c r="B128" s="19"/>
      <c r="C128" s="108"/>
      <c r="D128" s="111"/>
      <c r="E128" s="19"/>
      <c r="F128" s="19"/>
      <c r="G128" s="19"/>
      <c r="H128" s="28"/>
      <c r="I128" s="28"/>
      <c r="J128" s="28"/>
      <c r="K128" s="28"/>
      <c r="L128" s="28"/>
    </row>
    <row r="132" spans="1:12" x14ac:dyDescent="0.3">
      <c r="A132" s="27"/>
      <c r="B132" s="19"/>
      <c r="C132" s="108"/>
      <c r="D132" s="111"/>
      <c r="E132" s="19"/>
      <c r="F132" s="19"/>
      <c r="G132" s="19"/>
      <c r="H132" s="28"/>
      <c r="I132" s="28"/>
      <c r="J132" s="28"/>
      <c r="K132" s="28"/>
      <c r="L132" s="28"/>
    </row>
  </sheetData>
  <autoFilter ref="A10:S103"/>
  <mergeCells count="13">
    <mergeCell ref="A1:L1"/>
    <mergeCell ref="A3:L3"/>
    <mergeCell ref="L4:L7"/>
    <mergeCell ref="K5:K7"/>
    <mergeCell ref="A4:A7"/>
    <mergeCell ref="B5:B7"/>
    <mergeCell ref="F4:F7"/>
    <mergeCell ref="I5:J5"/>
    <mergeCell ref="H5:H7"/>
    <mergeCell ref="I6:I7"/>
    <mergeCell ref="J6:J7"/>
    <mergeCell ref="G4:G7"/>
    <mergeCell ref="H4:K4"/>
  </mergeCells>
  <phoneticPr fontId="31" type="noConversion"/>
  <dataValidations count="4">
    <dataValidation type="list" allowBlank="1" showInputMessage="1" showErrorMessage="1" sqref="C30:C40 C79:C90 C11:C28 C72:C77 C57:C70 C49:C55 C42:C47 C102:C103 C92:C100">
      <formula1>Выбор_5.1</formula1>
    </dataValidation>
    <dataValidation type="list" allowBlank="1" showInputMessage="1" showErrorMessage="1" sqref="I92:J100 I11:J28 I30:J40 I42:J47 I49:J55 I57:J70 I72:J77 I79:J90 I102:J103">
      <formula1>Формат</formula1>
    </dataValidation>
    <dataValidation type="list" allowBlank="1" showInputMessage="1" showErrorMessage="1" sqref="E11:E103">
      <formula1>$E$5:$E$8</formula1>
    </dataValidation>
    <dataValidation type="list" allowBlank="1" showInputMessage="1" showErrorMessage="1" sqref="D11:D103">
      <formula1>$D$5:$D$7</formula1>
    </dataValidation>
  </dataValidations>
  <hyperlinks>
    <hyperlink ref="L16" r:id="rId1"/>
    <hyperlink ref="L18" r:id="rId2" display="http://adm.rkursk.ru/index.php?id=693&amp;mat_id=44471"/>
    <hyperlink ref="L23" r:id="rId3"/>
    <hyperlink ref="L24" r:id="rId4"/>
    <hyperlink ref="L26" r:id="rId5" display="http://www.tulaoblduma.ru/inf_materialy_tod/budjet/2014.php"/>
    <hyperlink ref="L31" r:id="rId6" display="http://minfin.rkomi.ru/page/5652/"/>
    <hyperlink ref="L17" r:id="rId7"/>
    <hyperlink ref="L14" r:id="rId8"/>
    <hyperlink ref="L37" r:id="rId9"/>
    <hyperlink ref="L89" r:id="rId10"/>
    <hyperlink ref="L94" r:id="rId11"/>
    <hyperlink ref="L36" r:id="rId12"/>
    <hyperlink ref="L38" r:id="rId13" display="http://sobranie.pskov.ru/lawmaking/bills?title=исполнении"/>
    <hyperlink ref="L44" r:id="rId14" display="http://www.minfinkubani.ru/budget_isp/detail.php?ID=5468&amp;IBLOCK_ID=46&amp;str_date=21.05.2015"/>
    <hyperlink ref="L46" r:id="rId15" display="http://volgafin.volganet.ru/norms/projects-laws/ ; "/>
    <hyperlink ref="L47" r:id="rId16"/>
    <hyperlink ref="L49" r:id="rId17"/>
    <hyperlink ref="L55" r:id="rId18" display="http://www.mfsk.ru/budget/otchet/ips"/>
    <hyperlink ref="L62" r:id="rId19"/>
    <hyperlink ref="L72" r:id="rId20"/>
    <hyperlink ref="L74" r:id="rId21"/>
    <hyperlink ref="L86" r:id="rId22"/>
    <hyperlink ref="L87" r:id="rId23" display="http://www.sndko.ru/proekty_zakonov_ko/"/>
    <hyperlink ref="L88" r:id="rId24" display="http://zsnso.ru/1262/"/>
    <hyperlink ref="L53" r:id="rId25"/>
    <hyperlink ref="L27" r:id="rId26"/>
    <hyperlink ref="L58" r:id="rId27" display="http://mari-el.gov.ru/minfin/Pages/projects.aspx"/>
    <hyperlink ref="L35" r:id="rId28" display="http://budget.lenobl.ru/new/documents/budget.php"/>
    <hyperlink ref="L50" r:id="rId29"/>
    <hyperlink ref="L59" r:id="rId30"/>
    <hyperlink ref="L66" r:id="rId31" display="http://www.zaksob.ru/pages.aspx?id=208&amp;m=68"/>
    <hyperlink ref="L67" r:id="rId32"/>
    <hyperlink ref="L68" r:id="rId33"/>
    <hyperlink ref="L80" r:id="rId34" display="http://минфинрб.рф/normbase/18/"/>
    <hyperlink ref="L85" r:id="rId35"/>
    <hyperlink ref="L102" r:id="rId36"/>
    <hyperlink ref="L103" r:id="rId37"/>
    <hyperlink ref="L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L92" r:id="rId38"/>
    <hyperlink ref="L100" r:id="rId39"/>
    <hyperlink ref="L20" r:id="rId40"/>
    <hyperlink ref="L98" r:id="rId41"/>
    <hyperlink ref="L93" r:id="rId42"/>
    <hyperlink ref="L28" r:id="rId43"/>
    <hyperlink ref="L12" r:id="rId44"/>
    <hyperlink ref="L21" r:id="rId45"/>
    <hyperlink ref="L32" r:id="rId46"/>
    <hyperlink ref="L42" r:id="rId47"/>
    <hyperlink ref="L96" r:id="rId48"/>
    <hyperlink ref="L63" r:id="rId49"/>
    <hyperlink ref="L69" r:id="rId50"/>
    <hyperlink ref="L73" r:id="rId51" location="document_list"/>
    <hyperlink ref="L90" r:id="rId52"/>
    <hyperlink ref="L64" r:id="rId53"/>
    <hyperlink ref="L52" r:id="rId54" display="http://minfin09.ucoz.ru/index/proekt_zakona_ob_ispolnenii_bjudzheta_kchr/0-108"/>
    <hyperlink ref="L40" r:id="rId55"/>
    <hyperlink ref="L51" r:id="rId56"/>
    <hyperlink ref="L19" r:id="rId57" display="http://www.admlip.ru/economy/finances/otchety/"/>
    <hyperlink ref="L76" r:id="rId58"/>
    <hyperlink ref="L22" r:id="rId59"/>
    <hyperlink ref="L57" r:id="rId60" display="https://minfin.bashkortostan.ru/activity/14655/"/>
    <hyperlink ref="L77" r:id="rId61"/>
    <hyperlink ref="L39" r:id="rId62" display="http://www.fincom.spb.ru/cf/docs/npd/common/text.htm?id=755@cfNPD"/>
    <hyperlink ref="L54" r:id="rId63"/>
    <hyperlink ref="L82" r:id="rId64" display="http://www.vskhakasia.ru/lawmaking/bill/814"/>
    <hyperlink ref="L97" r:id="rId65"/>
    <hyperlink ref="L60" r:id="rId66"/>
  </hyperlinks>
  <pageMargins left="0.70866141732283472" right="0.70866141732283472" top="0.74803149606299213" bottom="0.74803149606299213" header="0.31496062992125984" footer="0.31496062992125984"/>
  <pageSetup paperSize="9" scale="46" fitToHeight="4" orientation="landscape" r:id="rId67"/>
  <headerFooter>
    <oddFooter>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zoomScaleNormal="100" zoomScaleSheetLayoutView="88" workbookViewId="0">
      <pane xSplit="2" ySplit="10" topLeftCell="C11" activePane="bottomRight" state="frozen"/>
      <selection activeCell="B1" sqref="B1:B65536"/>
      <selection pane="topRight" activeCell="B1" sqref="B1:B65536"/>
      <selection pane="bottomLeft" activeCell="B1" sqref="B1:B65536"/>
      <selection pane="bottomRight" activeCell="H28" sqref="H11:H28"/>
    </sheetView>
  </sheetViews>
  <sheetFormatPr defaultColWidth="9.109375" defaultRowHeight="13.8" x14ac:dyDescent="0.3"/>
  <cols>
    <col min="1" max="1" width="4.33203125" style="26" customWidth="1"/>
    <col min="2" max="2" width="22.6640625" style="43" customWidth="1"/>
    <col min="3" max="3" width="37.44140625" style="141" customWidth="1"/>
    <col min="4" max="4" width="35.44140625" style="43" customWidth="1"/>
    <col min="5" max="5" width="9.33203125" style="25" customWidth="1"/>
    <col min="6" max="6" width="10.88671875" style="25" customWidth="1"/>
    <col min="7" max="7" width="9.88671875" style="25" customWidth="1"/>
    <col min="8" max="8" width="74" style="25" customWidth="1"/>
    <col min="9" max="9" width="40" style="63" customWidth="1"/>
    <col min="10" max="16384" width="9.109375" style="43"/>
  </cols>
  <sheetData>
    <row r="1" spans="1:19" s="40" customFormat="1" ht="15.75" customHeight="1" x14ac:dyDescent="0.25">
      <c r="A1" s="272" t="s">
        <v>96</v>
      </c>
      <c r="B1" s="272"/>
      <c r="C1" s="272"/>
      <c r="D1" s="272"/>
      <c r="E1" s="272"/>
      <c r="F1" s="272"/>
      <c r="G1" s="272"/>
      <c r="H1" s="272"/>
    </row>
    <row r="2" spans="1:19" ht="15" customHeight="1" x14ac:dyDescent="0.3">
      <c r="A2" s="36" t="s">
        <v>364</v>
      </c>
      <c r="B2" s="36"/>
      <c r="C2" s="110"/>
      <c r="D2" s="51"/>
      <c r="E2" s="51"/>
      <c r="F2" s="51"/>
      <c r="G2" s="51"/>
      <c r="H2" s="51"/>
      <c r="I2" s="43"/>
    </row>
    <row r="3" spans="1:19" ht="72.75" customHeight="1" x14ac:dyDescent="0.3">
      <c r="A3" s="273" t="str">
        <f>'Методика (Раздел 5)'!B12</f>
        <v>В соответствии с Бюджетным кодексом РФ годовой отчет об исполнении бюджета до его рассмотрения в законодательном (представительном) органе подлежит внешней проверке. В целях оценки показателя учитывается официальный документ, подписанный уполномоченным должностным лицом. 
В случае, если заключение опубликовано на сайте органа внешнего государственного финансового контроля, и сведения об этом в виде ссылки на указанный документ не содержатся в составе материалов к проекту закона об исполнении бюджета за 2014 год, применяется понижающий коэффициент для случая затрудненного поиска документа. Данное требование не исключает других случаев применения указанного понижающего коэффициента.</v>
      </c>
      <c r="B3" s="273"/>
      <c r="C3" s="273"/>
      <c r="D3" s="273"/>
      <c r="E3" s="273"/>
      <c r="F3" s="273"/>
      <c r="G3" s="273"/>
      <c r="H3" s="273"/>
      <c r="I3" s="43"/>
    </row>
    <row r="4" spans="1:19" ht="81.75" customHeight="1" x14ac:dyDescent="0.3">
      <c r="A4" s="280" t="s">
        <v>327</v>
      </c>
      <c r="B4" s="41" t="s">
        <v>343</v>
      </c>
      <c r="C4" s="143" t="str">
        <f>'Методика (Раздел 5)'!B11</f>
        <v>Опубликовано ли в составе материалов к проекту закона об исполнении бюджета за 2014 год заключение органа внешнего государственного финансового контроля на годовой отчет об исполнении бюджета субъекта РФ за 2014 год?</v>
      </c>
      <c r="D4" s="274" t="s">
        <v>368</v>
      </c>
      <c r="E4" s="289" t="s">
        <v>70</v>
      </c>
      <c r="F4" s="290"/>
      <c r="G4" s="291"/>
      <c r="H4" s="274" t="s">
        <v>325</v>
      </c>
      <c r="I4" s="64"/>
      <c r="J4" s="40"/>
      <c r="K4" s="40"/>
      <c r="L4" s="40"/>
      <c r="M4" s="40"/>
      <c r="N4" s="40"/>
      <c r="O4" s="40"/>
    </row>
    <row r="5" spans="1:19" s="22" customFormat="1" ht="13.5" customHeight="1" x14ac:dyDescent="0.3">
      <c r="A5" s="281"/>
      <c r="B5" s="274" t="s">
        <v>335</v>
      </c>
      <c r="C5" s="42" t="str">
        <f>'Методика (Раздел 5)'!B13</f>
        <v xml:space="preserve">Да, опубликовано </v>
      </c>
      <c r="D5" s="283"/>
      <c r="E5" s="277" t="s">
        <v>341</v>
      </c>
      <c r="F5" s="287" t="s">
        <v>365</v>
      </c>
      <c r="G5" s="277" t="s">
        <v>340</v>
      </c>
      <c r="H5" s="275"/>
      <c r="I5" s="65"/>
      <c r="J5" s="21"/>
      <c r="K5" s="21"/>
      <c r="L5" s="21"/>
      <c r="M5" s="21"/>
      <c r="N5" s="21"/>
      <c r="O5" s="21"/>
    </row>
    <row r="6" spans="1:19" s="22" customFormat="1" ht="12.75" customHeight="1" x14ac:dyDescent="0.3">
      <c r="A6" s="281"/>
      <c r="B6" s="283"/>
      <c r="C6" s="42" t="str">
        <f>'Методика (Раздел 5)'!B14</f>
        <v>Нет, не опубликовано</v>
      </c>
      <c r="D6" s="283"/>
      <c r="E6" s="278"/>
      <c r="F6" s="292"/>
      <c r="G6" s="278"/>
      <c r="H6" s="275"/>
      <c r="I6" s="65"/>
      <c r="J6" s="21"/>
      <c r="K6" s="21"/>
      <c r="L6" s="21"/>
      <c r="M6" s="21"/>
      <c r="N6" s="21"/>
      <c r="O6" s="21"/>
    </row>
    <row r="7" spans="1:19" s="22" customFormat="1" ht="12.75" hidden="1" customHeight="1" x14ac:dyDescent="0.3">
      <c r="A7" s="282"/>
      <c r="B7" s="284"/>
      <c r="C7" s="42"/>
      <c r="D7" s="284"/>
      <c r="E7" s="279"/>
      <c r="F7" s="288"/>
      <c r="G7" s="279"/>
      <c r="H7" s="276"/>
      <c r="I7" s="65"/>
      <c r="J7" s="21"/>
      <c r="K7" s="21"/>
      <c r="L7" s="21"/>
      <c r="M7" s="21"/>
      <c r="N7" s="21"/>
      <c r="O7" s="21"/>
    </row>
    <row r="8" spans="1:19" s="22" customFormat="1" hidden="1" x14ac:dyDescent="0.3">
      <c r="A8" s="16"/>
      <c r="B8" s="42"/>
      <c r="C8" s="42"/>
      <c r="D8" s="42"/>
      <c r="E8" s="53"/>
      <c r="F8" s="53"/>
      <c r="G8" s="44"/>
      <c r="H8" s="20"/>
      <c r="I8" s="65"/>
      <c r="J8" s="21"/>
      <c r="K8" s="21"/>
      <c r="L8" s="21"/>
      <c r="M8" s="21"/>
      <c r="N8" s="21"/>
      <c r="O8" s="21"/>
    </row>
    <row r="9" spans="1:19" s="22" customFormat="1" hidden="1" x14ac:dyDescent="0.3">
      <c r="A9" s="160"/>
      <c r="B9" s="161"/>
      <c r="C9" s="161"/>
      <c r="D9" s="161"/>
      <c r="E9" s="163"/>
      <c r="F9" s="163"/>
      <c r="G9" s="163"/>
      <c r="H9" s="164"/>
      <c r="I9" s="65"/>
      <c r="J9" s="21"/>
      <c r="K9" s="21"/>
      <c r="L9" s="21"/>
      <c r="M9" s="21"/>
      <c r="N9" s="21"/>
      <c r="O9" s="21"/>
    </row>
    <row r="10" spans="1:19" s="30" customFormat="1" ht="15" customHeight="1" x14ac:dyDescent="0.3">
      <c r="A10" s="102"/>
      <c r="B10" s="101" t="s">
        <v>226</v>
      </c>
      <c r="C10" s="106"/>
      <c r="D10" s="102"/>
      <c r="E10" s="102"/>
      <c r="F10" s="102"/>
      <c r="G10" s="102"/>
      <c r="H10" s="102"/>
      <c r="I10" s="3"/>
      <c r="J10" s="3"/>
      <c r="K10" s="3"/>
      <c r="L10" s="3"/>
      <c r="M10" s="62"/>
      <c r="N10" s="29"/>
      <c r="O10" s="29"/>
      <c r="P10" s="29"/>
      <c r="Q10" s="29"/>
      <c r="R10" s="29"/>
      <c r="S10" s="29"/>
    </row>
    <row r="11" spans="1:19" s="18" customFormat="1" ht="15" customHeight="1" x14ac:dyDescent="0.3">
      <c r="A11" s="32">
        <v>1</v>
      </c>
      <c r="B11" s="38" t="s">
        <v>227</v>
      </c>
      <c r="C11" s="45" t="s">
        <v>6</v>
      </c>
      <c r="D11" s="48" t="s">
        <v>167</v>
      </c>
      <c r="E11" s="49">
        <f>IF(C11=C$5,2,0)</f>
        <v>2</v>
      </c>
      <c r="F11" s="49"/>
      <c r="G11" s="49">
        <f>E11*(1-F11)</f>
        <v>2</v>
      </c>
      <c r="H11" s="69" t="s">
        <v>500</v>
      </c>
      <c r="I11" s="3"/>
      <c r="J11" s="17"/>
      <c r="K11" s="17"/>
      <c r="L11" s="17"/>
      <c r="M11" s="17"/>
      <c r="N11" s="17"/>
      <c r="O11" s="17"/>
    </row>
    <row r="12" spans="1:19" ht="15" customHeight="1" x14ac:dyDescent="0.3">
      <c r="A12" s="32">
        <v>2</v>
      </c>
      <c r="B12" s="38" t="s">
        <v>228</v>
      </c>
      <c r="C12" s="45" t="s">
        <v>6</v>
      </c>
      <c r="D12" s="48" t="s">
        <v>167</v>
      </c>
      <c r="E12" s="49">
        <f t="shared" ref="E12:E28" si="0">IF(C12=C$5,2,0)</f>
        <v>2</v>
      </c>
      <c r="F12" s="92"/>
      <c r="G12" s="49">
        <f t="shared" ref="G12:G28" si="1">E12*(1-F12)</f>
        <v>2</v>
      </c>
      <c r="H12" s="69" t="s">
        <v>836</v>
      </c>
      <c r="I12" s="3"/>
      <c r="J12" s="40"/>
      <c r="K12" s="40"/>
      <c r="L12" s="40"/>
      <c r="M12" s="40"/>
      <c r="N12" s="40"/>
      <c r="O12" s="40"/>
    </row>
    <row r="13" spans="1:19" ht="15" customHeight="1" x14ac:dyDescent="0.3">
      <c r="A13" s="32">
        <v>3</v>
      </c>
      <c r="B13" s="38" t="s">
        <v>229</v>
      </c>
      <c r="C13" s="45" t="s">
        <v>6</v>
      </c>
      <c r="D13" s="48" t="s">
        <v>167</v>
      </c>
      <c r="E13" s="49">
        <f t="shared" si="0"/>
        <v>2</v>
      </c>
      <c r="F13" s="49"/>
      <c r="G13" s="49">
        <f t="shared" si="1"/>
        <v>2</v>
      </c>
      <c r="H13" s="69" t="s">
        <v>1</v>
      </c>
      <c r="I13" s="3"/>
      <c r="J13" s="40"/>
      <c r="K13" s="40"/>
      <c r="L13" s="40"/>
      <c r="M13" s="40"/>
      <c r="N13" s="40"/>
      <c r="O13" s="40"/>
    </row>
    <row r="14" spans="1:19" s="18" customFormat="1" ht="15" customHeight="1" x14ac:dyDescent="0.3">
      <c r="A14" s="32">
        <v>4</v>
      </c>
      <c r="B14" s="38" t="s">
        <v>230</v>
      </c>
      <c r="C14" s="45" t="s">
        <v>6</v>
      </c>
      <c r="D14" s="48" t="s">
        <v>167</v>
      </c>
      <c r="E14" s="49">
        <f t="shared" si="0"/>
        <v>2</v>
      </c>
      <c r="F14" s="49"/>
      <c r="G14" s="49">
        <f t="shared" si="1"/>
        <v>2</v>
      </c>
      <c r="H14" s="69" t="s">
        <v>521</v>
      </c>
      <c r="I14" s="3"/>
      <c r="J14" s="17"/>
      <c r="K14" s="17"/>
      <c r="L14" s="17"/>
      <c r="M14" s="17"/>
      <c r="N14" s="17"/>
      <c r="O14" s="17"/>
    </row>
    <row r="15" spans="1:19" s="18" customFormat="1" ht="15" customHeight="1" x14ac:dyDescent="0.3">
      <c r="A15" s="32">
        <v>5</v>
      </c>
      <c r="B15" s="38" t="s">
        <v>231</v>
      </c>
      <c r="C15" s="45" t="s">
        <v>7</v>
      </c>
      <c r="D15" s="48"/>
      <c r="E15" s="49">
        <f t="shared" si="0"/>
        <v>0</v>
      </c>
      <c r="F15" s="49"/>
      <c r="G15" s="49">
        <f t="shared" si="1"/>
        <v>0</v>
      </c>
      <c r="H15" s="69" t="s">
        <v>531</v>
      </c>
      <c r="I15" s="3"/>
      <c r="J15" s="17"/>
      <c r="K15" s="17"/>
      <c r="L15" s="17"/>
      <c r="M15" s="17"/>
      <c r="N15" s="17"/>
      <c r="O15" s="17"/>
    </row>
    <row r="16" spans="1:19" ht="15" customHeight="1" x14ac:dyDescent="0.3">
      <c r="A16" s="32">
        <v>6</v>
      </c>
      <c r="B16" s="38" t="s">
        <v>232</v>
      </c>
      <c r="C16" s="45" t="s">
        <v>6</v>
      </c>
      <c r="D16" s="48" t="s">
        <v>565</v>
      </c>
      <c r="E16" s="49">
        <f t="shared" si="0"/>
        <v>2</v>
      </c>
      <c r="F16" s="49"/>
      <c r="G16" s="49">
        <f t="shared" si="1"/>
        <v>2</v>
      </c>
      <c r="H16" s="69" t="s">
        <v>349</v>
      </c>
      <c r="I16" s="3"/>
      <c r="J16" s="40"/>
      <c r="K16" s="40"/>
      <c r="L16" s="40"/>
      <c r="M16" s="40"/>
      <c r="N16" s="40"/>
      <c r="O16" s="40"/>
    </row>
    <row r="17" spans="1:19" s="18" customFormat="1" ht="15" customHeight="1" x14ac:dyDescent="0.3">
      <c r="A17" s="32">
        <v>7</v>
      </c>
      <c r="B17" s="38" t="s">
        <v>233</v>
      </c>
      <c r="C17" s="45" t="s">
        <v>7</v>
      </c>
      <c r="D17" s="48" t="s">
        <v>533</v>
      </c>
      <c r="E17" s="49">
        <f t="shared" si="0"/>
        <v>0</v>
      </c>
      <c r="F17" s="49"/>
      <c r="G17" s="49">
        <f t="shared" si="1"/>
        <v>0</v>
      </c>
      <c r="H17" s="69" t="s">
        <v>532</v>
      </c>
      <c r="I17" s="3"/>
      <c r="J17" s="17"/>
      <c r="K17" s="17"/>
      <c r="L17" s="17"/>
      <c r="M17" s="17"/>
      <c r="N17" s="17"/>
      <c r="O17" s="17"/>
    </row>
    <row r="18" spans="1:19" s="18" customFormat="1" ht="15" customHeight="1" x14ac:dyDescent="0.3">
      <c r="A18" s="32">
        <v>8</v>
      </c>
      <c r="B18" s="38" t="s">
        <v>234</v>
      </c>
      <c r="C18" s="45" t="s">
        <v>7</v>
      </c>
      <c r="D18" s="48"/>
      <c r="E18" s="49">
        <f t="shared" si="0"/>
        <v>0</v>
      </c>
      <c r="F18" s="49"/>
      <c r="G18" s="49">
        <f t="shared" si="1"/>
        <v>0</v>
      </c>
      <c r="H18" s="69" t="s">
        <v>540</v>
      </c>
      <c r="I18" s="3"/>
      <c r="J18" s="17"/>
      <c r="K18" s="17"/>
      <c r="L18" s="17"/>
      <c r="M18" s="17"/>
      <c r="N18" s="17"/>
      <c r="O18" s="17"/>
    </row>
    <row r="19" spans="1:19" s="18" customFormat="1" ht="15" customHeight="1" x14ac:dyDescent="0.3">
      <c r="A19" s="32">
        <v>9</v>
      </c>
      <c r="B19" s="38" t="s">
        <v>235</v>
      </c>
      <c r="C19" s="45" t="s">
        <v>6</v>
      </c>
      <c r="D19" s="46" t="s">
        <v>564</v>
      </c>
      <c r="E19" s="49">
        <f t="shared" si="0"/>
        <v>2</v>
      </c>
      <c r="F19" s="49"/>
      <c r="G19" s="49">
        <f t="shared" si="1"/>
        <v>2</v>
      </c>
      <c r="H19" s="69" t="s">
        <v>138</v>
      </c>
      <c r="I19" s="3"/>
      <c r="J19" s="17"/>
      <c r="K19" s="17"/>
      <c r="L19" s="17"/>
      <c r="M19" s="17"/>
      <c r="N19" s="17"/>
      <c r="O19" s="17"/>
    </row>
    <row r="20" spans="1:19" ht="15" customHeight="1" x14ac:dyDescent="0.3">
      <c r="A20" s="32">
        <v>10</v>
      </c>
      <c r="B20" s="38" t="s">
        <v>236</v>
      </c>
      <c r="C20" s="45" t="s">
        <v>6</v>
      </c>
      <c r="D20" s="48" t="s">
        <v>564</v>
      </c>
      <c r="E20" s="49">
        <f t="shared" si="0"/>
        <v>2</v>
      </c>
      <c r="F20" s="49"/>
      <c r="G20" s="49">
        <f t="shared" si="1"/>
        <v>2</v>
      </c>
      <c r="H20" s="69" t="s">
        <v>0</v>
      </c>
      <c r="I20" s="3"/>
      <c r="J20" s="40"/>
      <c r="K20" s="40"/>
      <c r="L20" s="40"/>
      <c r="M20" s="40"/>
      <c r="N20" s="40"/>
      <c r="O20" s="40"/>
    </row>
    <row r="21" spans="1:19" s="18" customFormat="1" ht="15" customHeight="1" x14ac:dyDescent="0.3">
      <c r="A21" s="32">
        <v>11</v>
      </c>
      <c r="B21" s="38" t="s">
        <v>237</v>
      </c>
      <c r="C21" s="45" t="s">
        <v>6</v>
      </c>
      <c r="D21" s="48" t="s">
        <v>137</v>
      </c>
      <c r="E21" s="49">
        <f t="shared" si="0"/>
        <v>2</v>
      </c>
      <c r="F21" s="49">
        <v>0.5</v>
      </c>
      <c r="G21" s="49">
        <f t="shared" si="1"/>
        <v>1</v>
      </c>
      <c r="H21" s="69" t="s">
        <v>142</v>
      </c>
      <c r="I21" s="3"/>
      <c r="J21" s="17"/>
      <c r="K21" s="17"/>
      <c r="L21" s="17"/>
      <c r="M21" s="17"/>
      <c r="N21" s="17"/>
      <c r="O21" s="17"/>
    </row>
    <row r="22" spans="1:19" ht="15" customHeight="1" x14ac:dyDescent="0.3">
      <c r="A22" s="32">
        <v>12</v>
      </c>
      <c r="B22" s="38" t="s">
        <v>238</v>
      </c>
      <c r="C22" s="45" t="s">
        <v>6</v>
      </c>
      <c r="D22" s="48" t="s">
        <v>886</v>
      </c>
      <c r="E22" s="49">
        <f t="shared" si="0"/>
        <v>2</v>
      </c>
      <c r="F22" s="49">
        <v>0.5</v>
      </c>
      <c r="G22" s="49">
        <f t="shared" si="1"/>
        <v>1</v>
      </c>
      <c r="H22" s="69" t="s">
        <v>884</v>
      </c>
      <c r="I22" s="3"/>
      <c r="J22" s="40"/>
      <c r="K22" s="40"/>
      <c r="L22" s="40"/>
      <c r="M22" s="40"/>
      <c r="N22" s="40"/>
      <c r="O22" s="40"/>
    </row>
    <row r="23" spans="1:19" s="18" customFormat="1" ht="15" customHeight="1" x14ac:dyDescent="0.3">
      <c r="A23" s="32">
        <v>13</v>
      </c>
      <c r="B23" s="38" t="s">
        <v>239</v>
      </c>
      <c r="C23" s="45" t="s">
        <v>6</v>
      </c>
      <c r="D23" s="48" t="s">
        <v>671</v>
      </c>
      <c r="E23" s="49">
        <f t="shared" si="0"/>
        <v>2</v>
      </c>
      <c r="F23" s="49"/>
      <c r="G23" s="49">
        <f t="shared" si="1"/>
        <v>2</v>
      </c>
      <c r="H23" s="69" t="s">
        <v>326</v>
      </c>
      <c r="I23" s="3"/>
      <c r="J23" s="17"/>
      <c r="K23" s="17"/>
      <c r="L23" s="17"/>
      <c r="M23" s="17"/>
      <c r="N23" s="17"/>
      <c r="O23" s="17"/>
    </row>
    <row r="24" spans="1:19" s="18" customFormat="1" ht="15" customHeight="1" x14ac:dyDescent="0.3">
      <c r="A24" s="32">
        <v>14</v>
      </c>
      <c r="B24" s="38" t="s">
        <v>240</v>
      </c>
      <c r="C24" s="45" t="s">
        <v>6</v>
      </c>
      <c r="D24" s="48" t="s">
        <v>565</v>
      </c>
      <c r="E24" s="49">
        <f t="shared" si="0"/>
        <v>2</v>
      </c>
      <c r="F24" s="49"/>
      <c r="G24" s="49">
        <f t="shared" si="1"/>
        <v>2</v>
      </c>
      <c r="H24" s="69" t="s">
        <v>350</v>
      </c>
      <c r="I24" s="3"/>
      <c r="J24" s="17"/>
      <c r="K24" s="17"/>
      <c r="L24" s="17"/>
      <c r="M24" s="17"/>
      <c r="N24" s="17"/>
      <c r="O24" s="17"/>
    </row>
    <row r="25" spans="1:19" s="18" customFormat="1" ht="15" customHeight="1" x14ac:dyDescent="0.3">
      <c r="A25" s="32">
        <v>15</v>
      </c>
      <c r="B25" s="38" t="s">
        <v>241</v>
      </c>
      <c r="C25" s="45" t="s">
        <v>6</v>
      </c>
      <c r="D25" s="48" t="s">
        <v>167</v>
      </c>
      <c r="E25" s="49">
        <f t="shared" si="0"/>
        <v>2</v>
      </c>
      <c r="F25" s="49"/>
      <c r="G25" s="49">
        <f t="shared" si="1"/>
        <v>2</v>
      </c>
      <c r="H25" s="69" t="s">
        <v>568</v>
      </c>
      <c r="I25" s="3"/>
      <c r="J25" s="17"/>
      <c r="K25" s="17"/>
      <c r="L25" s="17"/>
      <c r="M25" s="17"/>
      <c r="N25" s="17"/>
      <c r="O25" s="17"/>
    </row>
    <row r="26" spans="1:19" ht="15" customHeight="1" x14ac:dyDescent="0.3">
      <c r="A26" s="32">
        <v>16</v>
      </c>
      <c r="B26" s="38" t="s">
        <v>242</v>
      </c>
      <c r="C26" s="45" t="s">
        <v>6</v>
      </c>
      <c r="D26" s="48" t="s">
        <v>565</v>
      </c>
      <c r="E26" s="49">
        <f t="shared" si="0"/>
        <v>2</v>
      </c>
      <c r="F26" s="49"/>
      <c r="G26" s="49">
        <f t="shared" si="1"/>
        <v>2</v>
      </c>
      <c r="H26" s="69" t="s">
        <v>923</v>
      </c>
      <c r="I26" s="3"/>
      <c r="J26" s="40"/>
      <c r="K26" s="40"/>
      <c r="L26" s="40"/>
      <c r="M26" s="40"/>
      <c r="N26" s="40"/>
      <c r="O26" s="40"/>
    </row>
    <row r="27" spans="1:19" ht="15" customHeight="1" x14ac:dyDescent="0.3">
      <c r="A27" s="32">
        <v>17</v>
      </c>
      <c r="B27" s="38" t="s">
        <v>243</v>
      </c>
      <c r="C27" s="45" t="s">
        <v>6</v>
      </c>
      <c r="D27" s="48" t="s">
        <v>137</v>
      </c>
      <c r="E27" s="49">
        <f t="shared" si="0"/>
        <v>2</v>
      </c>
      <c r="F27" s="49">
        <v>0.5</v>
      </c>
      <c r="G27" s="49">
        <f t="shared" si="1"/>
        <v>1</v>
      </c>
      <c r="H27" s="69" t="s">
        <v>150</v>
      </c>
      <c r="I27" s="3"/>
      <c r="J27" s="40"/>
      <c r="K27" s="40"/>
      <c r="L27" s="40"/>
      <c r="M27" s="40"/>
      <c r="N27" s="40"/>
      <c r="O27" s="40"/>
    </row>
    <row r="28" spans="1:19" ht="15" customHeight="1" x14ac:dyDescent="0.3">
      <c r="A28" s="32">
        <v>18</v>
      </c>
      <c r="B28" s="38" t="s">
        <v>244</v>
      </c>
      <c r="C28" s="45" t="s">
        <v>6</v>
      </c>
      <c r="D28" s="48" t="s">
        <v>167</v>
      </c>
      <c r="E28" s="49">
        <f t="shared" si="0"/>
        <v>2</v>
      </c>
      <c r="F28" s="49"/>
      <c r="G28" s="49">
        <f t="shared" si="1"/>
        <v>2</v>
      </c>
      <c r="H28" s="69" t="s">
        <v>496</v>
      </c>
      <c r="I28" s="3"/>
      <c r="J28" s="40"/>
      <c r="K28" s="40"/>
      <c r="L28" s="40"/>
      <c r="M28" s="40"/>
      <c r="N28" s="40"/>
      <c r="O28" s="40"/>
    </row>
    <row r="29" spans="1:19" s="30" customFormat="1" ht="15" customHeight="1" x14ac:dyDescent="0.3">
      <c r="A29" s="102"/>
      <c r="B29" s="101" t="s">
        <v>245</v>
      </c>
      <c r="C29" s="106"/>
      <c r="D29" s="102"/>
      <c r="E29" s="102"/>
      <c r="F29" s="102"/>
      <c r="G29" s="102"/>
      <c r="H29" s="102"/>
      <c r="I29" s="3"/>
      <c r="J29" s="3"/>
      <c r="K29" s="3"/>
      <c r="L29" s="3"/>
      <c r="M29" s="62"/>
      <c r="N29" s="29"/>
      <c r="O29" s="29"/>
      <c r="P29" s="29"/>
      <c r="Q29" s="29"/>
      <c r="R29" s="29"/>
      <c r="S29" s="29"/>
    </row>
    <row r="30" spans="1:19" ht="15" customHeight="1" x14ac:dyDescent="0.3">
      <c r="A30" s="32">
        <v>19</v>
      </c>
      <c r="B30" s="38" t="s">
        <v>246</v>
      </c>
      <c r="C30" s="45" t="s">
        <v>6</v>
      </c>
      <c r="D30" s="46" t="s">
        <v>603</v>
      </c>
      <c r="E30" s="49">
        <f t="shared" ref="E30:E40" si="2">IF(C30=C$5,2,0)</f>
        <v>2</v>
      </c>
      <c r="F30" s="49"/>
      <c r="G30" s="49">
        <f t="shared" ref="G30:G40" si="3">E30*(1-F30)</f>
        <v>2</v>
      </c>
      <c r="H30" s="69" t="s">
        <v>602</v>
      </c>
      <c r="I30" s="3"/>
      <c r="J30" s="40"/>
      <c r="K30" s="40"/>
      <c r="L30" s="40"/>
      <c r="M30" s="40"/>
      <c r="N30" s="40"/>
      <c r="O30" s="40"/>
    </row>
    <row r="31" spans="1:19" ht="15" customHeight="1" x14ac:dyDescent="0.3">
      <c r="A31" s="32">
        <v>20</v>
      </c>
      <c r="B31" s="38" t="s">
        <v>247</v>
      </c>
      <c r="C31" s="45" t="s">
        <v>6</v>
      </c>
      <c r="D31" s="46" t="s">
        <v>605</v>
      </c>
      <c r="E31" s="49">
        <f t="shared" si="2"/>
        <v>2</v>
      </c>
      <c r="F31" s="49">
        <v>0.5</v>
      </c>
      <c r="G31" s="49">
        <f t="shared" si="3"/>
        <v>1</v>
      </c>
      <c r="H31" s="69" t="s">
        <v>154</v>
      </c>
      <c r="I31" s="3"/>
      <c r="J31" s="40"/>
      <c r="K31" s="40"/>
      <c r="L31" s="40"/>
      <c r="M31" s="40"/>
      <c r="N31" s="40"/>
      <c r="O31" s="40"/>
    </row>
    <row r="32" spans="1:19" ht="15" customHeight="1" x14ac:dyDescent="0.3">
      <c r="A32" s="32">
        <v>21</v>
      </c>
      <c r="B32" s="38" t="s">
        <v>248</v>
      </c>
      <c r="C32" s="45" t="s">
        <v>6</v>
      </c>
      <c r="D32" s="46" t="s">
        <v>564</v>
      </c>
      <c r="E32" s="49">
        <f t="shared" si="2"/>
        <v>2</v>
      </c>
      <c r="F32" s="49"/>
      <c r="G32" s="49">
        <f t="shared" si="3"/>
        <v>2</v>
      </c>
      <c r="H32" s="69" t="s">
        <v>900</v>
      </c>
      <c r="I32" s="3"/>
      <c r="J32" s="40"/>
      <c r="K32" s="40"/>
      <c r="L32" s="40"/>
      <c r="M32" s="40"/>
      <c r="N32" s="40"/>
      <c r="O32" s="40"/>
    </row>
    <row r="33" spans="1:19" ht="15" customHeight="1" x14ac:dyDescent="0.3">
      <c r="A33" s="32">
        <v>22</v>
      </c>
      <c r="B33" s="38" t="s">
        <v>249</v>
      </c>
      <c r="C33" s="45" t="s">
        <v>6</v>
      </c>
      <c r="D33" s="48" t="s">
        <v>167</v>
      </c>
      <c r="E33" s="49">
        <f t="shared" si="2"/>
        <v>2</v>
      </c>
      <c r="F33" s="49"/>
      <c r="G33" s="49">
        <f t="shared" si="3"/>
        <v>2</v>
      </c>
      <c r="H33" s="93" t="s">
        <v>582</v>
      </c>
      <c r="I33" s="3"/>
      <c r="J33" s="40"/>
      <c r="K33" s="40"/>
      <c r="L33" s="40"/>
      <c r="M33" s="40"/>
      <c r="N33" s="40"/>
      <c r="O33" s="40"/>
    </row>
    <row r="34" spans="1:19" ht="15" customHeight="1" x14ac:dyDescent="0.3">
      <c r="A34" s="32">
        <v>23</v>
      </c>
      <c r="B34" s="38" t="s">
        <v>250</v>
      </c>
      <c r="C34" s="45" t="s">
        <v>7</v>
      </c>
      <c r="D34" s="40" t="s">
        <v>593</v>
      </c>
      <c r="E34" s="49">
        <f t="shared" si="2"/>
        <v>0</v>
      </c>
      <c r="F34" s="49"/>
      <c r="G34" s="49">
        <f t="shared" si="3"/>
        <v>0</v>
      </c>
      <c r="H34" s="69" t="s">
        <v>157</v>
      </c>
      <c r="I34" s="3"/>
      <c r="J34" s="40"/>
      <c r="K34" s="40"/>
      <c r="L34" s="40"/>
      <c r="M34" s="40"/>
      <c r="N34" s="40"/>
      <c r="O34" s="40"/>
    </row>
    <row r="35" spans="1:19" ht="15" customHeight="1" x14ac:dyDescent="0.3">
      <c r="A35" s="32">
        <v>24</v>
      </c>
      <c r="B35" s="38" t="s">
        <v>251</v>
      </c>
      <c r="C35" s="45" t="s">
        <v>6</v>
      </c>
      <c r="D35" s="48" t="s">
        <v>167</v>
      </c>
      <c r="E35" s="49">
        <f t="shared" si="2"/>
        <v>2</v>
      </c>
      <c r="F35" s="49"/>
      <c r="G35" s="49">
        <f t="shared" si="3"/>
        <v>2</v>
      </c>
      <c r="H35" s="69" t="s">
        <v>791</v>
      </c>
      <c r="I35" s="3"/>
      <c r="J35" s="40"/>
      <c r="K35" s="40"/>
      <c r="L35" s="40"/>
      <c r="M35" s="40"/>
      <c r="N35" s="40"/>
      <c r="O35" s="40"/>
    </row>
    <row r="36" spans="1:19" ht="15" customHeight="1" x14ac:dyDescent="0.3">
      <c r="A36" s="32">
        <v>25</v>
      </c>
      <c r="B36" s="38" t="s">
        <v>252</v>
      </c>
      <c r="C36" s="45" t="s">
        <v>6</v>
      </c>
      <c r="D36" s="48" t="s">
        <v>167</v>
      </c>
      <c r="E36" s="49">
        <f t="shared" si="2"/>
        <v>2</v>
      </c>
      <c r="F36" s="49"/>
      <c r="G36" s="49">
        <f t="shared" si="3"/>
        <v>2</v>
      </c>
      <c r="H36" s="69" t="s">
        <v>166</v>
      </c>
      <c r="I36" s="3"/>
      <c r="J36" s="40"/>
      <c r="K36" s="40"/>
      <c r="L36" s="40"/>
      <c r="M36" s="40"/>
      <c r="N36" s="40"/>
      <c r="O36" s="40"/>
    </row>
    <row r="37" spans="1:19" ht="15" customHeight="1" x14ac:dyDescent="0.3">
      <c r="A37" s="32">
        <v>26</v>
      </c>
      <c r="B37" s="38" t="s">
        <v>253</v>
      </c>
      <c r="C37" s="45" t="s">
        <v>6</v>
      </c>
      <c r="D37" s="48" t="s">
        <v>167</v>
      </c>
      <c r="E37" s="49">
        <f t="shared" si="2"/>
        <v>2</v>
      </c>
      <c r="F37" s="49"/>
      <c r="G37" s="49">
        <f t="shared" si="3"/>
        <v>2</v>
      </c>
      <c r="H37" s="69" t="s">
        <v>352</v>
      </c>
      <c r="I37" s="3"/>
      <c r="J37" s="40"/>
      <c r="K37" s="40"/>
      <c r="L37" s="40"/>
      <c r="M37" s="40"/>
      <c r="N37" s="40"/>
      <c r="O37" s="40"/>
    </row>
    <row r="38" spans="1:19" ht="15" customHeight="1" x14ac:dyDescent="0.3">
      <c r="A38" s="32">
        <v>27</v>
      </c>
      <c r="B38" s="38" t="s">
        <v>254</v>
      </c>
      <c r="C38" s="45" t="s">
        <v>6</v>
      </c>
      <c r="D38" s="40" t="s">
        <v>827</v>
      </c>
      <c r="E38" s="49">
        <f t="shared" si="2"/>
        <v>2</v>
      </c>
      <c r="F38" s="49"/>
      <c r="G38" s="49">
        <f t="shared" si="3"/>
        <v>2</v>
      </c>
      <c r="H38" s="69" t="s">
        <v>587</v>
      </c>
      <c r="I38" s="3"/>
      <c r="J38" s="40"/>
      <c r="K38" s="40"/>
      <c r="L38" s="40"/>
      <c r="M38" s="40"/>
      <c r="N38" s="40"/>
      <c r="O38" s="40"/>
    </row>
    <row r="39" spans="1:19" ht="15" customHeight="1" x14ac:dyDescent="0.3">
      <c r="A39" s="32">
        <v>28</v>
      </c>
      <c r="B39" s="38" t="s">
        <v>255</v>
      </c>
      <c r="C39" s="45" t="s">
        <v>6</v>
      </c>
      <c r="D39" s="46" t="s">
        <v>947</v>
      </c>
      <c r="E39" s="49">
        <f t="shared" si="2"/>
        <v>2</v>
      </c>
      <c r="F39" s="49">
        <v>0.5</v>
      </c>
      <c r="G39" s="49">
        <f t="shared" si="3"/>
        <v>1</v>
      </c>
      <c r="H39" s="69" t="s">
        <v>946</v>
      </c>
      <c r="I39" s="3"/>
      <c r="J39" s="40"/>
      <c r="K39" s="40"/>
      <c r="L39" s="40"/>
      <c r="M39" s="40"/>
      <c r="N39" s="40"/>
      <c r="O39" s="40"/>
    </row>
    <row r="40" spans="1:19" ht="15" customHeight="1" x14ac:dyDescent="0.3">
      <c r="A40" s="32">
        <v>29</v>
      </c>
      <c r="B40" s="38" t="s">
        <v>256</v>
      </c>
      <c r="C40" s="45" t="s">
        <v>6</v>
      </c>
      <c r="D40" s="48" t="s">
        <v>167</v>
      </c>
      <c r="E40" s="49">
        <f t="shared" si="2"/>
        <v>2</v>
      </c>
      <c r="F40" s="49"/>
      <c r="G40" s="49">
        <f t="shared" si="3"/>
        <v>2</v>
      </c>
      <c r="H40" s="69" t="s">
        <v>588</v>
      </c>
      <c r="I40" s="3"/>
      <c r="J40" s="40"/>
      <c r="K40" s="40"/>
      <c r="L40" s="40"/>
      <c r="M40" s="40"/>
      <c r="N40" s="40"/>
      <c r="O40" s="40"/>
    </row>
    <row r="41" spans="1:19" s="30" customFormat="1" ht="15" customHeight="1" x14ac:dyDescent="0.3">
      <c r="A41" s="102"/>
      <c r="B41" s="101" t="s">
        <v>257</v>
      </c>
      <c r="C41" s="106"/>
      <c r="D41" s="102"/>
      <c r="E41" s="102"/>
      <c r="F41" s="102"/>
      <c r="G41" s="102"/>
      <c r="H41" s="102"/>
      <c r="I41" s="3"/>
      <c r="J41" s="3"/>
      <c r="K41" s="3"/>
      <c r="L41" s="3"/>
      <c r="M41" s="62"/>
      <c r="N41" s="29"/>
      <c r="O41" s="29"/>
      <c r="P41" s="29"/>
      <c r="Q41" s="29"/>
      <c r="R41" s="29"/>
      <c r="S41" s="29"/>
    </row>
    <row r="42" spans="1:19" s="18" customFormat="1" ht="15" customHeight="1" x14ac:dyDescent="0.3">
      <c r="A42" s="35">
        <v>30</v>
      </c>
      <c r="B42" s="38" t="s">
        <v>258</v>
      </c>
      <c r="C42" s="45" t="s">
        <v>6</v>
      </c>
      <c r="D42" s="46" t="s">
        <v>838</v>
      </c>
      <c r="E42" s="49">
        <f t="shared" ref="E42:E47" si="4">IF(C42=C$5,2,0)</f>
        <v>2</v>
      </c>
      <c r="F42" s="49"/>
      <c r="G42" s="49">
        <f t="shared" ref="G42:G47" si="5">E42*(1-F42)</f>
        <v>2</v>
      </c>
      <c r="H42" s="74" t="s">
        <v>670</v>
      </c>
      <c r="I42" s="3"/>
      <c r="J42" s="17"/>
      <c r="K42" s="17"/>
      <c r="L42" s="17"/>
      <c r="M42" s="17"/>
      <c r="N42" s="17"/>
      <c r="O42" s="17"/>
    </row>
    <row r="43" spans="1:19" s="18" customFormat="1" ht="15" customHeight="1" x14ac:dyDescent="0.3">
      <c r="A43" s="35">
        <v>31</v>
      </c>
      <c r="B43" s="38" t="s">
        <v>259</v>
      </c>
      <c r="C43" s="45" t="s">
        <v>7</v>
      </c>
      <c r="D43" s="48" t="s">
        <v>780</v>
      </c>
      <c r="E43" s="49">
        <f t="shared" si="4"/>
        <v>0</v>
      </c>
      <c r="F43" s="49"/>
      <c r="G43" s="49">
        <f t="shared" si="5"/>
        <v>0</v>
      </c>
      <c r="H43" s="69" t="s">
        <v>173</v>
      </c>
      <c r="I43" s="3"/>
      <c r="J43" s="17"/>
      <c r="K43" s="17"/>
      <c r="L43" s="17"/>
      <c r="M43" s="17"/>
      <c r="N43" s="17"/>
      <c r="O43" s="17"/>
    </row>
    <row r="44" spans="1:19" ht="15" customHeight="1" x14ac:dyDescent="0.3">
      <c r="A44" s="35">
        <v>32</v>
      </c>
      <c r="B44" s="38" t="s">
        <v>260</v>
      </c>
      <c r="C44" s="45" t="s">
        <v>6</v>
      </c>
      <c r="D44" s="46" t="s">
        <v>643</v>
      </c>
      <c r="E44" s="49">
        <f t="shared" si="4"/>
        <v>2</v>
      </c>
      <c r="F44" s="49"/>
      <c r="G44" s="49">
        <f t="shared" si="5"/>
        <v>2</v>
      </c>
      <c r="H44" s="69" t="s">
        <v>837</v>
      </c>
      <c r="I44" s="3"/>
      <c r="J44" s="40"/>
      <c r="K44" s="40"/>
      <c r="L44" s="40"/>
      <c r="M44" s="40"/>
      <c r="N44" s="40"/>
      <c r="O44" s="40"/>
    </row>
    <row r="45" spans="1:19" s="18" customFormat="1" ht="15" customHeight="1" x14ac:dyDescent="0.3">
      <c r="A45" s="35">
        <v>33</v>
      </c>
      <c r="B45" s="38" t="s">
        <v>261</v>
      </c>
      <c r="C45" s="45" t="s">
        <v>6</v>
      </c>
      <c r="D45" s="46" t="s">
        <v>839</v>
      </c>
      <c r="E45" s="49">
        <f t="shared" si="4"/>
        <v>2</v>
      </c>
      <c r="F45" s="49"/>
      <c r="G45" s="49">
        <f t="shared" si="5"/>
        <v>2</v>
      </c>
      <c r="H45" s="69" t="s">
        <v>840</v>
      </c>
      <c r="I45" s="3"/>
      <c r="J45" s="17"/>
      <c r="K45" s="17"/>
      <c r="L45" s="17"/>
      <c r="M45" s="17"/>
      <c r="N45" s="17"/>
      <c r="O45" s="17"/>
    </row>
    <row r="46" spans="1:19" s="18" customFormat="1" ht="15" customHeight="1" x14ac:dyDescent="0.3">
      <c r="A46" s="35">
        <v>34</v>
      </c>
      <c r="B46" s="38" t="s">
        <v>262</v>
      </c>
      <c r="C46" s="45" t="s">
        <v>6</v>
      </c>
      <c r="D46" s="48" t="s">
        <v>167</v>
      </c>
      <c r="E46" s="49">
        <f t="shared" si="4"/>
        <v>2</v>
      </c>
      <c r="F46" s="49"/>
      <c r="G46" s="49">
        <f t="shared" si="5"/>
        <v>2</v>
      </c>
      <c r="H46" s="95" t="s">
        <v>644</v>
      </c>
      <c r="I46" s="3"/>
      <c r="J46" s="17"/>
      <c r="K46" s="17"/>
      <c r="L46" s="17"/>
      <c r="M46" s="17"/>
      <c r="N46" s="17"/>
      <c r="O46" s="17"/>
    </row>
    <row r="47" spans="1:19" s="18" customFormat="1" ht="15" customHeight="1" x14ac:dyDescent="0.3">
      <c r="A47" s="35">
        <v>35</v>
      </c>
      <c r="B47" s="38" t="s">
        <v>263</v>
      </c>
      <c r="C47" s="45" t="s">
        <v>7</v>
      </c>
      <c r="D47" s="48" t="s">
        <v>542</v>
      </c>
      <c r="E47" s="49">
        <f t="shared" si="4"/>
        <v>0</v>
      </c>
      <c r="F47" s="49"/>
      <c r="G47" s="49">
        <f t="shared" si="5"/>
        <v>0</v>
      </c>
      <c r="H47" s="69" t="s">
        <v>934</v>
      </c>
      <c r="I47" s="3"/>
      <c r="J47" s="17"/>
      <c r="K47" s="17"/>
      <c r="L47" s="17"/>
      <c r="M47" s="17"/>
      <c r="N47" s="17"/>
      <c r="O47" s="17"/>
    </row>
    <row r="48" spans="1:19" s="30" customFormat="1" ht="15" customHeight="1" x14ac:dyDescent="0.3">
      <c r="A48" s="102"/>
      <c r="B48" s="101" t="s">
        <v>264</v>
      </c>
      <c r="C48" s="106"/>
      <c r="D48" s="102"/>
      <c r="E48" s="102"/>
      <c r="F48" s="102"/>
      <c r="G48" s="102"/>
      <c r="H48" s="102"/>
      <c r="I48" s="3"/>
      <c r="J48" s="3"/>
      <c r="K48" s="3"/>
      <c r="L48" s="3"/>
      <c r="M48" s="62"/>
      <c r="N48" s="29"/>
      <c r="O48" s="29"/>
      <c r="P48" s="29"/>
      <c r="Q48" s="29"/>
      <c r="R48" s="29"/>
      <c r="S48" s="29"/>
    </row>
    <row r="49" spans="1:19" s="18" customFormat="1" ht="15" customHeight="1" x14ac:dyDescent="0.3">
      <c r="A49" s="32">
        <v>36</v>
      </c>
      <c r="B49" s="38" t="s">
        <v>265</v>
      </c>
      <c r="C49" s="45" t="s">
        <v>6</v>
      </c>
      <c r="D49" s="46" t="s">
        <v>137</v>
      </c>
      <c r="E49" s="49">
        <f t="shared" ref="E49:E55" si="6">IF(C49=C$5,2,0)</f>
        <v>2</v>
      </c>
      <c r="F49" s="49">
        <v>0.5</v>
      </c>
      <c r="G49" s="49">
        <f t="shared" ref="G49:G55" si="7">E49*(1-F49)</f>
        <v>1</v>
      </c>
      <c r="H49" s="69" t="s">
        <v>176</v>
      </c>
      <c r="I49" s="3"/>
      <c r="J49" s="17"/>
      <c r="K49" s="17"/>
      <c r="L49" s="17"/>
      <c r="M49" s="17"/>
      <c r="N49" s="17"/>
      <c r="O49" s="17"/>
    </row>
    <row r="50" spans="1:19" s="18" customFormat="1" ht="15" customHeight="1" x14ac:dyDescent="0.3">
      <c r="A50" s="32">
        <v>37</v>
      </c>
      <c r="B50" s="38" t="s">
        <v>266</v>
      </c>
      <c r="C50" s="45" t="s">
        <v>7</v>
      </c>
      <c r="D50" s="48"/>
      <c r="E50" s="49">
        <f t="shared" si="6"/>
        <v>0</v>
      </c>
      <c r="F50" s="49"/>
      <c r="G50" s="49">
        <f t="shared" si="7"/>
        <v>0</v>
      </c>
      <c r="H50" s="69" t="s">
        <v>179</v>
      </c>
      <c r="I50" s="3"/>
      <c r="J50" s="17"/>
      <c r="K50" s="17"/>
      <c r="L50" s="17"/>
      <c r="M50" s="17"/>
      <c r="N50" s="17"/>
      <c r="O50" s="17"/>
    </row>
    <row r="51" spans="1:19" ht="15" customHeight="1" x14ac:dyDescent="0.3">
      <c r="A51" s="32">
        <v>38</v>
      </c>
      <c r="B51" s="38" t="s">
        <v>267</v>
      </c>
      <c r="C51" s="45" t="s">
        <v>6</v>
      </c>
      <c r="D51" s="46" t="s">
        <v>564</v>
      </c>
      <c r="E51" s="49">
        <f t="shared" si="6"/>
        <v>2</v>
      </c>
      <c r="F51" s="49"/>
      <c r="G51" s="49">
        <f t="shared" si="7"/>
        <v>2</v>
      </c>
      <c r="H51" s="69" t="s">
        <v>956</v>
      </c>
      <c r="I51" s="3"/>
      <c r="J51" s="40"/>
      <c r="K51" s="40"/>
      <c r="L51" s="40"/>
      <c r="M51" s="40"/>
      <c r="N51" s="40"/>
      <c r="O51" s="40"/>
    </row>
    <row r="52" spans="1:19" ht="15" customHeight="1" x14ac:dyDescent="0.3">
      <c r="A52" s="32">
        <v>39</v>
      </c>
      <c r="B52" s="38" t="s">
        <v>268</v>
      </c>
      <c r="C52" s="45" t="s">
        <v>6</v>
      </c>
      <c r="D52" s="46" t="s">
        <v>564</v>
      </c>
      <c r="E52" s="49">
        <f t="shared" si="6"/>
        <v>2</v>
      </c>
      <c r="F52" s="49"/>
      <c r="G52" s="49">
        <f t="shared" si="7"/>
        <v>2</v>
      </c>
      <c r="H52" s="69" t="s">
        <v>180</v>
      </c>
      <c r="I52" s="3"/>
      <c r="J52" s="40"/>
      <c r="K52" s="40"/>
      <c r="L52" s="40"/>
      <c r="M52" s="40"/>
      <c r="N52" s="40"/>
      <c r="O52" s="40"/>
    </row>
    <row r="53" spans="1:19" s="18" customFormat="1" ht="15" customHeight="1" x14ac:dyDescent="0.3">
      <c r="A53" s="32">
        <v>40</v>
      </c>
      <c r="B53" s="38" t="s">
        <v>320</v>
      </c>
      <c r="C53" s="45" t="s">
        <v>7</v>
      </c>
      <c r="D53" s="48"/>
      <c r="E53" s="49">
        <f t="shared" si="6"/>
        <v>0</v>
      </c>
      <c r="F53" s="49"/>
      <c r="G53" s="49">
        <f t="shared" si="7"/>
        <v>0</v>
      </c>
      <c r="H53" s="69" t="s">
        <v>776</v>
      </c>
      <c r="I53" s="3"/>
      <c r="J53" s="17"/>
      <c r="K53" s="17"/>
      <c r="L53" s="17"/>
      <c r="M53" s="17"/>
      <c r="N53" s="17"/>
      <c r="O53" s="17"/>
    </row>
    <row r="54" spans="1:19" ht="15" customHeight="1" x14ac:dyDescent="0.3">
      <c r="A54" s="32">
        <v>41</v>
      </c>
      <c r="B54" s="38" t="s">
        <v>269</v>
      </c>
      <c r="C54" s="45" t="s">
        <v>7</v>
      </c>
      <c r="D54" s="48" t="s">
        <v>659</v>
      </c>
      <c r="E54" s="49">
        <f t="shared" si="6"/>
        <v>0</v>
      </c>
      <c r="F54" s="49"/>
      <c r="G54" s="49">
        <f t="shared" si="7"/>
        <v>0</v>
      </c>
      <c r="H54" s="69" t="s">
        <v>628</v>
      </c>
      <c r="I54" s="3"/>
      <c r="J54" s="40"/>
      <c r="K54" s="40"/>
      <c r="L54" s="40"/>
      <c r="M54" s="40"/>
      <c r="N54" s="40"/>
      <c r="O54" s="40"/>
    </row>
    <row r="55" spans="1:19" ht="15" customHeight="1" x14ac:dyDescent="0.3">
      <c r="A55" s="32">
        <v>42</v>
      </c>
      <c r="B55" s="38" t="s">
        <v>270</v>
      </c>
      <c r="C55" s="45" t="s">
        <v>6</v>
      </c>
      <c r="D55" s="48" t="s">
        <v>167</v>
      </c>
      <c r="E55" s="49">
        <f t="shared" si="6"/>
        <v>2</v>
      </c>
      <c r="F55" s="49"/>
      <c r="G55" s="49">
        <f t="shared" si="7"/>
        <v>2</v>
      </c>
      <c r="H55" s="69" t="s">
        <v>481</v>
      </c>
      <c r="I55" s="3"/>
      <c r="J55" s="40"/>
      <c r="K55" s="40"/>
      <c r="L55" s="40"/>
      <c r="M55" s="40"/>
      <c r="N55" s="40"/>
      <c r="O55" s="40"/>
    </row>
    <row r="56" spans="1:19" s="30" customFormat="1" ht="15" customHeight="1" x14ac:dyDescent="0.3">
      <c r="A56" s="102"/>
      <c r="B56" s="101" t="s">
        <v>271</v>
      </c>
      <c r="C56" s="106"/>
      <c r="D56" s="102"/>
      <c r="E56" s="102"/>
      <c r="F56" s="102"/>
      <c r="G56" s="102"/>
      <c r="H56" s="102"/>
      <c r="I56" s="3"/>
      <c r="J56" s="3"/>
      <c r="K56" s="3"/>
      <c r="L56" s="3"/>
      <c r="M56" s="62"/>
      <c r="N56" s="29"/>
      <c r="O56" s="29"/>
      <c r="P56" s="29"/>
      <c r="Q56" s="29"/>
      <c r="R56" s="29"/>
      <c r="S56" s="29"/>
    </row>
    <row r="57" spans="1:19" s="18" customFormat="1" ht="15" customHeight="1" x14ac:dyDescent="0.3">
      <c r="A57" s="32">
        <v>43</v>
      </c>
      <c r="B57" s="38" t="s">
        <v>272</v>
      </c>
      <c r="C57" s="45" t="s">
        <v>6</v>
      </c>
      <c r="D57" s="46" t="s">
        <v>701</v>
      </c>
      <c r="E57" s="49">
        <f t="shared" ref="E57:E70" si="8">IF(C57=C$5,2,0)</f>
        <v>2</v>
      </c>
      <c r="F57" s="49"/>
      <c r="G57" s="49">
        <f t="shared" ref="G57:G70" si="9">E57*(1-F57)</f>
        <v>2</v>
      </c>
      <c r="H57" s="69" t="s">
        <v>902</v>
      </c>
      <c r="I57" s="3"/>
      <c r="J57" s="17"/>
      <c r="K57" s="17"/>
      <c r="L57" s="17"/>
      <c r="M57" s="17"/>
      <c r="N57" s="17"/>
      <c r="O57" s="17"/>
    </row>
    <row r="58" spans="1:19" s="18" customFormat="1" ht="15" customHeight="1" x14ac:dyDescent="0.3">
      <c r="A58" s="32">
        <v>44</v>
      </c>
      <c r="B58" s="38" t="s">
        <v>273</v>
      </c>
      <c r="C58" s="45" t="s">
        <v>6</v>
      </c>
      <c r="D58" s="176" t="s">
        <v>950</v>
      </c>
      <c r="E58" s="49">
        <f t="shared" si="8"/>
        <v>2</v>
      </c>
      <c r="F58" s="49">
        <v>0.5</v>
      </c>
      <c r="G58" s="49">
        <f t="shared" si="9"/>
        <v>1</v>
      </c>
      <c r="H58" s="69" t="s">
        <v>184</v>
      </c>
      <c r="I58" s="3"/>
      <c r="J58" s="17"/>
      <c r="K58" s="17"/>
      <c r="L58" s="17"/>
      <c r="M58" s="17"/>
      <c r="N58" s="17"/>
      <c r="O58" s="17"/>
    </row>
    <row r="59" spans="1:19" s="18" customFormat="1" ht="15" customHeight="1" x14ac:dyDescent="0.3">
      <c r="A59" s="32">
        <v>45</v>
      </c>
      <c r="B59" s="38" t="s">
        <v>274</v>
      </c>
      <c r="C59" s="45" t="s">
        <v>7</v>
      </c>
      <c r="D59" s="48"/>
      <c r="E59" s="49">
        <f t="shared" si="8"/>
        <v>0</v>
      </c>
      <c r="F59" s="49"/>
      <c r="G59" s="49">
        <f t="shared" si="9"/>
        <v>0</v>
      </c>
      <c r="H59" s="69" t="s">
        <v>186</v>
      </c>
      <c r="I59" s="3"/>
      <c r="J59" s="17"/>
      <c r="K59" s="17"/>
      <c r="L59" s="17"/>
      <c r="M59" s="17"/>
      <c r="N59" s="17"/>
      <c r="O59" s="17"/>
    </row>
    <row r="60" spans="1:19" s="18" customFormat="1" ht="15" customHeight="1" x14ac:dyDescent="0.3">
      <c r="A60" s="32">
        <v>46</v>
      </c>
      <c r="B60" s="38" t="s">
        <v>275</v>
      </c>
      <c r="C60" s="45" t="s">
        <v>7</v>
      </c>
      <c r="D60" s="48"/>
      <c r="E60" s="49">
        <f t="shared" si="8"/>
        <v>0</v>
      </c>
      <c r="F60" s="49"/>
      <c r="G60" s="49">
        <f t="shared" si="9"/>
        <v>0</v>
      </c>
      <c r="H60" s="69" t="s">
        <v>188</v>
      </c>
      <c r="I60" s="3"/>
      <c r="J60" s="17"/>
      <c r="K60" s="17"/>
      <c r="L60" s="17"/>
      <c r="M60" s="17"/>
      <c r="N60" s="17"/>
      <c r="O60" s="17"/>
    </row>
    <row r="61" spans="1:19" ht="15" customHeight="1" x14ac:dyDescent="0.3">
      <c r="A61" s="32">
        <v>47</v>
      </c>
      <c r="B61" s="38" t="s">
        <v>276</v>
      </c>
      <c r="C61" s="45" t="s">
        <v>7</v>
      </c>
      <c r="D61" s="48" t="s">
        <v>542</v>
      </c>
      <c r="E61" s="49">
        <f t="shared" si="8"/>
        <v>0</v>
      </c>
      <c r="F61" s="49"/>
      <c r="G61" s="49">
        <f t="shared" si="9"/>
        <v>0</v>
      </c>
      <c r="H61" s="69" t="s">
        <v>190</v>
      </c>
      <c r="I61" s="3"/>
      <c r="J61" s="40"/>
      <c r="K61" s="40"/>
      <c r="L61" s="40"/>
      <c r="M61" s="40"/>
      <c r="N61" s="40"/>
      <c r="O61" s="40"/>
    </row>
    <row r="62" spans="1:19" s="18" customFormat="1" ht="15" customHeight="1" x14ac:dyDescent="0.3">
      <c r="A62" s="32">
        <v>48</v>
      </c>
      <c r="B62" s="38" t="s">
        <v>277</v>
      </c>
      <c r="C62" s="45" t="s">
        <v>6</v>
      </c>
      <c r="D62" s="46" t="s">
        <v>701</v>
      </c>
      <c r="E62" s="49">
        <f t="shared" si="8"/>
        <v>2</v>
      </c>
      <c r="F62" s="49"/>
      <c r="G62" s="49">
        <f t="shared" si="9"/>
        <v>2</v>
      </c>
      <c r="H62" s="69" t="s">
        <v>192</v>
      </c>
      <c r="I62" s="3"/>
      <c r="J62" s="17"/>
      <c r="K62" s="17"/>
      <c r="L62" s="17"/>
      <c r="M62" s="17"/>
      <c r="N62" s="17"/>
      <c r="O62" s="17"/>
    </row>
    <row r="63" spans="1:19" s="18" customFormat="1" ht="15" customHeight="1" x14ac:dyDescent="0.3">
      <c r="A63" s="32">
        <v>49</v>
      </c>
      <c r="B63" s="38" t="s">
        <v>278</v>
      </c>
      <c r="C63" s="45" t="s">
        <v>6</v>
      </c>
      <c r="D63" s="46" t="s">
        <v>193</v>
      </c>
      <c r="E63" s="49">
        <f t="shared" si="8"/>
        <v>2</v>
      </c>
      <c r="F63" s="49"/>
      <c r="G63" s="49">
        <f t="shared" si="9"/>
        <v>2</v>
      </c>
      <c r="H63" s="69" t="s">
        <v>705</v>
      </c>
      <c r="I63" s="3"/>
      <c r="J63" s="17"/>
      <c r="K63" s="17"/>
      <c r="L63" s="17"/>
      <c r="M63" s="17"/>
      <c r="N63" s="17"/>
      <c r="O63" s="17"/>
    </row>
    <row r="64" spans="1:19" s="18" customFormat="1" ht="15" customHeight="1" x14ac:dyDescent="0.3">
      <c r="A64" s="32">
        <v>50</v>
      </c>
      <c r="B64" s="38" t="s">
        <v>279</v>
      </c>
      <c r="C64" s="45" t="s">
        <v>6</v>
      </c>
      <c r="D64" s="46" t="s">
        <v>433</v>
      </c>
      <c r="E64" s="49">
        <f t="shared" si="8"/>
        <v>2</v>
      </c>
      <c r="F64" s="49"/>
      <c r="G64" s="49">
        <f t="shared" si="9"/>
        <v>2</v>
      </c>
      <c r="H64" s="69" t="s">
        <v>356</v>
      </c>
      <c r="I64" s="3"/>
      <c r="J64" s="17"/>
      <c r="K64" s="17"/>
      <c r="L64" s="17"/>
      <c r="M64" s="17"/>
      <c r="N64" s="17"/>
      <c r="O64" s="17"/>
    </row>
    <row r="65" spans="1:19" s="18" customFormat="1" ht="15" customHeight="1" x14ac:dyDescent="0.3">
      <c r="A65" s="32">
        <v>51</v>
      </c>
      <c r="B65" s="38" t="s">
        <v>280</v>
      </c>
      <c r="C65" s="45" t="s">
        <v>6</v>
      </c>
      <c r="D65" s="46" t="s">
        <v>564</v>
      </c>
      <c r="E65" s="49">
        <f t="shared" si="8"/>
        <v>2</v>
      </c>
      <c r="F65" s="49"/>
      <c r="G65" s="49">
        <f t="shared" si="9"/>
        <v>2</v>
      </c>
      <c r="H65" s="69" t="s">
        <v>802</v>
      </c>
      <c r="I65" s="3"/>
      <c r="J65" s="17"/>
      <c r="K65" s="17"/>
      <c r="L65" s="17"/>
      <c r="M65" s="17"/>
      <c r="N65" s="17"/>
      <c r="O65" s="17"/>
    </row>
    <row r="66" spans="1:19" s="18" customFormat="1" ht="15" customHeight="1" x14ac:dyDescent="0.3">
      <c r="A66" s="32">
        <v>52</v>
      </c>
      <c r="B66" s="38" t="s">
        <v>281</v>
      </c>
      <c r="C66" s="45" t="s">
        <v>6</v>
      </c>
      <c r="D66" s="48" t="s">
        <v>167</v>
      </c>
      <c r="E66" s="49">
        <f t="shared" si="8"/>
        <v>2</v>
      </c>
      <c r="F66" s="49"/>
      <c r="G66" s="49">
        <f t="shared" si="9"/>
        <v>2</v>
      </c>
      <c r="H66" s="69" t="s">
        <v>196</v>
      </c>
      <c r="I66" s="3"/>
      <c r="J66" s="17"/>
      <c r="K66" s="17"/>
      <c r="L66" s="17"/>
      <c r="M66" s="17"/>
      <c r="N66" s="17"/>
      <c r="O66" s="17"/>
    </row>
    <row r="67" spans="1:19" ht="15" customHeight="1" x14ac:dyDescent="0.3">
      <c r="A67" s="32">
        <v>53</v>
      </c>
      <c r="B67" s="38" t="s">
        <v>282</v>
      </c>
      <c r="C67" s="45" t="s">
        <v>6</v>
      </c>
      <c r="D67" s="48" t="s">
        <v>167</v>
      </c>
      <c r="E67" s="49">
        <f t="shared" si="8"/>
        <v>2</v>
      </c>
      <c r="F67" s="49"/>
      <c r="G67" s="49">
        <f t="shared" si="9"/>
        <v>2</v>
      </c>
      <c r="H67" s="69" t="s">
        <v>197</v>
      </c>
      <c r="I67" s="3"/>
      <c r="J67" s="40"/>
      <c r="K67" s="40"/>
      <c r="L67" s="40"/>
      <c r="M67" s="40"/>
      <c r="N67" s="40"/>
      <c r="O67" s="40"/>
    </row>
    <row r="68" spans="1:19" s="18" customFormat="1" ht="15" customHeight="1" x14ac:dyDescent="0.3">
      <c r="A68" s="32">
        <v>54</v>
      </c>
      <c r="B68" s="38" t="s">
        <v>283</v>
      </c>
      <c r="C68" s="45" t="s">
        <v>6</v>
      </c>
      <c r="D68" s="48" t="s">
        <v>167</v>
      </c>
      <c r="E68" s="49">
        <f t="shared" si="8"/>
        <v>2</v>
      </c>
      <c r="F68" s="49"/>
      <c r="G68" s="49">
        <f t="shared" si="9"/>
        <v>2</v>
      </c>
      <c r="H68" s="69" t="s">
        <v>198</v>
      </c>
      <c r="I68" s="3"/>
      <c r="J68" s="17"/>
      <c r="K68" s="17"/>
      <c r="L68" s="17"/>
      <c r="M68" s="17"/>
      <c r="N68" s="17"/>
      <c r="O68" s="17"/>
    </row>
    <row r="69" spans="1:19" s="18" customFormat="1" ht="15" customHeight="1" x14ac:dyDescent="0.3">
      <c r="A69" s="32">
        <v>55</v>
      </c>
      <c r="B69" s="38" t="s">
        <v>284</v>
      </c>
      <c r="C69" s="45" t="s">
        <v>7</v>
      </c>
      <c r="D69" s="48"/>
      <c r="E69" s="49">
        <f t="shared" si="8"/>
        <v>0</v>
      </c>
      <c r="F69" s="49"/>
      <c r="G69" s="49">
        <f t="shared" si="9"/>
        <v>0</v>
      </c>
      <c r="H69" s="69" t="s">
        <v>200</v>
      </c>
      <c r="I69" s="3"/>
      <c r="J69" s="17"/>
      <c r="K69" s="17"/>
      <c r="L69" s="17"/>
      <c r="M69" s="17"/>
      <c r="N69" s="17"/>
      <c r="O69" s="17"/>
    </row>
    <row r="70" spans="1:19" ht="15" customHeight="1" x14ac:dyDescent="0.3">
      <c r="A70" s="32">
        <v>56</v>
      </c>
      <c r="B70" s="38" t="s">
        <v>285</v>
      </c>
      <c r="C70" s="45" t="s">
        <v>6</v>
      </c>
      <c r="D70" s="46" t="s">
        <v>935</v>
      </c>
      <c r="E70" s="49">
        <f t="shared" si="8"/>
        <v>2</v>
      </c>
      <c r="F70" s="49"/>
      <c r="G70" s="49">
        <f t="shared" si="9"/>
        <v>2</v>
      </c>
      <c r="H70" s="69" t="s">
        <v>201</v>
      </c>
      <c r="I70" s="3"/>
      <c r="J70" s="40"/>
      <c r="K70" s="40"/>
      <c r="L70" s="40"/>
      <c r="M70" s="40"/>
      <c r="N70" s="40"/>
      <c r="O70" s="40"/>
    </row>
    <row r="71" spans="1:19" s="30" customFormat="1" ht="15" customHeight="1" x14ac:dyDescent="0.3">
      <c r="A71" s="102"/>
      <c r="B71" s="101" t="s">
        <v>286</v>
      </c>
      <c r="C71" s="106"/>
      <c r="D71" s="102"/>
      <c r="E71" s="102"/>
      <c r="F71" s="102"/>
      <c r="G71" s="102"/>
      <c r="H71" s="102"/>
      <c r="I71" s="3"/>
      <c r="J71" s="3"/>
      <c r="K71" s="3"/>
      <c r="L71" s="3"/>
      <c r="M71" s="62"/>
      <c r="N71" s="29"/>
      <c r="O71" s="29"/>
      <c r="P71" s="29"/>
      <c r="Q71" s="29"/>
      <c r="R71" s="29"/>
      <c r="S71" s="29"/>
    </row>
    <row r="72" spans="1:19" s="18" customFormat="1" ht="15" customHeight="1" x14ac:dyDescent="0.3">
      <c r="A72" s="32">
        <v>57</v>
      </c>
      <c r="B72" s="38" t="s">
        <v>287</v>
      </c>
      <c r="C72" s="45" t="s">
        <v>6</v>
      </c>
      <c r="D72" s="48" t="s">
        <v>167</v>
      </c>
      <c r="E72" s="49">
        <f t="shared" ref="E72:E77" si="10">IF(C72=C$5,2,0)</f>
        <v>2</v>
      </c>
      <c r="F72" s="49"/>
      <c r="G72" s="49">
        <f t="shared" ref="G72:G77" si="11">E72*(1-F72)</f>
        <v>2</v>
      </c>
      <c r="H72" s="69" t="s">
        <v>202</v>
      </c>
      <c r="I72" s="3"/>
      <c r="J72" s="17"/>
      <c r="K72" s="17"/>
      <c r="L72" s="17"/>
      <c r="M72" s="17"/>
      <c r="N72" s="17"/>
      <c r="O72" s="17"/>
    </row>
    <row r="73" spans="1:19" ht="15" customHeight="1" x14ac:dyDescent="0.3">
      <c r="A73" s="32">
        <v>58</v>
      </c>
      <c r="B73" s="38" t="s">
        <v>288</v>
      </c>
      <c r="C73" s="45" t="s">
        <v>6</v>
      </c>
      <c r="D73" s="46" t="s">
        <v>994</v>
      </c>
      <c r="E73" s="49">
        <f t="shared" si="10"/>
        <v>2</v>
      </c>
      <c r="F73" s="49"/>
      <c r="G73" s="49">
        <f t="shared" si="11"/>
        <v>2</v>
      </c>
      <c r="H73" s="69" t="s">
        <v>995</v>
      </c>
      <c r="I73" s="3"/>
      <c r="J73" s="40"/>
      <c r="K73" s="40"/>
      <c r="L73" s="40"/>
      <c r="M73" s="40"/>
      <c r="N73" s="40"/>
      <c r="O73" s="40"/>
    </row>
    <row r="74" spans="1:19" ht="15" customHeight="1" x14ac:dyDescent="0.3">
      <c r="A74" s="32">
        <v>59</v>
      </c>
      <c r="B74" s="38" t="s">
        <v>289</v>
      </c>
      <c r="C74" s="45" t="s">
        <v>6</v>
      </c>
      <c r="D74" s="46" t="s">
        <v>951</v>
      </c>
      <c r="E74" s="49">
        <f t="shared" si="10"/>
        <v>2</v>
      </c>
      <c r="F74" s="49">
        <v>0.5</v>
      </c>
      <c r="G74" s="49">
        <f t="shared" si="11"/>
        <v>1</v>
      </c>
      <c r="H74" s="69" t="s">
        <v>714</v>
      </c>
      <c r="I74" s="3"/>
      <c r="J74" s="40"/>
      <c r="K74" s="40"/>
      <c r="L74" s="40"/>
      <c r="M74" s="40"/>
      <c r="N74" s="40"/>
      <c r="O74" s="40"/>
    </row>
    <row r="75" spans="1:19" s="18" customFormat="1" ht="15" customHeight="1" x14ac:dyDescent="0.3">
      <c r="A75" s="32">
        <v>60</v>
      </c>
      <c r="B75" s="38" t="s">
        <v>290</v>
      </c>
      <c r="C75" s="45" t="s">
        <v>7</v>
      </c>
      <c r="D75" s="48"/>
      <c r="E75" s="49">
        <f t="shared" si="10"/>
        <v>0</v>
      </c>
      <c r="F75" s="49"/>
      <c r="G75" s="49">
        <f t="shared" si="11"/>
        <v>0</v>
      </c>
      <c r="H75" s="69" t="s">
        <v>205</v>
      </c>
      <c r="I75" s="3"/>
      <c r="J75" s="17"/>
      <c r="K75" s="17"/>
      <c r="L75" s="17"/>
      <c r="M75" s="17"/>
      <c r="N75" s="17"/>
      <c r="O75" s="17"/>
    </row>
    <row r="76" spans="1:19" s="18" customFormat="1" ht="15" customHeight="1" x14ac:dyDescent="0.3">
      <c r="A76" s="32">
        <v>61</v>
      </c>
      <c r="B76" s="38" t="s">
        <v>291</v>
      </c>
      <c r="C76" s="45" t="s">
        <v>6</v>
      </c>
      <c r="D76" s="46" t="s">
        <v>564</v>
      </c>
      <c r="E76" s="49">
        <f t="shared" si="10"/>
        <v>2</v>
      </c>
      <c r="F76" s="49"/>
      <c r="G76" s="49">
        <f t="shared" si="11"/>
        <v>2</v>
      </c>
      <c r="H76" s="69" t="s">
        <v>746</v>
      </c>
      <c r="I76" s="3"/>
      <c r="J76" s="17"/>
      <c r="K76" s="17"/>
      <c r="L76" s="17"/>
      <c r="M76" s="17"/>
      <c r="N76" s="17"/>
      <c r="O76" s="17"/>
    </row>
    <row r="77" spans="1:19" s="18" customFormat="1" ht="15" customHeight="1" x14ac:dyDescent="0.3">
      <c r="A77" s="32">
        <v>62</v>
      </c>
      <c r="B77" s="38" t="s">
        <v>292</v>
      </c>
      <c r="C77" s="45" t="s">
        <v>6</v>
      </c>
      <c r="D77" s="46" t="s">
        <v>137</v>
      </c>
      <c r="E77" s="49">
        <f t="shared" si="10"/>
        <v>2</v>
      </c>
      <c r="F77" s="49">
        <v>0.5</v>
      </c>
      <c r="G77" s="49">
        <f t="shared" si="11"/>
        <v>1</v>
      </c>
      <c r="H77" s="69" t="s">
        <v>745</v>
      </c>
      <c r="I77" s="3"/>
      <c r="J77" s="17"/>
      <c r="K77" s="17"/>
      <c r="L77" s="17"/>
      <c r="M77" s="17"/>
      <c r="N77" s="17"/>
      <c r="O77" s="17"/>
    </row>
    <row r="78" spans="1:19" s="30" customFormat="1" ht="15" customHeight="1" x14ac:dyDescent="0.3">
      <c r="A78" s="102"/>
      <c r="B78" s="101" t="s">
        <v>293</v>
      </c>
      <c r="C78" s="106"/>
      <c r="D78" s="102"/>
      <c r="E78" s="102"/>
      <c r="F78" s="102"/>
      <c r="G78" s="102"/>
      <c r="H78" s="102"/>
      <c r="I78" s="3"/>
      <c r="J78" s="3"/>
      <c r="K78" s="3"/>
      <c r="L78" s="3"/>
      <c r="M78" s="62"/>
      <c r="N78" s="29"/>
      <c r="O78" s="29"/>
      <c r="P78" s="29"/>
      <c r="Q78" s="29"/>
      <c r="R78" s="29"/>
      <c r="S78" s="29"/>
    </row>
    <row r="79" spans="1:19" s="18" customFormat="1" ht="15" customHeight="1" x14ac:dyDescent="0.3">
      <c r="A79" s="32">
        <v>63</v>
      </c>
      <c r="B79" s="38" t="s">
        <v>294</v>
      </c>
      <c r="C79" s="45" t="s">
        <v>6</v>
      </c>
      <c r="D79" s="46" t="s">
        <v>564</v>
      </c>
      <c r="E79" s="49">
        <f t="shared" ref="E79:E90" si="12">IF(C79=C$5,2,0)</f>
        <v>2</v>
      </c>
      <c r="F79" s="49"/>
      <c r="G79" s="49">
        <f t="shared" ref="G79:G90" si="13">E79*(1-F79)</f>
        <v>2</v>
      </c>
      <c r="H79" s="69" t="s">
        <v>680</v>
      </c>
      <c r="I79" s="3"/>
      <c r="J79" s="17"/>
      <c r="K79" s="17"/>
      <c r="L79" s="17"/>
      <c r="M79" s="17"/>
      <c r="N79" s="17"/>
      <c r="O79" s="17"/>
    </row>
    <row r="80" spans="1:19" s="18" customFormat="1" ht="15" customHeight="1" x14ac:dyDescent="0.3">
      <c r="A80" s="32">
        <v>64</v>
      </c>
      <c r="B80" s="38" t="s">
        <v>295</v>
      </c>
      <c r="C80" s="45" t="s">
        <v>7</v>
      </c>
      <c r="D80" s="48"/>
      <c r="E80" s="49">
        <f t="shared" si="12"/>
        <v>0</v>
      </c>
      <c r="F80" s="49"/>
      <c r="G80" s="49">
        <f t="shared" si="13"/>
        <v>0</v>
      </c>
      <c r="H80" s="96" t="s">
        <v>214</v>
      </c>
      <c r="I80" s="3"/>
      <c r="J80" s="17"/>
      <c r="K80" s="17"/>
      <c r="L80" s="17"/>
      <c r="M80" s="17"/>
      <c r="N80" s="17"/>
      <c r="O80" s="17"/>
    </row>
    <row r="81" spans="1:19" s="18" customFormat="1" ht="15" customHeight="1" x14ac:dyDescent="0.3">
      <c r="A81" s="32">
        <v>65</v>
      </c>
      <c r="B81" s="38" t="s">
        <v>296</v>
      </c>
      <c r="C81" s="45" t="s">
        <v>7</v>
      </c>
      <c r="D81" s="48"/>
      <c r="E81" s="49">
        <f t="shared" si="12"/>
        <v>0</v>
      </c>
      <c r="F81" s="49"/>
      <c r="G81" s="49">
        <f t="shared" si="13"/>
        <v>0</v>
      </c>
      <c r="H81" s="69" t="s">
        <v>217</v>
      </c>
      <c r="I81" s="3"/>
      <c r="J81" s="17"/>
      <c r="K81" s="17"/>
      <c r="L81" s="17"/>
      <c r="M81" s="17"/>
      <c r="N81" s="17"/>
      <c r="O81" s="17"/>
    </row>
    <row r="82" spans="1:19" s="18" customFormat="1" ht="15" customHeight="1" x14ac:dyDescent="0.3">
      <c r="A82" s="32">
        <v>66</v>
      </c>
      <c r="B82" s="38" t="s">
        <v>297</v>
      </c>
      <c r="C82" s="45" t="s">
        <v>6</v>
      </c>
      <c r="D82" s="176" t="s">
        <v>950</v>
      </c>
      <c r="E82" s="49">
        <f t="shared" si="12"/>
        <v>2</v>
      </c>
      <c r="F82" s="49">
        <v>0.5</v>
      </c>
      <c r="G82" s="49">
        <f t="shared" si="13"/>
        <v>1</v>
      </c>
      <c r="H82" s="69" t="s">
        <v>221</v>
      </c>
      <c r="I82" s="3"/>
      <c r="J82" s="17"/>
      <c r="K82" s="17"/>
      <c r="L82" s="17"/>
      <c r="M82" s="17"/>
      <c r="N82" s="17"/>
      <c r="O82" s="17"/>
    </row>
    <row r="83" spans="1:19" ht="15" customHeight="1" x14ac:dyDescent="0.3">
      <c r="A83" s="32">
        <v>67</v>
      </c>
      <c r="B83" s="38" t="s">
        <v>298</v>
      </c>
      <c r="C83" s="45" t="s">
        <v>6</v>
      </c>
      <c r="D83" s="176" t="s">
        <v>805</v>
      </c>
      <c r="E83" s="49">
        <f t="shared" si="12"/>
        <v>2</v>
      </c>
      <c r="F83" s="49"/>
      <c r="G83" s="49">
        <f t="shared" si="13"/>
        <v>2</v>
      </c>
      <c r="H83" s="69" t="s">
        <v>804</v>
      </c>
      <c r="I83" s="3"/>
      <c r="J83" s="40"/>
      <c r="K83" s="40"/>
      <c r="L83" s="40"/>
      <c r="M83" s="40"/>
      <c r="N83" s="40"/>
      <c r="O83" s="40"/>
    </row>
    <row r="84" spans="1:19" s="18" customFormat="1" ht="15" customHeight="1" x14ac:dyDescent="0.3">
      <c r="A84" s="32">
        <v>68</v>
      </c>
      <c r="B84" s="38" t="s">
        <v>299</v>
      </c>
      <c r="C84" s="45" t="s">
        <v>7</v>
      </c>
      <c r="D84" s="46" t="s">
        <v>826</v>
      </c>
      <c r="E84" s="49">
        <f t="shared" si="12"/>
        <v>0</v>
      </c>
      <c r="F84" s="49">
        <v>0.5</v>
      </c>
      <c r="G84" s="49">
        <f t="shared" si="13"/>
        <v>0</v>
      </c>
      <c r="H84" s="69" t="s">
        <v>223</v>
      </c>
      <c r="I84" s="3"/>
      <c r="J84" s="17"/>
      <c r="K84" s="17"/>
      <c r="L84" s="17"/>
      <c r="M84" s="17"/>
      <c r="N84" s="17"/>
      <c r="O84" s="17"/>
    </row>
    <row r="85" spans="1:19" ht="15" customHeight="1" x14ac:dyDescent="0.3">
      <c r="A85" s="32">
        <v>69</v>
      </c>
      <c r="B85" s="38" t="s">
        <v>300</v>
      </c>
      <c r="C85" s="45" t="s">
        <v>6</v>
      </c>
      <c r="D85" s="48" t="s">
        <v>167</v>
      </c>
      <c r="E85" s="49">
        <f t="shared" si="12"/>
        <v>2</v>
      </c>
      <c r="F85" s="49"/>
      <c r="G85" s="49">
        <f t="shared" si="13"/>
        <v>2</v>
      </c>
      <c r="H85" s="69" t="s">
        <v>224</v>
      </c>
      <c r="I85" s="3"/>
      <c r="J85" s="40"/>
      <c r="K85" s="40"/>
      <c r="L85" s="40"/>
      <c r="M85" s="40"/>
      <c r="N85" s="40"/>
      <c r="O85" s="40"/>
    </row>
    <row r="86" spans="1:19" s="18" customFormat="1" ht="15" customHeight="1" x14ac:dyDescent="0.3">
      <c r="A86" s="32">
        <v>70</v>
      </c>
      <c r="B86" s="38" t="s">
        <v>301</v>
      </c>
      <c r="C86" s="45" t="s">
        <v>6</v>
      </c>
      <c r="D86" s="48" t="s">
        <v>167</v>
      </c>
      <c r="E86" s="49">
        <f t="shared" si="12"/>
        <v>2</v>
      </c>
      <c r="F86" s="49"/>
      <c r="G86" s="49">
        <f t="shared" si="13"/>
        <v>2</v>
      </c>
      <c r="H86" s="69" t="s">
        <v>225</v>
      </c>
      <c r="I86" s="3"/>
      <c r="J86" s="17"/>
      <c r="K86" s="17"/>
      <c r="L86" s="17"/>
      <c r="M86" s="17"/>
      <c r="N86" s="17"/>
      <c r="O86" s="17"/>
    </row>
    <row r="87" spans="1:19" s="18" customFormat="1" ht="15" customHeight="1" x14ac:dyDescent="0.3">
      <c r="A87" s="32">
        <v>71</v>
      </c>
      <c r="B87" s="38" t="s">
        <v>302</v>
      </c>
      <c r="C87" s="45" t="s">
        <v>7</v>
      </c>
      <c r="D87" s="48"/>
      <c r="E87" s="49">
        <f t="shared" si="12"/>
        <v>0</v>
      </c>
      <c r="F87" s="49"/>
      <c r="G87" s="49">
        <f t="shared" si="13"/>
        <v>0</v>
      </c>
      <c r="H87" s="69" t="s">
        <v>98</v>
      </c>
      <c r="I87" s="3"/>
      <c r="J87" s="17"/>
      <c r="K87" s="17"/>
      <c r="L87" s="17"/>
      <c r="M87" s="17"/>
      <c r="N87" s="17"/>
      <c r="O87" s="17"/>
    </row>
    <row r="88" spans="1:19" ht="15" customHeight="1" x14ac:dyDescent="0.3">
      <c r="A88" s="32">
        <v>72</v>
      </c>
      <c r="B88" s="38" t="s">
        <v>303</v>
      </c>
      <c r="C88" s="45" t="s">
        <v>7</v>
      </c>
      <c r="D88" s="48" t="s">
        <v>542</v>
      </c>
      <c r="E88" s="49">
        <f t="shared" si="12"/>
        <v>0</v>
      </c>
      <c r="F88" s="49"/>
      <c r="G88" s="49">
        <f t="shared" si="13"/>
        <v>0</v>
      </c>
      <c r="H88" s="69" t="s">
        <v>100</v>
      </c>
      <c r="I88" s="3"/>
      <c r="J88" s="40"/>
      <c r="K88" s="40"/>
      <c r="L88" s="40"/>
      <c r="M88" s="40"/>
      <c r="N88" s="40"/>
      <c r="O88" s="40"/>
    </row>
    <row r="89" spans="1:19" s="18" customFormat="1" ht="15" customHeight="1" x14ac:dyDescent="0.3">
      <c r="A89" s="32">
        <v>73</v>
      </c>
      <c r="B89" s="38" t="s">
        <v>304</v>
      </c>
      <c r="C89" s="45" t="s">
        <v>6</v>
      </c>
      <c r="D89" s="46" t="s">
        <v>564</v>
      </c>
      <c r="E89" s="49">
        <f t="shared" si="12"/>
        <v>2</v>
      </c>
      <c r="F89" s="49"/>
      <c r="G89" s="49">
        <f t="shared" si="13"/>
        <v>2</v>
      </c>
      <c r="H89" s="69" t="s">
        <v>101</v>
      </c>
      <c r="I89" s="3"/>
      <c r="J89" s="17"/>
      <c r="K89" s="17"/>
      <c r="L89" s="17"/>
      <c r="M89" s="17"/>
      <c r="N89" s="17"/>
      <c r="O89" s="17"/>
    </row>
    <row r="90" spans="1:19" s="18" customFormat="1" ht="15" customHeight="1" x14ac:dyDescent="0.3">
      <c r="A90" s="32">
        <v>74</v>
      </c>
      <c r="B90" s="38" t="s">
        <v>305</v>
      </c>
      <c r="C90" s="45" t="s">
        <v>6</v>
      </c>
      <c r="D90" s="46" t="s">
        <v>137</v>
      </c>
      <c r="E90" s="49">
        <f t="shared" si="12"/>
        <v>2</v>
      </c>
      <c r="F90" s="49">
        <v>0.5</v>
      </c>
      <c r="G90" s="49">
        <f t="shared" si="13"/>
        <v>1</v>
      </c>
      <c r="H90" s="69" t="s">
        <v>694</v>
      </c>
      <c r="I90" s="3"/>
      <c r="J90" s="17"/>
      <c r="K90" s="17"/>
      <c r="L90" s="17"/>
      <c r="M90" s="17"/>
      <c r="N90" s="17"/>
      <c r="O90" s="17"/>
    </row>
    <row r="91" spans="1:19" s="30" customFormat="1" ht="15" customHeight="1" x14ac:dyDescent="0.3">
      <c r="A91" s="102"/>
      <c r="B91" s="101" t="s">
        <v>306</v>
      </c>
      <c r="C91" s="106"/>
      <c r="D91" s="102"/>
      <c r="E91" s="102"/>
      <c r="F91" s="102"/>
      <c r="G91" s="102"/>
      <c r="H91" s="102"/>
      <c r="I91" s="3"/>
      <c r="J91" s="3"/>
      <c r="K91" s="3"/>
      <c r="L91" s="3"/>
      <c r="M91" s="62"/>
      <c r="N91" s="29"/>
      <c r="O91" s="29"/>
      <c r="P91" s="29"/>
      <c r="Q91" s="29"/>
      <c r="R91" s="29"/>
      <c r="S91" s="29"/>
    </row>
    <row r="92" spans="1:19" s="18" customFormat="1" ht="15" customHeight="1" x14ac:dyDescent="0.3">
      <c r="A92" s="32">
        <v>75</v>
      </c>
      <c r="B92" s="38" t="s">
        <v>307</v>
      </c>
      <c r="C92" s="45" t="s">
        <v>6</v>
      </c>
      <c r="D92" s="46" t="s">
        <v>137</v>
      </c>
      <c r="E92" s="49">
        <f t="shared" ref="E92:E100" si="14">IF(C92=C$5,2,0)</f>
        <v>2</v>
      </c>
      <c r="F92" s="49">
        <v>0.5</v>
      </c>
      <c r="G92" s="49">
        <f t="shared" ref="G92:G100" si="15">E92*(1-F92)</f>
        <v>1</v>
      </c>
      <c r="H92" s="69" t="s">
        <v>421</v>
      </c>
      <c r="I92" s="3"/>
      <c r="J92" s="17"/>
      <c r="K92" s="17"/>
      <c r="L92" s="17"/>
      <c r="M92" s="17"/>
      <c r="N92" s="17"/>
      <c r="O92" s="17"/>
    </row>
    <row r="93" spans="1:19" s="18" customFormat="1" ht="15" customHeight="1" x14ac:dyDescent="0.3">
      <c r="A93" s="32">
        <v>76</v>
      </c>
      <c r="B93" s="38" t="s">
        <v>308</v>
      </c>
      <c r="C93" s="45" t="s">
        <v>6</v>
      </c>
      <c r="D93" s="46" t="s">
        <v>137</v>
      </c>
      <c r="E93" s="49">
        <f t="shared" si="14"/>
        <v>2</v>
      </c>
      <c r="F93" s="49">
        <v>0.5</v>
      </c>
      <c r="G93" s="49">
        <f t="shared" si="15"/>
        <v>1</v>
      </c>
      <c r="H93" s="69" t="s">
        <v>429</v>
      </c>
      <c r="I93" s="3"/>
      <c r="J93" s="17"/>
      <c r="K93" s="17"/>
      <c r="L93" s="17"/>
      <c r="M93" s="17"/>
      <c r="N93" s="17"/>
      <c r="O93" s="17"/>
    </row>
    <row r="94" spans="1:19" ht="15" customHeight="1" x14ac:dyDescent="0.3">
      <c r="A94" s="32">
        <v>77</v>
      </c>
      <c r="B94" s="38" t="s">
        <v>309</v>
      </c>
      <c r="C94" s="45" t="s">
        <v>6</v>
      </c>
      <c r="D94" s="46" t="s">
        <v>564</v>
      </c>
      <c r="E94" s="49">
        <f t="shared" si="14"/>
        <v>2</v>
      </c>
      <c r="F94" s="49"/>
      <c r="G94" s="49">
        <f t="shared" si="15"/>
        <v>2</v>
      </c>
      <c r="H94" s="69" t="s">
        <v>354</v>
      </c>
      <c r="I94" s="3"/>
      <c r="J94" s="40"/>
      <c r="K94" s="40"/>
      <c r="L94" s="40"/>
      <c r="M94" s="40"/>
      <c r="N94" s="40"/>
      <c r="O94" s="40"/>
    </row>
    <row r="95" spans="1:19" ht="15" customHeight="1" x14ac:dyDescent="0.3">
      <c r="A95" s="32">
        <v>78</v>
      </c>
      <c r="B95" s="38" t="s">
        <v>310</v>
      </c>
      <c r="C95" s="45" t="s">
        <v>7</v>
      </c>
      <c r="D95" s="48"/>
      <c r="E95" s="49">
        <f t="shared" si="14"/>
        <v>0</v>
      </c>
      <c r="F95" s="49"/>
      <c r="G95" s="49">
        <f t="shared" si="15"/>
        <v>0</v>
      </c>
      <c r="H95" s="69" t="s">
        <v>439</v>
      </c>
      <c r="I95" s="3"/>
      <c r="J95" s="40"/>
      <c r="K95" s="40"/>
      <c r="L95" s="40"/>
      <c r="M95" s="40"/>
      <c r="N95" s="40"/>
      <c r="O95" s="40"/>
    </row>
    <row r="96" spans="1:19" ht="15" customHeight="1" x14ac:dyDescent="0.3">
      <c r="A96" s="32">
        <v>79</v>
      </c>
      <c r="B96" s="38" t="s">
        <v>311</v>
      </c>
      <c r="C96" s="45" t="s">
        <v>7</v>
      </c>
      <c r="D96" s="48"/>
      <c r="E96" s="49">
        <f t="shared" si="14"/>
        <v>0</v>
      </c>
      <c r="F96" s="49"/>
      <c r="G96" s="49">
        <f t="shared" si="15"/>
        <v>0</v>
      </c>
      <c r="H96" s="69" t="s">
        <v>446</v>
      </c>
      <c r="I96" s="3"/>
      <c r="J96" s="40"/>
      <c r="K96" s="40"/>
      <c r="L96" s="40"/>
      <c r="M96" s="40"/>
      <c r="N96" s="40"/>
      <c r="O96" s="40"/>
    </row>
    <row r="97" spans="1:19" s="18" customFormat="1" ht="15" customHeight="1" x14ac:dyDescent="0.3">
      <c r="A97" s="32">
        <v>80</v>
      </c>
      <c r="B97" s="38" t="s">
        <v>312</v>
      </c>
      <c r="C97" s="45" t="s">
        <v>6</v>
      </c>
      <c r="D97" s="176" t="s">
        <v>865</v>
      </c>
      <c r="E97" s="49">
        <f t="shared" si="14"/>
        <v>2</v>
      </c>
      <c r="F97" s="49"/>
      <c r="G97" s="49">
        <f t="shared" si="15"/>
        <v>2</v>
      </c>
      <c r="H97" s="69" t="s">
        <v>868</v>
      </c>
      <c r="I97" s="3"/>
      <c r="J97" s="17"/>
      <c r="K97" s="17"/>
      <c r="L97" s="17"/>
      <c r="M97" s="17"/>
      <c r="N97" s="17"/>
      <c r="O97" s="17"/>
    </row>
    <row r="98" spans="1:19" s="18" customFormat="1" ht="15" customHeight="1" x14ac:dyDescent="0.3">
      <c r="A98" s="32">
        <v>81</v>
      </c>
      <c r="B98" s="38" t="s">
        <v>313</v>
      </c>
      <c r="C98" s="45" t="s">
        <v>6</v>
      </c>
      <c r="D98" s="46" t="s">
        <v>137</v>
      </c>
      <c r="E98" s="49">
        <f t="shared" si="14"/>
        <v>2</v>
      </c>
      <c r="F98" s="49">
        <v>0.5</v>
      </c>
      <c r="G98" s="49">
        <f t="shared" si="15"/>
        <v>1</v>
      </c>
      <c r="H98" s="69" t="s">
        <v>473</v>
      </c>
      <c r="I98" s="3"/>
      <c r="J98" s="17"/>
      <c r="K98" s="17"/>
      <c r="L98" s="17"/>
      <c r="M98" s="17"/>
      <c r="N98" s="17"/>
      <c r="O98" s="17"/>
    </row>
    <row r="99" spans="1:19" s="18" customFormat="1" ht="15" customHeight="1" x14ac:dyDescent="0.3">
      <c r="A99" s="32">
        <v>82</v>
      </c>
      <c r="B99" s="38" t="s">
        <v>314</v>
      </c>
      <c r="C99" s="45" t="s">
        <v>7</v>
      </c>
      <c r="D99" s="46"/>
      <c r="E99" s="49">
        <f t="shared" si="14"/>
        <v>0</v>
      </c>
      <c r="F99" s="49"/>
      <c r="G99" s="49">
        <f t="shared" si="15"/>
        <v>0</v>
      </c>
      <c r="H99" s="69" t="s">
        <v>430</v>
      </c>
      <c r="I99" s="3"/>
      <c r="J99" s="17"/>
      <c r="K99" s="17"/>
      <c r="L99" s="17"/>
      <c r="M99" s="17"/>
      <c r="N99" s="17"/>
      <c r="O99" s="17"/>
    </row>
    <row r="100" spans="1:19" s="18" customFormat="1" ht="15" customHeight="1" x14ac:dyDescent="0.3">
      <c r="A100" s="32">
        <v>83</v>
      </c>
      <c r="B100" s="38" t="s">
        <v>315</v>
      </c>
      <c r="C100" s="45" t="s">
        <v>7</v>
      </c>
      <c r="D100" s="48"/>
      <c r="E100" s="49">
        <f t="shared" si="14"/>
        <v>0</v>
      </c>
      <c r="F100" s="49"/>
      <c r="G100" s="49">
        <f t="shared" si="15"/>
        <v>0</v>
      </c>
      <c r="H100" s="69" t="s">
        <v>431</v>
      </c>
      <c r="I100" s="3"/>
      <c r="J100" s="17"/>
      <c r="K100" s="17"/>
      <c r="L100" s="17"/>
      <c r="M100" s="17"/>
      <c r="N100" s="17"/>
      <c r="O100" s="17"/>
    </row>
    <row r="101" spans="1:19" s="30" customFormat="1" ht="15" customHeight="1" x14ac:dyDescent="0.3">
      <c r="A101" s="102"/>
      <c r="B101" s="101" t="s">
        <v>344</v>
      </c>
      <c r="C101" s="106"/>
      <c r="D101" s="102"/>
      <c r="E101" s="102"/>
      <c r="F101" s="102"/>
      <c r="G101" s="102"/>
      <c r="H101" s="102"/>
      <c r="I101" s="3"/>
      <c r="J101" s="3"/>
      <c r="K101" s="3"/>
      <c r="L101" s="3"/>
      <c r="M101" s="62"/>
      <c r="N101" s="29"/>
      <c r="O101" s="29"/>
      <c r="P101" s="29"/>
      <c r="Q101" s="29"/>
      <c r="R101" s="29"/>
      <c r="S101" s="29"/>
    </row>
    <row r="102" spans="1:19" ht="15" customHeight="1" x14ac:dyDescent="0.3">
      <c r="A102" s="32">
        <v>84</v>
      </c>
      <c r="B102" s="38" t="s">
        <v>345</v>
      </c>
      <c r="C102" s="45" t="s">
        <v>7</v>
      </c>
      <c r="D102" s="48"/>
      <c r="E102" s="49">
        <f>IF(C102=C$5,2,0)</f>
        <v>0</v>
      </c>
      <c r="F102" s="49"/>
      <c r="G102" s="49">
        <f>E102*(1-F102)</f>
        <v>0</v>
      </c>
      <c r="H102" s="69" t="s">
        <v>432</v>
      </c>
      <c r="I102" s="3"/>
      <c r="J102" s="40"/>
      <c r="K102" s="40"/>
      <c r="L102" s="40"/>
      <c r="M102" s="40"/>
      <c r="N102" s="40"/>
      <c r="O102" s="40"/>
    </row>
    <row r="103" spans="1:19" ht="15" customHeight="1" x14ac:dyDescent="0.3">
      <c r="A103" s="32">
        <v>85</v>
      </c>
      <c r="B103" s="38" t="s">
        <v>346</v>
      </c>
      <c r="C103" s="45" t="s">
        <v>7</v>
      </c>
      <c r="D103" s="48"/>
      <c r="E103" s="49">
        <f>IF(C103=C$5,2,0)</f>
        <v>0</v>
      </c>
      <c r="F103" s="49"/>
      <c r="G103" s="49">
        <f>E103*(1-F103)</f>
        <v>0</v>
      </c>
      <c r="H103" s="69" t="str">
        <f>'Показатель 5.1'!L103</f>
        <v>http://sevzakon.ru/view/laws/bank_zakonoproektov/i_sozyv_2015/ob_ispolnenii_gorodskogo_byudzheta_goroda_sevastopolya_za_2014_god/</v>
      </c>
    </row>
    <row r="107" spans="1:19" x14ac:dyDescent="0.3">
      <c r="A107" s="27"/>
      <c r="B107" s="19"/>
      <c r="C107" s="111"/>
      <c r="D107" s="19"/>
      <c r="E107" s="28"/>
      <c r="F107" s="28"/>
      <c r="G107" s="28"/>
      <c r="H107" s="28"/>
    </row>
    <row r="114" spans="1:8" x14ac:dyDescent="0.3">
      <c r="A114" s="27"/>
      <c r="B114" s="19"/>
      <c r="C114" s="111"/>
      <c r="D114" s="19"/>
      <c r="E114" s="28"/>
      <c r="F114" s="28"/>
      <c r="G114" s="28"/>
      <c r="H114" s="28"/>
    </row>
    <row r="118" spans="1:8" x14ac:dyDescent="0.3">
      <c r="A118" s="27"/>
      <c r="B118" s="19"/>
      <c r="C118" s="111"/>
      <c r="D118" s="19"/>
      <c r="E118" s="28"/>
      <c r="F118" s="28"/>
      <c r="G118" s="28"/>
      <c r="H118" s="28"/>
    </row>
    <row r="121" spans="1:8" x14ac:dyDescent="0.3">
      <c r="A121" s="27"/>
      <c r="B121" s="19"/>
      <c r="C121" s="111"/>
      <c r="D121" s="19"/>
      <c r="E121" s="28"/>
      <c r="F121" s="28"/>
      <c r="G121" s="28"/>
      <c r="H121" s="28"/>
    </row>
    <row r="125" spans="1:8" x14ac:dyDescent="0.3">
      <c r="A125" s="27"/>
      <c r="B125" s="19"/>
      <c r="C125" s="111"/>
      <c r="D125" s="19"/>
      <c r="E125" s="28"/>
      <c r="F125" s="28"/>
      <c r="G125" s="28"/>
      <c r="H125" s="28"/>
    </row>
    <row r="128" spans="1:8" x14ac:dyDescent="0.3">
      <c r="A128" s="27"/>
      <c r="B128" s="19"/>
      <c r="C128" s="111"/>
      <c r="D128" s="19"/>
      <c r="E128" s="28"/>
      <c r="F128" s="28"/>
      <c r="G128" s="28"/>
      <c r="H128" s="28"/>
    </row>
    <row r="132" spans="1:8" x14ac:dyDescent="0.3">
      <c r="A132" s="27"/>
      <c r="B132" s="19"/>
      <c r="C132" s="111"/>
      <c r="D132" s="19"/>
      <c r="E132" s="28"/>
      <c r="F132" s="28"/>
      <c r="G132" s="28"/>
      <c r="H132" s="28"/>
    </row>
  </sheetData>
  <autoFilter ref="A10:O103"/>
  <dataConsolidate/>
  <mergeCells count="10">
    <mergeCell ref="B5:B7"/>
    <mergeCell ref="E5:E7"/>
    <mergeCell ref="G5:G7"/>
    <mergeCell ref="F5:F7"/>
    <mergeCell ref="A1:H1"/>
    <mergeCell ref="A3:H3"/>
    <mergeCell ref="A4:A7"/>
    <mergeCell ref="D4:D7"/>
    <mergeCell ref="E4:G4"/>
    <mergeCell ref="H4:H7"/>
  </mergeCells>
  <phoneticPr fontId="31" type="noConversion"/>
  <dataValidations count="2">
    <dataValidation type="list" allowBlank="1" showInputMessage="1" showErrorMessage="1" sqref="F92:F100 F11:F28 F30:F40 F42:F47 F49:F55 F57:F70 F72:F77 F79:F90 F102:F103">
      <formula1>Формат</formula1>
    </dataValidation>
    <dataValidation type="list" allowBlank="1" showInputMessage="1" showErrorMessage="1" sqref="C11:C28 C30:C40 C42:C47 C49:C55 C57:C70 C72:C77 C79:C90 C102:C103 C92:C100">
      <formula1>$C$5:$C$7</formula1>
    </dataValidation>
  </dataValidations>
  <hyperlinks>
    <hyperlink ref="H12" r:id="rId1"/>
    <hyperlink ref="H16" r:id="rId2"/>
    <hyperlink ref="H21" r:id="rId3"/>
    <hyperlink ref="H23" r:id="rId4"/>
    <hyperlink ref="H24" r:id="rId5"/>
    <hyperlink ref="H34" r:id="rId6"/>
    <hyperlink ref="H30" r:id="rId7" display="http://ksp.karelia.ru/index.php?option=com_content&amp;view=article&amp;id=96&amp;Itemid=19"/>
    <hyperlink ref="H37" r:id="rId8"/>
    <hyperlink ref="H19" r:id="rId9"/>
    <hyperlink ref="H42" r:id="rId10" display="http://kspra.ru/page.php?id=184"/>
    <hyperlink ref="H43" r:id="rId11"/>
    <hyperlink ref="H44" r:id="rId12"/>
    <hyperlink ref="H46" r:id="rId13" display="http://www.ksp34.ru/activity/experts/"/>
    <hyperlink ref="H49" r:id="rId14"/>
    <hyperlink ref="H50" r:id="rId15"/>
    <hyperlink ref="H59" r:id="rId16"/>
    <hyperlink ref="H60" r:id="rId17"/>
    <hyperlink ref="H61" r:id="rId18"/>
    <hyperlink ref="H64" r:id="rId19"/>
    <hyperlink ref="H75" r:id="rId20"/>
    <hyperlink ref="H80" r:id="rId21"/>
    <hyperlink ref="H81" r:id="rId22"/>
    <hyperlink ref="H82" r:id="rId23"/>
    <hyperlink ref="H88" r:id="rId24"/>
    <hyperlink ref="H90" r:id="rId25"/>
    <hyperlink ref="H103" r:id="rId26" display="http://sevastopol.gov.ru/index.php"/>
    <hyperlink ref="H27" r:id="rId27"/>
    <hyperlink ref="H20" r:id="rId28" display="http://ob.mosreg.ru/index.php/o-byudzhete/zakon-o-byudzhete/2015-god/338-byudzhet-moskovskoj-oblasti-na-2015-god-i-na-planovyj-period-2016-i-2017-godov"/>
    <hyperlink ref="H13" r:id="rId29"/>
    <hyperlink ref="H32" r:id="rId30" display="http://kspao.ru/eksanalmer/2015/budget_2014/index.php"/>
    <hyperlink ref="H39" r:id="rId31" display="http://ksp.org.ru/rubric/633200024/POSLEDUYuSchIY-KONTROL"/>
    <hyperlink ref="H52" r:id="rId32"/>
    <hyperlink ref="H58" r:id="rId33"/>
    <hyperlink ref="H70" r:id="rId34"/>
    <hyperlink ref="H87" r:id="rId35"/>
    <hyperlink ref="H92" r:id="rId36"/>
    <hyperlink ref="H100" r:id="rId37"/>
    <hyperlink ref="H85" r:id="rId38"/>
    <hyperlink ref="H11" r:id="rId39"/>
    <hyperlink ref="H38" r:id="rId40"/>
    <hyperlink ref="H65" r:id="rId41" display="http://ksp.r52.ru/ru/251/?nid=120&amp;a=entry.show"/>
    <hyperlink ref="H69" r:id="rId42"/>
    <hyperlink ref="H63" r:id="rId43"/>
    <hyperlink ref="H67" r:id="rId44"/>
    <hyperlink ref="H68" r:id="rId45"/>
    <hyperlink ref="H72" r:id="rId46"/>
    <hyperlink ref="H74" r:id="rId47"/>
    <hyperlink ref="H31" r:id="rId48"/>
    <hyperlink ref="H18" r:id="rId49"/>
    <hyperlink ref="H54" r:id="rId50"/>
    <hyperlink ref="H76" display="http://www.depfin.admhmao.ru/wps/portal/fin/home/openbudget/material/ispolnenie/project/af60fd43-c826-470d-be6e-117872f6f00b/!ut/p/b1/hZBdT4MwFIZ_kfT0Y5Re1oGIoxUpY6M3C5uGwMYwxsjWXy8Yb6fn7k2evM-bgyyqGPbxQogFoC2y5_qrberPdjjXpzlbfwc8UEoYysqURiCJXIYlMTFbEbRBV"/>
    <hyperlink ref="H28" r:id="rId51"/>
    <hyperlink ref="H35" r:id="rId52"/>
    <hyperlink ref="H94" r:id="rId53"/>
    <hyperlink ref="H83" r:id="rId54" display="http://fin22.ru/projects/p2015/"/>
    <hyperlink ref="H84" r:id="rId55"/>
    <hyperlink ref="H79" r:id="rId56"/>
    <hyperlink ref="H86" r:id="rId57"/>
    <hyperlink ref="H89" r:id="rId58"/>
    <hyperlink ref="H17" r:id="rId59"/>
    <hyperlink ref="H55" r:id="rId60" display="http://www.mfsk.ru/budget/otchet/ips"/>
    <hyperlink ref="H15" r:id="rId61"/>
    <hyperlink ref="H73" r:id="rId62" display="http://spso66.ru/ekspertno-analiticheskaya-deyatelnost-schetnoj-palaty-sverdlovskoj-oblasti-v-2014-godu-2/"/>
    <hyperlink ref="H51" r:id="rId63" display="http://www.kspkbr.ru/index.php/2012-06-22-11-50-48/materialy-ekspertno-analiticheskoj-deyatelnosti/53-o-palate/914-po-itogam-deyatelnosti-za-2015-god"/>
    <hyperlink ref="H45" r:id="rId64" display="http://ksp-ao.ru/flats_sold/ekspertnuezaklyucheniya/"/>
    <hyperlink ref="H22" r:id="rId65" display="http://minfin.ryazangov.ru/documents/documents_RO/"/>
  </hyperlinks>
  <pageMargins left="0.70866141732283472" right="0.70866141732283472" top="0.74803149606299213" bottom="0.74803149606299213" header="0.31496062992125984" footer="0.31496062992125984"/>
  <pageSetup paperSize="9" scale="64" fitToHeight="4" orientation="landscape" r:id="rId66"/>
  <headerFooter>
    <oddFooter>&amp;A&amp;RСтраница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zoomScale="94" zoomScaleNormal="94" zoomScaleSheetLayoutView="84" workbookViewId="0">
      <pane xSplit="2" ySplit="10" topLeftCell="C11" activePane="bottomRight" state="frozen"/>
      <selection activeCell="B1" sqref="B1:B65536"/>
      <selection pane="topRight" activeCell="B1" sqref="B1:B65536"/>
      <selection pane="bottomLeft" activeCell="B1" sqref="B1:B65536"/>
      <selection pane="bottomRight" activeCell="F4" sqref="F4:H4"/>
    </sheetView>
  </sheetViews>
  <sheetFormatPr defaultColWidth="9.109375" defaultRowHeight="13.8" x14ac:dyDescent="0.3"/>
  <cols>
    <col min="1" max="1" width="4.33203125" style="26" customWidth="1"/>
    <col min="2" max="2" width="22.6640625" style="43" customWidth="1"/>
    <col min="3" max="3" width="41.5546875" style="43" customWidth="1"/>
    <col min="4" max="4" width="17.33203125" style="43" customWidth="1"/>
    <col min="5" max="5" width="15.109375" style="141" customWidth="1"/>
    <col min="6" max="6" width="10.6640625" style="149" customWidth="1"/>
    <col min="7" max="7" width="10.33203125" style="149" customWidth="1"/>
    <col min="8" max="8" width="11.88671875" style="149" customWidth="1"/>
    <col min="9" max="9" width="27.44140625" style="99" customWidth="1"/>
    <col min="10" max="10" width="14.109375" style="43" customWidth="1"/>
    <col min="11" max="11" width="7.44140625" style="25" customWidth="1"/>
    <col min="12" max="12" width="10.88671875" style="25" customWidth="1"/>
    <col min="13" max="13" width="7" style="25" customWidth="1"/>
    <col min="14" max="14" width="46" style="25" customWidth="1"/>
    <col min="15" max="15" width="40" style="63" customWidth="1"/>
    <col min="16" max="16384" width="9.109375" style="43"/>
  </cols>
  <sheetData>
    <row r="1" spans="1:21" s="40" customFormat="1" ht="13.5" customHeight="1" x14ac:dyDescent="0.25">
      <c r="A1" s="272" t="s">
        <v>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21" ht="15" customHeight="1" x14ac:dyDescent="0.3">
      <c r="A2" s="36" t="s">
        <v>364</v>
      </c>
      <c r="B2" s="36"/>
      <c r="C2" s="51"/>
      <c r="D2" s="51"/>
      <c r="E2" s="110"/>
      <c r="F2" s="147"/>
      <c r="G2" s="147"/>
      <c r="H2" s="147"/>
      <c r="I2" s="97"/>
      <c r="J2" s="51"/>
      <c r="K2" s="51"/>
      <c r="L2" s="51"/>
      <c r="M2" s="51"/>
      <c r="N2" s="51"/>
      <c r="O2" s="43"/>
    </row>
    <row r="3" spans="1:21" ht="57" customHeight="1" x14ac:dyDescent="0.3">
      <c r="A3" s="273" t="str">
        <f>'Методика (Раздел 5)'!B16</f>
        <v xml:space="preserve">Проведение публичных слушаний по годовому отчету об исполнении бюджета субъекта РФ предусмотрено Федеральным законом от 6 октября 1999 г.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 Правовые основы проведения публичных слушаний установлены Федеральным законом от 21 июля 2014 г. №212-ФЗ «Об основах общественного контроля в Российской Федерации». 
В целях оценки показателя публичными слушаниями признаются мероприятия, проводимые в очной форме, в которых может принять участие любой гражданин. Учитывается итоговый документ (протокол), составленный организатором публичных слушаний. Итоговый документ (протокол) должен содержать обобщенную информацию о ходе публичных слушаний, в том числе о мнениях их участников, поступивших предложениях и заявлениях, об одобренных большинством участников слушаний рекомендациях.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43"/>
    </row>
    <row r="4" spans="1:21" ht="67.5" customHeight="1" x14ac:dyDescent="0.3">
      <c r="A4" s="280" t="s">
        <v>327</v>
      </c>
      <c r="B4" s="41" t="s">
        <v>343</v>
      </c>
      <c r="C4" s="41" t="str">
        <f>'Методика (Раздел 5)'!B15</f>
        <v>Опубликован ли в составе материалов к проекту закона об исполнении бюджета за 2014 год итоговый документ (протокол), принятый по результатам публичных слушаний по годовому отчету об исполнении бюджета?</v>
      </c>
      <c r="D4" s="171" t="s">
        <v>613</v>
      </c>
      <c r="E4" s="142" t="s">
        <v>438</v>
      </c>
      <c r="F4" s="293" t="s">
        <v>120</v>
      </c>
      <c r="G4" s="293"/>
      <c r="H4" s="293"/>
      <c r="I4" s="274" t="s">
        <v>102</v>
      </c>
      <c r="J4" s="274" t="s">
        <v>368</v>
      </c>
      <c r="K4" s="289" t="s">
        <v>68</v>
      </c>
      <c r="L4" s="290"/>
      <c r="M4" s="291"/>
      <c r="N4" s="274" t="s">
        <v>325</v>
      </c>
      <c r="O4" s="64"/>
      <c r="P4" s="40"/>
      <c r="Q4" s="40"/>
      <c r="R4" s="40"/>
      <c r="S4" s="40"/>
      <c r="T4" s="40"/>
      <c r="U4" s="40"/>
    </row>
    <row r="5" spans="1:21" s="22" customFormat="1" ht="24" customHeight="1" x14ac:dyDescent="0.3">
      <c r="A5" s="281"/>
      <c r="B5" s="274" t="s">
        <v>335</v>
      </c>
      <c r="C5" s="42" t="str">
        <f>'Методика (Раздел 5)'!B17</f>
        <v xml:space="preserve">Да, опубликован </v>
      </c>
      <c r="D5" s="172" t="s">
        <v>81</v>
      </c>
      <c r="E5" s="42" t="s">
        <v>139</v>
      </c>
      <c r="F5" s="143" t="s">
        <v>122</v>
      </c>
      <c r="G5" s="143" t="s">
        <v>121</v>
      </c>
      <c r="H5" s="143" t="s">
        <v>127</v>
      </c>
      <c r="I5" s="283"/>
      <c r="J5" s="283"/>
      <c r="K5" s="294" t="s">
        <v>341</v>
      </c>
      <c r="L5" s="294" t="s">
        <v>365</v>
      </c>
      <c r="M5" s="294" t="s">
        <v>340</v>
      </c>
      <c r="N5" s="275"/>
      <c r="O5" s="65"/>
      <c r="P5" s="21"/>
      <c r="Q5" s="21"/>
      <c r="R5" s="21"/>
      <c r="S5" s="21"/>
      <c r="T5" s="21"/>
      <c r="U5" s="21"/>
    </row>
    <row r="6" spans="1:21" s="22" customFormat="1" ht="28.5" customHeight="1" x14ac:dyDescent="0.3">
      <c r="A6" s="281"/>
      <c r="B6" s="283"/>
      <c r="C6" s="42" t="str">
        <f>'Методика (Раздел 5)'!B18</f>
        <v>Нет, не опубликован или не отвечает указанным требованиям</v>
      </c>
      <c r="D6" s="172" t="s">
        <v>82</v>
      </c>
      <c r="E6" s="42" t="s">
        <v>140</v>
      </c>
      <c r="F6" s="42" t="s">
        <v>124</v>
      </c>
      <c r="G6" s="42" t="s">
        <v>123</v>
      </c>
      <c r="H6" s="42" t="s">
        <v>81</v>
      </c>
      <c r="I6" s="283"/>
      <c r="J6" s="283"/>
      <c r="K6" s="295"/>
      <c r="L6" s="295"/>
      <c r="M6" s="295"/>
      <c r="N6" s="275"/>
      <c r="O6" s="65"/>
      <c r="P6" s="21"/>
      <c r="Q6" s="21"/>
      <c r="R6" s="21"/>
      <c r="S6" s="21"/>
      <c r="T6" s="21"/>
      <c r="U6" s="21"/>
    </row>
    <row r="7" spans="1:21" s="22" customFormat="1" ht="12.75" customHeight="1" x14ac:dyDescent="0.3">
      <c r="A7" s="282"/>
      <c r="B7" s="284"/>
      <c r="C7" s="42"/>
      <c r="D7" s="172"/>
      <c r="E7" s="42" t="s">
        <v>125</v>
      </c>
      <c r="F7" s="42" t="s">
        <v>125</v>
      </c>
      <c r="G7" s="42" t="s">
        <v>126</v>
      </c>
      <c r="H7" s="42" t="s">
        <v>82</v>
      </c>
      <c r="I7" s="284"/>
      <c r="J7" s="284"/>
      <c r="K7" s="296"/>
      <c r="L7" s="296"/>
      <c r="M7" s="296"/>
      <c r="N7" s="276"/>
      <c r="O7" s="65"/>
      <c r="P7" s="21"/>
      <c r="Q7" s="21"/>
      <c r="R7" s="21"/>
      <c r="S7" s="21"/>
      <c r="T7" s="21"/>
      <c r="U7" s="21"/>
    </row>
    <row r="8" spans="1:21" s="22" customFormat="1" ht="12.75" hidden="1" customHeight="1" x14ac:dyDescent="0.3">
      <c r="A8" s="16"/>
      <c r="B8" s="42"/>
      <c r="C8" s="42"/>
      <c r="D8" s="172"/>
      <c r="E8" s="42"/>
      <c r="F8" s="42"/>
      <c r="G8" s="42"/>
      <c r="H8" s="42"/>
      <c r="I8" s="42"/>
      <c r="J8" s="42"/>
      <c r="K8" s="53"/>
      <c r="L8" s="53"/>
      <c r="M8" s="44"/>
      <c r="N8" s="20"/>
      <c r="O8" s="65"/>
      <c r="P8" s="21"/>
      <c r="Q8" s="21"/>
      <c r="R8" s="21"/>
      <c r="S8" s="21"/>
      <c r="T8" s="21"/>
      <c r="U8" s="21"/>
    </row>
    <row r="9" spans="1:21" s="22" customFormat="1" ht="237.75" hidden="1" customHeight="1" x14ac:dyDescent="0.3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3"/>
      <c r="L9" s="163"/>
      <c r="M9" s="163"/>
      <c r="N9" s="164"/>
      <c r="O9" s="65"/>
      <c r="P9" s="21"/>
      <c r="Q9" s="21"/>
      <c r="R9" s="21"/>
      <c r="S9" s="21"/>
      <c r="T9" s="21"/>
      <c r="U9" s="21"/>
    </row>
    <row r="10" spans="1:21" s="30" customFormat="1" ht="15" customHeight="1" x14ac:dyDescent="0.3">
      <c r="A10" s="102"/>
      <c r="B10" s="101" t="s">
        <v>226</v>
      </c>
      <c r="C10" s="106"/>
      <c r="D10" s="116"/>
      <c r="E10" s="116"/>
      <c r="F10" s="102"/>
      <c r="G10" s="102"/>
      <c r="H10" s="102"/>
      <c r="I10" s="102"/>
      <c r="J10" s="102"/>
      <c r="K10" s="102"/>
      <c r="L10" s="102"/>
      <c r="M10" s="102"/>
      <c r="N10" s="102"/>
      <c r="O10" s="29"/>
      <c r="P10" s="29"/>
      <c r="Q10" s="29"/>
      <c r="R10" s="29"/>
      <c r="S10" s="29"/>
      <c r="T10" s="29"/>
    </row>
    <row r="11" spans="1:21" s="18" customFormat="1" ht="15" customHeight="1" x14ac:dyDescent="0.3">
      <c r="A11" s="32">
        <v>1</v>
      </c>
      <c r="B11" s="38" t="s">
        <v>227</v>
      </c>
      <c r="C11" s="48" t="s">
        <v>11</v>
      </c>
      <c r="D11" s="150" t="s">
        <v>82</v>
      </c>
      <c r="E11" s="150" t="s">
        <v>125</v>
      </c>
      <c r="F11" s="45"/>
      <c r="G11" s="45"/>
      <c r="H11" s="45"/>
      <c r="I11" s="48" t="s">
        <v>766</v>
      </c>
      <c r="J11" s="48"/>
      <c r="K11" s="49">
        <f>IF(C11=C$5,2,0)</f>
        <v>0</v>
      </c>
      <c r="L11" s="49"/>
      <c r="M11" s="49">
        <f>K11*(1-L11)</f>
        <v>0</v>
      </c>
      <c r="N11" s="89" t="s">
        <v>501</v>
      </c>
      <c r="O11" s="3"/>
      <c r="P11" s="17"/>
      <c r="Q11" s="17"/>
      <c r="R11" s="17"/>
      <c r="S11" s="17"/>
      <c r="T11" s="17"/>
      <c r="U11" s="17"/>
    </row>
    <row r="12" spans="1:21" ht="15" customHeight="1" x14ac:dyDescent="0.3">
      <c r="A12" s="32">
        <v>2</v>
      </c>
      <c r="B12" s="38" t="s">
        <v>228</v>
      </c>
      <c r="C12" s="48" t="s">
        <v>11</v>
      </c>
      <c r="D12" s="150" t="s">
        <v>81</v>
      </c>
      <c r="E12" s="151" t="s">
        <v>373</v>
      </c>
      <c r="F12" s="45"/>
      <c r="G12" s="45" t="s">
        <v>123</v>
      </c>
      <c r="H12" s="45"/>
      <c r="I12" s="48" t="s">
        <v>507</v>
      </c>
      <c r="J12" s="48"/>
      <c r="K12" s="49">
        <f t="shared" ref="K12:K28" si="0">IF(C12=C$5,2,0)</f>
        <v>0</v>
      </c>
      <c r="L12" s="49"/>
      <c r="M12" s="49">
        <f t="shared" ref="M12:M28" si="1">K12*(1-L12)</f>
        <v>0</v>
      </c>
      <c r="N12" s="11" t="s">
        <v>130</v>
      </c>
      <c r="O12" s="3"/>
      <c r="P12" s="40"/>
      <c r="Q12" s="40"/>
      <c r="R12" s="40"/>
      <c r="S12" s="40"/>
      <c r="T12" s="40"/>
      <c r="U12" s="40"/>
    </row>
    <row r="13" spans="1:21" ht="15" customHeight="1" x14ac:dyDescent="0.3">
      <c r="A13" s="32">
        <v>3</v>
      </c>
      <c r="B13" s="38" t="s">
        <v>229</v>
      </c>
      <c r="C13" s="48" t="s">
        <v>10</v>
      </c>
      <c r="D13" s="150" t="s">
        <v>81</v>
      </c>
      <c r="E13" s="151" t="s">
        <v>139</v>
      </c>
      <c r="F13" s="45" t="s">
        <v>125</v>
      </c>
      <c r="G13" s="45" t="s">
        <v>123</v>
      </c>
      <c r="H13" s="45" t="s">
        <v>82</v>
      </c>
      <c r="I13" s="48" t="s">
        <v>517</v>
      </c>
      <c r="J13" s="48"/>
      <c r="K13" s="49">
        <f t="shared" si="0"/>
        <v>2</v>
      </c>
      <c r="L13" s="49"/>
      <c r="M13" s="49">
        <f t="shared" si="1"/>
        <v>2</v>
      </c>
      <c r="N13" s="11" t="s">
        <v>132</v>
      </c>
      <c r="O13" s="3"/>
      <c r="P13" s="40"/>
      <c r="Q13" s="40"/>
      <c r="R13" s="40"/>
      <c r="S13" s="40"/>
      <c r="T13" s="40"/>
      <c r="U13" s="40"/>
    </row>
    <row r="14" spans="1:21" ht="15" customHeight="1" x14ac:dyDescent="0.3">
      <c r="A14" s="32">
        <v>4</v>
      </c>
      <c r="B14" s="38" t="s">
        <v>230</v>
      </c>
      <c r="C14" s="48" t="s">
        <v>10</v>
      </c>
      <c r="D14" s="150" t="s">
        <v>81</v>
      </c>
      <c r="E14" s="151" t="s">
        <v>139</v>
      </c>
      <c r="F14" s="45" t="s">
        <v>124</v>
      </c>
      <c r="G14" s="45" t="s">
        <v>123</v>
      </c>
      <c r="H14" s="45" t="s">
        <v>82</v>
      </c>
      <c r="I14" s="48"/>
      <c r="J14" s="48"/>
      <c r="K14" s="49">
        <f t="shared" si="0"/>
        <v>2</v>
      </c>
      <c r="L14" s="49"/>
      <c r="M14" s="49">
        <f t="shared" si="1"/>
        <v>2</v>
      </c>
      <c r="N14" s="11" t="s">
        <v>522</v>
      </c>
      <c r="O14" s="3"/>
      <c r="P14" s="40"/>
      <c r="Q14" s="40"/>
      <c r="R14" s="40"/>
      <c r="S14" s="40"/>
      <c r="T14" s="40"/>
      <c r="U14" s="40"/>
    </row>
    <row r="15" spans="1:21" ht="15" customHeight="1" x14ac:dyDescent="0.3">
      <c r="A15" s="32">
        <v>5</v>
      </c>
      <c r="B15" s="38" t="s">
        <v>231</v>
      </c>
      <c r="C15" s="48" t="s">
        <v>11</v>
      </c>
      <c r="D15" s="150" t="s">
        <v>82</v>
      </c>
      <c r="E15" s="151" t="s">
        <v>139</v>
      </c>
      <c r="F15" s="45"/>
      <c r="G15" s="45"/>
      <c r="H15" s="45"/>
      <c r="I15" s="48" t="s">
        <v>766</v>
      </c>
      <c r="J15" s="48"/>
      <c r="K15" s="49">
        <f t="shared" si="0"/>
        <v>0</v>
      </c>
      <c r="L15" s="49"/>
      <c r="M15" s="49">
        <f t="shared" si="1"/>
        <v>0</v>
      </c>
      <c r="N15" s="11" t="s">
        <v>531</v>
      </c>
      <c r="O15" s="3"/>
      <c r="P15" s="40"/>
      <c r="Q15" s="40"/>
      <c r="R15" s="40"/>
      <c r="S15" s="40"/>
      <c r="T15" s="40"/>
      <c r="U15" s="40"/>
    </row>
    <row r="16" spans="1:21" ht="15" customHeight="1" x14ac:dyDescent="0.3">
      <c r="A16" s="32">
        <v>6</v>
      </c>
      <c r="B16" s="38" t="s">
        <v>232</v>
      </c>
      <c r="C16" s="48" t="s">
        <v>11</v>
      </c>
      <c r="D16" s="150" t="s">
        <v>82</v>
      </c>
      <c r="E16" s="151" t="s">
        <v>139</v>
      </c>
      <c r="F16" s="45"/>
      <c r="G16" s="45"/>
      <c r="H16" s="45"/>
      <c r="I16" s="48" t="s">
        <v>766</v>
      </c>
      <c r="J16" s="48"/>
      <c r="K16" s="49">
        <f t="shared" si="0"/>
        <v>0</v>
      </c>
      <c r="L16" s="49"/>
      <c r="M16" s="49">
        <f t="shared" si="1"/>
        <v>0</v>
      </c>
      <c r="N16" s="11" t="s">
        <v>349</v>
      </c>
      <c r="O16" s="3"/>
      <c r="P16" s="40"/>
      <c r="Q16" s="40"/>
      <c r="R16" s="40"/>
      <c r="S16" s="40"/>
      <c r="T16" s="40"/>
      <c r="U16" s="40"/>
    </row>
    <row r="17" spans="1:21" ht="15" customHeight="1" x14ac:dyDescent="0.3">
      <c r="A17" s="32">
        <v>7</v>
      </c>
      <c r="B17" s="38" t="s">
        <v>233</v>
      </c>
      <c r="C17" s="48" t="s">
        <v>11</v>
      </c>
      <c r="D17" s="150" t="s">
        <v>81</v>
      </c>
      <c r="E17" s="151" t="s">
        <v>139</v>
      </c>
      <c r="F17" s="45"/>
      <c r="G17" s="45"/>
      <c r="H17" s="45"/>
      <c r="I17" s="48" t="s">
        <v>542</v>
      </c>
      <c r="J17" s="48"/>
      <c r="K17" s="49">
        <f t="shared" si="0"/>
        <v>0</v>
      </c>
      <c r="L17" s="49"/>
      <c r="M17" s="49">
        <f t="shared" si="1"/>
        <v>0</v>
      </c>
      <c r="N17" s="94" t="s">
        <v>532</v>
      </c>
      <c r="O17" s="3"/>
      <c r="P17" s="40"/>
      <c r="Q17" s="40"/>
      <c r="R17" s="40"/>
      <c r="S17" s="40"/>
      <c r="T17" s="40"/>
      <c r="U17" s="40"/>
    </row>
    <row r="18" spans="1:21" ht="15" customHeight="1" x14ac:dyDescent="0.3">
      <c r="A18" s="32">
        <v>8</v>
      </c>
      <c r="B18" s="38" t="s">
        <v>234</v>
      </c>
      <c r="C18" s="48" t="s">
        <v>10</v>
      </c>
      <c r="D18" s="150" t="s">
        <v>81</v>
      </c>
      <c r="E18" s="151" t="s">
        <v>139</v>
      </c>
      <c r="F18" s="45" t="s">
        <v>125</v>
      </c>
      <c r="G18" s="45" t="s">
        <v>126</v>
      </c>
      <c r="H18" s="45" t="s">
        <v>82</v>
      </c>
      <c r="I18" s="48" t="s">
        <v>545</v>
      </c>
      <c r="J18" s="48"/>
      <c r="K18" s="49">
        <f t="shared" si="0"/>
        <v>2</v>
      </c>
      <c r="L18" s="49"/>
      <c r="M18" s="49">
        <f t="shared" si="1"/>
        <v>2</v>
      </c>
      <c r="N18" s="11" t="s">
        <v>544</v>
      </c>
      <c r="O18" s="3"/>
      <c r="P18" s="40"/>
      <c r="Q18" s="40"/>
      <c r="R18" s="40"/>
      <c r="S18" s="40"/>
      <c r="T18" s="40"/>
      <c r="U18" s="40"/>
    </row>
    <row r="19" spans="1:21" ht="15" customHeight="1" x14ac:dyDescent="0.3">
      <c r="A19" s="32">
        <v>9</v>
      </c>
      <c r="B19" s="38" t="s">
        <v>235</v>
      </c>
      <c r="C19" s="48" t="s">
        <v>10</v>
      </c>
      <c r="D19" s="150" t="s">
        <v>81</v>
      </c>
      <c r="E19" s="151" t="s">
        <v>139</v>
      </c>
      <c r="F19" s="45" t="s">
        <v>125</v>
      </c>
      <c r="G19" s="45" t="s">
        <v>123</v>
      </c>
      <c r="H19" s="45" t="s">
        <v>82</v>
      </c>
      <c r="I19" s="48" t="s">
        <v>765</v>
      </c>
      <c r="J19" s="48"/>
      <c r="K19" s="49">
        <f t="shared" si="0"/>
        <v>2</v>
      </c>
      <c r="L19" s="49"/>
      <c r="M19" s="49">
        <f t="shared" si="1"/>
        <v>2</v>
      </c>
      <c r="N19" s="70" t="s">
        <v>764</v>
      </c>
      <c r="O19" s="3"/>
      <c r="P19" s="40"/>
      <c r="Q19" s="40"/>
      <c r="R19" s="40"/>
      <c r="S19" s="40"/>
      <c r="T19" s="40"/>
      <c r="U19" s="40"/>
    </row>
    <row r="20" spans="1:21" ht="15" customHeight="1" x14ac:dyDescent="0.3">
      <c r="A20" s="32">
        <v>10</v>
      </c>
      <c r="B20" s="38" t="s">
        <v>236</v>
      </c>
      <c r="C20" s="48" t="s">
        <v>10</v>
      </c>
      <c r="D20" s="150" t="s">
        <v>81</v>
      </c>
      <c r="E20" s="151" t="s">
        <v>139</v>
      </c>
      <c r="F20" s="45" t="s">
        <v>124</v>
      </c>
      <c r="G20" s="45" t="s">
        <v>123</v>
      </c>
      <c r="H20" s="45" t="s">
        <v>81</v>
      </c>
      <c r="I20" s="48" t="s">
        <v>788</v>
      </c>
      <c r="J20" s="48"/>
      <c r="K20" s="49">
        <f t="shared" si="0"/>
        <v>2</v>
      </c>
      <c r="L20" s="49"/>
      <c r="M20" s="49">
        <f t="shared" si="1"/>
        <v>2</v>
      </c>
      <c r="N20" s="94" t="s">
        <v>789</v>
      </c>
      <c r="O20" s="70"/>
      <c r="P20" s="40"/>
      <c r="Q20" s="40"/>
      <c r="R20" s="40"/>
      <c r="S20" s="40"/>
      <c r="T20" s="40"/>
      <c r="U20" s="40"/>
    </row>
    <row r="21" spans="1:21" ht="15" customHeight="1" x14ac:dyDescent="0.3">
      <c r="A21" s="32">
        <v>11</v>
      </c>
      <c r="B21" s="38" t="s">
        <v>237</v>
      </c>
      <c r="C21" s="48" t="s">
        <v>11</v>
      </c>
      <c r="D21" s="150" t="s">
        <v>81</v>
      </c>
      <c r="E21" s="151" t="s">
        <v>139</v>
      </c>
      <c r="F21" s="45"/>
      <c r="G21" s="45"/>
      <c r="H21" s="45"/>
      <c r="I21" s="48" t="s">
        <v>542</v>
      </c>
      <c r="J21" s="48"/>
      <c r="K21" s="49">
        <f t="shared" si="0"/>
        <v>0</v>
      </c>
      <c r="L21" s="49"/>
      <c r="M21" s="49">
        <f t="shared" si="1"/>
        <v>0</v>
      </c>
      <c r="N21" s="11" t="s">
        <v>555</v>
      </c>
      <c r="O21" s="3"/>
      <c r="P21" s="40"/>
      <c r="Q21" s="40"/>
      <c r="R21" s="40"/>
      <c r="S21" s="40"/>
      <c r="T21" s="40"/>
      <c r="U21" s="40"/>
    </row>
    <row r="22" spans="1:21" ht="15" customHeight="1" x14ac:dyDescent="0.3">
      <c r="A22" s="32">
        <v>12</v>
      </c>
      <c r="B22" s="38" t="s">
        <v>238</v>
      </c>
      <c r="C22" s="48" t="s">
        <v>11</v>
      </c>
      <c r="D22" s="150" t="s">
        <v>81</v>
      </c>
      <c r="E22" s="151" t="s">
        <v>139</v>
      </c>
      <c r="F22" s="45"/>
      <c r="G22" s="45"/>
      <c r="H22" s="45"/>
      <c r="I22" s="48" t="s">
        <v>542</v>
      </c>
      <c r="J22" s="48"/>
      <c r="K22" s="49">
        <f t="shared" si="0"/>
        <v>0</v>
      </c>
      <c r="L22" s="49"/>
      <c r="M22" s="49">
        <f t="shared" si="1"/>
        <v>0</v>
      </c>
      <c r="N22" s="11" t="s">
        <v>141</v>
      </c>
      <c r="O22" s="3"/>
      <c r="P22" s="40"/>
      <c r="Q22" s="40"/>
      <c r="R22" s="40"/>
      <c r="S22" s="40"/>
      <c r="T22" s="40"/>
      <c r="U22" s="40"/>
    </row>
    <row r="23" spans="1:21" ht="15" customHeight="1" x14ac:dyDescent="0.3">
      <c r="A23" s="32">
        <v>13</v>
      </c>
      <c r="B23" s="38" t="s">
        <v>239</v>
      </c>
      <c r="C23" s="48" t="s">
        <v>10</v>
      </c>
      <c r="D23" s="150" t="s">
        <v>81</v>
      </c>
      <c r="E23" s="151" t="s">
        <v>139</v>
      </c>
      <c r="F23" s="45" t="s">
        <v>124</v>
      </c>
      <c r="G23" s="45" t="s">
        <v>123</v>
      </c>
      <c r="H23" s="45" t="s">
        <v>82</v>
      </c>
      <c r="I23" s="48"/>
      <c r="J23" s="48"/>
      <c r="K23" s="49">
        <f t="shared" si="0"/>
        <v>2</v>
      </c>
      <c r="L23" s="49"/>
      <c r="M23" s="49">
        <f t="shared" si="1"/>
        <v>2</v>
      </c>
      <c r="N23" s="11" t="s">
        <v>326</v>
      </c>
      <c r="O23" s="3"/>
      <c r="P23" s="40"/>
      <c r="Q23" s="40"/>
      <c r="R23" s="40"/>
      <c r="S23" s="40"/>
      <c r="T23" s="40"/>
      <c r="U23" s="40"/>
    </row>
    <row r="24" spans="1:21" ht="15" customHeight="1" x14ac:dyDescent="0.3">
      <c r="A24" s="32">
        <v>14</v>
      </c>
      <c r="B24" s="38" t="s">
        <v>240</v>
      </c>
      <c r="C24" s="48" t="s">
        <v>10</v>
      </c>
      <c r="D24" s="150" t="s">
        <v>81</v>
      </c>
      <c r="E24" s="151" t="s">
        <v>139</v>
      </c>
      <c r="F24" s="45" t="s">
        <v>124</v>
      </c>
      <c r="G24" s="45" t="s">
        <v>123</v>
      </c>
      <c r="H24" s="45" t="s">
        <v>82</v>
      </c>
      <c r="I24" s="48"/>
      <c r="J24" s="48"/>
      <c r="K24" s="49">
        <f t="shared" si="0"/>
        <v>2</v>
      </c>
      <c r="L24" s="49"/>
      <c r="M24" s="49">
        <f t="shared" si="1"/>
        <v>2</v>
      </c>
      <c r="N24" s="94" t="s">
        <v>879</v>
      </c>
      <c r="O24" s="3"/>
      <c r="P24" s="40"/>
      <c r="Q24" s="40"/>
      <c r="R24" s="40"/>
      <c r="S24" s="40"/>
      <c r="T24" s="40"/>
      <c r="U24" s="40"/>
    </row>
    <row r="25" spans="1:21" ht="15" customHeight="1" x14ac:dyDescent="0.3">
      <c r="A25" s="32">
        <v>15</v>
      </c>
      <c r="B25" s="38" t="s">
        <v>241</v>
      </c>
      <c r="C25" s="48" t="s">
        <v>10</v>
      </c>
      <c r="D25" s="150" t="s">
        <v>81</v>
      </c>
      <c r="E25" s="151" t="s">
        <v>139</v>
      </c>
      <c r="F25" s="45" t="s">
        <v>125</v>
      </c>
      <c r="G25" s="45" t="s">
        <v>123</v>
      </c>
      <c r="H25" s="45" t="s">
        <v>82</v>
      </c>
      <c r="I25" s="48"/>
      <c r="J25" s="48"/>
      <c r="K25" s="49">
        <f t="shared" si="0"/>
        <v>2</v>
      </c>
      <c r="L25" s="49"/>
      <c r="M25" s="49">
        <f t="shared" si="1"/>
        <v>2</v>
      </c>
      <c r="N25" s="11" t="s">
        <v>569</v>
      </c>
      <c r="O25" s="3"/>
      <c r="P25" s="40"/>
      <c r="Q25" s="40"/>
      <c r="R25" s="40"/>
      <c r="S25" s="40"/>
      <c r="T25" s="40"/>
      <c r="U25" s="40"/>
    </row>
    <row r="26" spans="1:21" ht="15" customHeight="1" x14ac:dyDescent="0.3">
      <c r="A26" s="32">
        <v>16</v>
      </c>
      <c r="B26" s="38" t="s">
        <v>242</v>
      </c>
      <c r="C26" s="48" t="s">
        <v>11</v>
      </c>
      <c r="D26" s="150" t="s">
        <v>82</v>
      </c>
      <c r="E26" s="150" t="s">
        <v>125</v>
      </c>
      <c r="F26" s="45"/>
      <c r="G26" s="45"/>
      <c r="H26" s="45"/>
      <c r="I26" s="48" t="s">
        <v>766</v>
      </c>
      <c r="J26" s="48"/>
      <c r="K26" s="49">
        <f t="shared" si="0"/>
        <v>0</v>
      </c>
      <c r="L26" s="49"/>
      <c r="M26" s="49">
        <f t="shared" si="1"/>
        <v>0</v>
      </c>
      <c r="N26" s="11" t="s">
        <v>348</v>
      </c>
      <c r="O26" s="3"/>
      <c r="P26" s="40"/>
      <c r="Q26" s="40"/>
      <c r="R26" s="40"/>
      <c r="S26" s="40"/>
      <c r="T26" s="40"/>
      <c r="U26" s="40"/>
    </row>
    <row r="27" spans="1:21" ht="15" customHeight="1" x14ac:dyDescent="0.3">
      <c r="A27" s="32">
        <v>17</v>
      </c>
      <c r="B27" s="38" t="s">
        <v>243</v>
      </c>
      <c r="C27" s="48" t="s">
        <v>11</v>
      </c>
      <c r="D27" s="150" t="s">
        <v>82</v>
      </c>
      <c r="E27" s="151" t="s">
        <v>139</v>
      </c>
      <c r="F27" s="45"/>
      <c r="G27" s="45"/>
      <c r="H27" s="45"/>
      <c r="I27" s="48" t="s">
        <v>766</v>
      </c>
      <c r="J27" s="48"/>
      <c r="K27" s="49">
        <f t="shared" si="0"/>
        <v>0</v>
      </c>
      <c r="L27" s="49"/>
      <c r="M27" s="49">
        <f t="shared" si="1"/>
        <v>0</v>
      </c>
      <c r="N27" s="11" t="s">
        <v>351</v>
      </c>
      <c r="O27" s="3"/>
      <c r="P27" s="40"/>
      <c r="Q27" s="40"/>
      <c r="R27" s="40"/>
      <c r="S27" s="40"/>
      <c r="T27" s="40"/>
      <c r="U27" s="40"/>
    </row>
    <row r="28" spans="1:21" ht="15" customHeight="1" x14ac:dyDescent="0.3">
      <c r="A28" s="32">
        <v>18</v>
      </c>
      <c r="B28" s="38" t="s">
        <v>244</v>
      </c>
      <c r="C28" s="48" t="s">
        <v>11</v>
      </c>
      <c r="D28" s="150" t="s">
        <v>82</v>
      </c>
      <c r="E28" s="151" t="s">
        <v>139</v>
      </c>
      <c r="F28" s="45"/>
      <c r="G28" s="45"/>
      <c r="H28" s="45"/>
      <c r="I28" s="48" t="s">
        <v>766</v>
      </c>
      <c r="J28" s="48"/>
      <c r="K28" s="49">
        <f t="shared" si="0"/>
        <v>0</v>
      </c>
      <c r="L28" s="49"/>
      <c r="M28" s="49">
        <f t="shared" si="1"/>
        <v>0</v>
      </c>
      <c r="N28" s="89" t="s">
        <v>495</v>
      </c>
      <c r="O28" s="3"/>
      <c r="P28" s="40"/>
      <c r="Q28" s="40"/>
      <c r="R28" s="40"/>
      <c r="S28" s="40"/>
      <c r="T28" s="40"/>
      <c r="U28" s="40"/>
    </row>
    <row r="29" spans="1:21" s="30" customFormat="1" ht="15" customHeight="1" x14ac:dyDescent="0.3">
      <c r="A29" s="102"/>
      <c r="B29" s="101" t="s">
        <v>245</v>
      </c>
      <c r="C29" s="106"/>
      <c r="D29" s="116"/>
      <c r="E29" s="116"/>
      <c r="F29" s="102"/>
      <c r="G29" s="102"/>
      <c r="H29" s="102"/>
      <c r="I29" s="102"/>
      <c r="J29" s="102"/>
      <c r="K29" s="102"/>
      <c r="L29" s="102"/>
      <c r="M29" s="102"/>
      <c r="N29" s="102"/>
      <c r="O29" s="29"/>
      <c r="P29" s="29"/>
      <c r="Q29" s="29"/>
      <c r="R29" s="29"/>
      <c r="S29" s="29"/>
      <c r="T29" s="29"/>
    </row>
    <row r="30" spans="1:21" ht="15" customHeight="1" x14ac:dyDescent="0.3">
      <c r="A30" s="32">
        <v>19</v>
      </c>
      <c r="B30" s="38" t="s">
        <v>246</v>
      </c>
      <c r="C30" s="48" t="s">
        <v>10</v>
      </c>
      <c r="D30" s="150" t="s">
        <v>81</v>
      </c>
      <c r="E30" s="151" t="s">
        <v>139</v>
      </c>
      <c r="F30" s="45" t="s">
        <v>125</v>
      </c>
      <c r="G30" s="45" t="s">
        <v>123</v>
      </c>
      <c r="H30" s="45" t="s">
        <v>82</v>
      </c>
      <c r="I30" s="48"/>
      <c r="J30" s="48"/>
      <c r="K30" s="49">
        <f t="shared" ref="K30:K40" si="2">IF(C30=C$5,2,0)</f>
        <v>2</v>
      </c>
      <c r="L30" s="49"/>
      <c r="M30" s="49">
        <f t="shared" ref="M30:M40" si="3">K30*(1-L30)</f>
        <v>2</v>
      </c>
      <c r="N30" s="11" t="s">
        <v>601</v>
      </c>
      <c r="O30" s="3"/>
      <c r="P30" s="40"/>
      <c r="Q30" s="40"/>
      <c r="R30" s="40"/>
      <c r="S30" s="40"/>
      <c r="T30" s="40"/>
      <c r="U30" s="40"/>
    </row>
    <row r="31" spans="1:21" ht="15" customHeight="1" x14ac:dyDescent="0.3">
      <c r="A31" s="32">
        <v>20</v>
      </c>
      <c r="B31" s="38" t="s">
        <v>247</v>
      </c>
      <c r="C31" s="48" t="s">
        <v>10</v>
      </c>
      <c r="D31" s="150" t="s">
        <v>81</v>
      </c>
      <c r="E31" s="151" t="s">
        <v>139</v>
      </c>
      <c r="F31" s="45" t="s">
        <v>124</v>
      </c>
      <c r="G31" s="45" t="s">
        <v>123</v>
      </c>
      <c r="H31" s="45" t="s">
        <v>82</v>
      </c>
      <c r="I31" s="48"/>
      <c r="J31" s="48"/>
      <c r="K31" s="49">
        <f t="shared" si="2"/>
        <v>2</v>
      </c>
      <c r="L31" s="49"/>
      <c r="M31" s="49">
        <f t="shared" si="3"/>
        <v>2</v>
      </c>
      <c r="N31" s="11" t="s">
        <v>799</v>
      </c>
      <c r="O31" s="3"/>
      <c r="P31" s="40"/>
      <c r="Q31" s="40"/>
      <c r="R31" s="40"/>
      <c r="S31" s="40"/>
      <c r="T31" s="40"/>
      <c r="U31" s="40"/>
    </row>
    <row r="32" spans="1:21" ht="15" customHeight="1" x14ac:dyDescent="0.3">
      <c r="A32" s="32">
        <v>21</v>
      </c>
      <c r="B32" s="38" t="s">
        <v>248</v>
      </c>
      <c r="C32" s="48" t="s">
        <v>10</v>
      </c>
      <c r="D32" s="150" t="s">
        <v>81</v>
      </c>
      <c r="E32" s="151" t="s">
        <v>139</v>
      </c>
      <c r="F32" s="45" t="s">
        <v>124</v>
      </c>
      <c r="G32" s="45" t="s">
        <v>123</v>
      </c>
      <c r="H32" s="45" t="s">
        <v>81</v>
      </c>
      <c r="I32" s="48" t="s">
        <v>607</v>
      </c>
      <c r="J32" s="48"/>
      <c r="K32" s="49">
        <f t="shared" si="2"/>
        <v>2</v>
      </c>
      <c r="L32" s="49"/>
      <c r="M32" s="49">
        <f t="shared" si="3"/>
        <v>2</v>
      </c>
      <c r="N32" s="11" t="s">
        <v>606</v>
      </c>
      <c r="O32" s="3"/>
      <c r="P32" s="40"/>
      <c r="Q32" s="40"/>
      <c r="R32" s="40"/>
      <c r="S32" s="40"/>
      <c r="T32" s="40"/>
      <c r="U32" s="40"/>
    </row>
    <row r="33" spans="1:21" ht="15" customHeight="1" x14ac:dyDescent="0.3">
      <c r="A33" s="32">
        <v>22</v>
      </c>
      <c r="B33" s="38" t="s">
        <v>249</v>
      </c>
      <c r="C33" s="48" t="s">
        <v>10</v>
      </c>
      <c r="D33" s="150" t="s">
        <v>81</v>
      </c>
      <c r="E33" s="151" t="s">
        <v>139</v>
      </c>
      <c r="F33" s="45" t="s">
        <v>124</v>
      </c>
      <c r="G33" s="45" t="s">
        <v>123</v>
      </c>
      <c r="H33" s="45" t="s">
        <v>81</v>
      </c>
      <c r="I33" s="48" t="s">
        <v>796</v>
      </c>
      <c r="J33" s="48" t="s">
        <v>584</v>
      </c>
      <c r="K33" s="49">
        <f t="shared" si="2"/>
        <v>2</v>
      </c>
      <c r="L33" s="49"/>
      <c r="M33" s="49">
        <f t="shared" si="3"/>
        <v>2</v>
      </c>
      <c r="N33" s="11" t="s">
        <v>583</v>
      </c>
      <c r="O33" s="3"/>
      <c r="P33" s="40"/>
      <c r="Q33" s="40"/>
      <c r="R33" s="40"/>
      <c r="S33" s="40"/>
      <c r="T33" s="40"/>
      <c r="U33" s="40"/>
    </row>
    <row r="34" spans="1:21" ht="15" customHeight="1" x14ac:dyDescent="0.3">
      <c r="A34" s="32">
        <v>23</v>
      </c>
      <c r="B34" s="38" t="s">
        <v>250</v>
      </c>
      <c r="C34" s="48" t="s">
        <v>11</v>
      </c>
      <c r="D34" s="150" t="s">
        <v>81</v>
      </c>
      <c r="E34" s="151" t="s">
        <v>139</v>
      </c>
      <c r="F34" s="45"/>
      <c r="G34" s="45"/>
      <c r="H34" s="45"/>
      <c r="I34" s="48" t="s">
        <v>542</v>
      </c>
      <c r="J34" s="48"/>
      <c r="K34" s="49">
        <f t="shared" si="2"/>
        <v>0</v>
      </c>
      <c r="L34" s="49"/>
      <c r="M34" s="49">
        <f t="shared" si="3"/>
        <v>0</v>
      </c>
      <c r="N34" s="11" t="s">
        <v>618</v>
      </c>
      <c r="O34" s="3"/>
      <c r="P34" s="40"/>
      <c r="Q34" s="40"/>
      <c r="R34" s="40"/>
      <c r="S34" s="40"/>
      <c r="T34" s="40"/>
      <c r="U34" s="40"/>
    </row>
    <row r="35" spans="1:21" ht="15" customHeight="1" x14ac:dyDescent="0.3">
      <c r="A35" s="32">
        <v>24</v>
      </c>
      <c r="B35" s="38" t="s">
        <v>251</v>
      </c>
      <c r="C35" s="48" t="s">
        <v>10</v>
      </c>
      <c r="D35" s="150" t="s">
        <v>81</v>
      </c>
      <c r="E35" s="151" t="s">
        <v>139</v>
      </c>
      <c r="F35" s="188" t="s">
        <v>124</v>
      </c>
      <c r="G35" s="188" t="s">
        <v>123</v>
      </c>
      <c r="H35" s="188" t="s">
        <v>81</v>
      </c>
      <c r="I35" s="48" t="s">
        <v>790</v>
      </c>
      <c r="J35" s="48"/>
      <c r="K35" s="49">
        <f t="shared" si="2"/>
        <v>2</v>
      </c>
      <c r="L35" s="49"/>
      <c r="M35" s="49">
        <f t="shared" si="3"/>
        <v>2</v>
      </c>
      <c r="N35" s="69" t="s">
        <v>791</v>
      </c>
      <c r="O35" s="3"/>
      <c r="P35" s="40"/>
      <c r="Q35" s="40"/>
      <c r="R35" s="40"/>
      <c r="S35" s="40"/>
      <c r="T35" s="40"/>
      <c r="U35" s="40"/>
    </row>
    <row r="36" spans="1:21" ht="15" customHeight="1" x14ac:dyDescent="0.3">
      <c r="A36" s="32">
        <v>25</v>
      </c>
      <c r="B36" s="38" t="s">
        <v>252</v>
      </c>
      <c r="C36" s="48" t="s">
        <v>10</v>
      </c>
      <c r="D36" s="150" t="s">
        <v>81</v>
      </c>
      <c r="E36" s="151" t="s">
        <v>139</v>
      </c>
      <c r="F36" s="45" t="s">
        <v>124</v>
      </c>
      <c r="G36" s="45" t="s">
        <v>123</v>
      </c>
      <c r="H36" s="45" t="s">
        <v>82</v>
      </c>
      <c r="I36" s="48"/>
      <c r="J36" s="48"/>
      <c r="K36" s="49">
        <f t="shared" si="2"/>
        <v>2</v>
      </c>
      <c r="L36" s="49"/>
      <c r="M36" s="49">
        <f t="shared" si="3"/>
        <v>2</v>
      </c>
      <c r="N36" s="10" t="s">
        <v>166</v>
      </c>
      <c r="O36" s="3"/>
      <c r="P36" s="40"/>
      <c r="Q36" s="40"/>
      <c r="R36" s="40"/>
      <c r="S36" s="40"/>
      <c r="T36" s="40"/>
      <c r="U36" s="40"/>
    </row>
    <row r="37" spans="1:21" ht="15" customHeight="1" x14ac:dyDescent="0.3">
      <c r="A37" s="32">
        <v>26</v>
      </c>
      <c r="B37" s="38" t="s">
        <v>253</v>
      </c>
      <c r="C37" s="48" t="s">
        <v>10</v>
      </c>
      <c r="D37" s="150" t="s">
        <v>81</v>
      </c>
      <c r="E37" s="151" t="s">
        <v>139</v>
      </c>
      <c r="F37" s="45" t="s">
        <v>124</v>
      </c>
      <c r="G37" s="45" t="s">
        <v>123</v>
      </c>
      <c r="H37" s="45" t="s">
        <v>81</v>
      </c>
      <c r="I37" s="48"/>
      <c r="J37" s="48"/>
      <c r="K37" s="49">
        <f t="shared" si="2"/>
        <v>2</v>
      </c>
      <c r="L37" s="49"/>
      <c r="M37" s="49">
        <f t="shared" si="3"/>
        <v>2</v>
      </c>
      <c r="N37" s="10" t="s">
        <v>352</v>
      </c>
      <c r="O37" s="3"/>
      <c r="P37" s="40"/>
      <c r="Q37" s="40"/>
      <c r="R37" s="40"/>
      <c r="S37" s="40"/>
      <c r="T37" s="40"/>
      <c r="U37" s="40"/>
    </row>
    <row r="38" spans="1:21" ht="15" customHeight="1" x14ac:dyDescent="0.3">
      <c r="A38" s="32">
        <v>27</v>
      </c>
      <c r="B38" s="38" t="s">
        <v>254</v>
      </c>
      <c r="C38" s="48" t="s">
        <v>11</v>
      </c>
      <c r="D38" s="150" t="s">
        <v>82</v>
      </c>
      <c r="E38" s="151" t="s">
        <v>139</v>
      </c>
      <c r="F38" s="45"/>
      <c r="G38" s="45"/>
      <c r="H38" s="45"/>
      <c r="I38" s="48" t="s">
        <v>766</v>
      </c>
      <c r="J38" s="48"/>
      <c r="K38" s="49">
        <f t="shared" si="2"/>
        <v>0</v>
      </c>
      <c r="L38" s="49"/>
      <c r="M38" s="49">
        <f t="shared" si="3"/>
        <v>0</v>
      </c>
      <c r="N38" s="69" t="s">
        <v>169</v>
      </c>
      <c r="O38" s="3"/>
      <c r="P38" s="40"/>
      <c r="Q38" s="40"/>
      <c r="R38" s="40"/>
      <c r="S38" s="40"/>
      <c r="T38" s="40"/>
      <c r="U38" s="40"/>
    </row>
    <row r="39" spans="1:21" ht="15" customHeight="1" x14ac:dyDescent="0.3">
      <c r="A39" s="32">
        <v>28</v>
      </c>
      <c r="B39" s="38" t="s">
        <v>255</v>
      </c>
      <c r="C39" s="48" t="s">
        <v>11</v>
      </c>
      <c r="D39" s="150" t="s">
        <v>81</v>
      </c>
      <c r="E39" s="151" t="s">
        <v>140</v>
      </c>
      <c r="F39" s="45"/>
      <c r="G39" s="45"/>
      <c r="H39" s="45"/>
      <c r="I39" s="48" t="s">
        <v>772</v>
      </c>
      <c r="J39" s="48"/>
      <c r="K39" s="49">
        <f t="shared" si="2"/>
        <v>0</v>
      </c>
      <c r="L39" s="49"/>
      <c r="M39" s="49">
        <f t="shared" si="3"/>
        <v>0</v>
      </c>
      <c r="N39" s="10" t="s">
        <v>171</v>
      </c>
      <c r="O39" s="3"/>
      <c r="P39" s="40"/>
      <c r="Q39" s="40"/>
      <c r="R39" s="40"/>
      <c r="S39" s="40"/>
      <c r="T39" s="40"/>
      <c r="U39" s="40"/>
    </row>
    <row r="40" spans="1:21" ht="15" customHeight="1" x14ac:dyDescent="0.3">
      <c r="A40" s="32">
        <v>29</v>
      </c>
      <c r="B40" s="38" t="s">
        <v>256</v>
      </c>
      <c r="C40" s="48" t="s">
        <v>10</v>
      </c>
      <c r="D40" s="150" t="s">
        <v>81</v>
      </c>
      <c r="E40" s="151" t="s">
        <v>139</v>
      </c>
      <c r="F40" s="45" t="s">
        <v>125</v>
      </c>
      <c r="G40" s="45" t="s">
        <v>123</v>
      </c>
      <c r="H40" s="45" t="s">
        <v>81</v>
      </c>
      <c r="I40" s="48" t="s">
        <v>792</v>
      </c>
      <c r="J40" s="48"/>
      <c r="K40" s="49">
        <f t="shared" si="2"/>
        <v>2</v>
      </c>
      <c r="L40" s="49"/>
      <c r="M40" s="49">
        <f t="shared" si="3"/>
        <v>2</v>
      </c>
      <c r="N40" s="10" t="s">
        <v>588</v>
      </c>
      <c r="O40" s="3"/>
      <c r="P40" s="40"/>
      <c r="Q40" s="40"/>
      <c r="R40" s="40"/>
      <c r="S40" s="40"/>
      <c r="T40" s="40"/>
      <c r="U40" s="40"/>
    </row>
    <row r="41" spans="1:21" s="30" customFormat="1" ht="15" customHeight="1" x14ac:dyDescent="0.3">
      <c r="A41" s="102"/>
      <c r="B41" s="101" t="s">
        <v>257</v>
      </c>
      <c r="C41" s="106"/>
      <c r="D41" s="116"/>
      <c r="E41" s="116"/>
      <c r="F41" s="102"/>
      <c r="G41" s="102"/>
      <c r="H41" s="102"/>
      <c r="I41" s="102"/>
      <c r="J41" s="102"/>
      <c r="K41" s="102"/>
      <c r="L41" s="102"/>
      <c r="M41" s="102"/>
      <c r="N41" s="102"/>
      <c r="O41" s="29"/>
      <c r="P41" s="29"/>
      <c r="Q41" s="29"/>
      <c r="R41" s="29"/>
      <c r="S41" s="29"/>
      <c r="T41" s="29"/>
    </row>
    <row r="42" spans="1:21" s="18" customFormat="1" ht="15" customHeight="1" x14ac:dyDescent="0.3">
      <c r="A42" s="35">
        <v>30</v>
      </c>
      <c r="B42" s="38" t="s">
        <v>258</v>
      </c>
      <c r="C42" s="48" t="s">
        <v>10</v>
      </c>
      <c r="D42" s="150" t="s">
        <v>81</v>
      </c>
      <c r="E42" s="150" t="s">
        <v>139</v>
      </c>
      <c r="F42" s="45" t="s">
        <v>124</v>
      </c>
      <c r="G42" s="45" t="s">
        <v>123</v>
      </c>
      <c r="H42" s="45" t="s">
        <v>81</v>
      </c>
      <c r="I42" s="48"/>
      <c r="K42" s="49">
        <f t="shared" ref="K42:K47" si="4">IF(C42=C$5,2,0)</f>
        <v>2</v>
      </c>
      <c r="L42" s="49"/>
      <c r="M42" s="49">
        <f t="shared" ref="M42:M47" si="5">K42*(1-L42)</f>
        <v>2</v>
      </c>
      <c r="N42" s="12" t="s">
        <v>624</v>
      </c>
      <c r="O42" s="3"/>
      <c r="P42" s="17"/>
      <c r="Q42" s="17"/>
      <c r="R42" s="17"/>
      <c r="S42" s="17"/>
      <c r="T42" s="17"/>
      <c r="U42" s="17"/>
    </row>
    <row r="43" spans="1:21" s="18" customFormat="1" ht="15" customHeight="1" x14ac:dyDescent="0.3">
      <c r="A43" s="35">
        <v>31</v>
      </c>
      <c r="B43" s="38" t="s">
        <v>259</v>
      </c>
      <c r="C43" s="48" t="s">
        <v>11</v>
      </c>
      <c r="D43" s="150" t="s">
        <v>82</v>
      </c>
      <c r="E43" s="150" t="s">
        <v>125</v>
      </c>
      <c r="F43" s="45"/>
      <c r="G43" s="45"/>
      <c r="H43" s="45"/>
      <c r="I43" s="48" t="s">
        <v>766</v>
      </c>
      <c r="J43" s="48"/>
      <c r="K43" s="49">
        <f t="shared" si="4"/>
        <v>0</v>
      </c>
      <c r="L43" s="49"/>
      <c r="M43" s="49">
        <f t="shared" si="5"/>
        <v>0</v>
      </c>
      <c r="N43" s="10" t="s">
        <v>353</v>
      </c>
      <c r="O43" s="3"/>
      <c r="P43" s="17"/>
      <c r="Q43" s="17"/>
      <c r="R43" s="17"/>
      <c r="S43" s="17"/>
      <c r="T43" s="17"/>
      <c r="U43" s="17"/>
    </row>
    <row r="44" spans="1:21" ht="15" customHeight="1" x14ac:dyDescent="0.3">
      <c r="A44" s="35">
        <v>32</v>
      </c>
      <c r="B44" s="38" t="s">
        <v>260</v>
      </c>
      <c r="C44" s="48" t="s">
        <v>10</v>
      </c>
      <c r="D44" s="150" t="s">
        <v>81</v>
      </c>
      <c r="E44" s="150" t="s">
        <v>139</v>
      </c>
      <c r="F44" s="45" t="s">
        <v>124</v>
      </c>
      <c r="G44" s="45" t="s">
        <v>123</v>
      </c>
      <c r="H44" s="45" t="s">
        <v>82</v>
      </c>
      <c r="I44" s="48"/>
      <c r="J44" s="48"/>
      <c r="K44" s="49">
        <f t="shared" si="4"/>
        <v>2</v>
      </c>
      <c r="L44" s="49"/>
      <c r="M44" s="49">
        <f t="shared" si="5"/>
        <v>2</v>
      </c>
      <c r="N44" s="69" t="s">
        <v>453</v>
      </c>
      <c r="O44" s="3"/>
      <c r="P44" s="40"/>
      <c r="Q44" s="40"/>
      <c r="R44" s="40"/>
      <c r="S44" s="40"/>
      <c r="T44" s="40"/>
      <c r="U44" s="40"/>
    </row>
    <row r="45" spans="1:21" s="18" customFormat="1" ht="15" customHeight="1" x14ac:dyDescent="0.3">
      <c r="A45" s="35">
        <v>33</v>
      </c>
      <c r="B45" s="38" t="s">
        <v>261</v>
      </c>
      <c r="C45" s="48" t="s">
        <v>10</v>
      </c>
      <c r="D45" s="150" t="s">
        <v>81</v>
      </c>
      <c r="E45" s="150" t="s">
        <v>139</v>
      </c>
      <c r="F45" s="45" t="s">
        <v>124</v>
      </c>
      <c r="G45" s="45" t="s">
        <v>123</v>
      </c>
      <c r="H45" s="45" t="s">
        <v>82</v>
      </c>
      <c r="I45" s="48"/>
      <c r="J45" s="48"/>
      <c r="K45" s="49">
        <f t="shared" si="4"/>
        <v>2</v>
      </c>
      <c r="L45" s="49"/>
      <c r="M45" s="49">
        <f t="shared" si="5"/>
        <v>2</v>
      </c>
      <c r="N45" s="70" t="s">
        <v>636</v>
      </c>
      <c r="O45" s="3"/>
      <c r="P45" s="17"/>
      <c r="Q45" s="17"/>
      <c r="R45" s="17"/>
      <c r="S45" s="17"/>
      <c r="T45" s="17"/>
      <c r="U45" s="17"/>
    </row>
    <row r="46" spans="1:21" s="18" customFormat="1" ht="15" customHeight="1" x14ac:dyDescent="0.3">
      <c r="A46" s="35">
        <v>34</v>
      </c>
      <c r="B46" s="38" t="s">
        <v>262</v>
      </c>
      <c r="C46" s="48" t="s">
        <v>10</v>
      </c>
      <c r="D46" s="150" t="s">
        <v>81</v>
      </c>
      <c r="E46" s="150" t="s">
        <v>139</v>
      </c>
      <c r="F46" s="45" t="s">
        <v>124</v>
      </c>
      <c r="G46" s="45" t="s">
        <v>123</v>
      </c>
      <c r="H46" s="45" t="s">
        <v>82</v>
      </c>
      <c r="I46" s="48" t="s">
        <v>932</v>
      </c>
      <c r="J46" s="48" t="s">
        <v>933</v>
      </c>
      <c r="K46" s="49">
        <f t="shared" si="4"/>
        <v>2</v>
      </c>
      <c r="L46" s="49">
        <v>0.5</v>
      </c>
      <c r="M46" s="49">
        <f t="shared" si="5"/>
        <v>1</v>
      </c>
      <c r="N46" s="13" t="s">
        <v>931</v>
      </c>
      <c r="O46" s="3"/>
      <c r="P46" s="17"/>
      <c r="Q46" s="17"/>
      <c r="R46" s="17"/>
      <c r="S46" s="17"/>
      <c r="T46" s="17"/>
      <c r="U46" s="17"/>
    </row>
    <row r="47" spans="1:21" s="18" customFormat="1" ht="15" customHeight="1" x14ac:dyDescent="0.3">
      <c r="A47" s="35">
        <v>35</v>
      </c>
      <c r="B47" s="38" t="s">
        <v>263</v>
      </c>
      <c r="C47" s="48" t="s">
        <v>10</v>
      </c>
      <c r="D47" s="150" t="s">
        <v>81</v>
      </c>
      <c r="E47" s="150" t="s">
        <v>139</v>
      </c>
      <c r="F47" s="45" t="s">
        <v>124</v>
      </c>
      <c r="G47" s="45" t="s">
        <v>123</v>
      </c>
      <c r="H47" s="45" t="s">
        <v>82</v>
      </c>
      <c r="I47" s="48" t="s">
        <v>771</v>
      </c>
      <c r="J47" s="48" t="s">
        <v>753</v>
      </c>
      <c r="K47" s="49">
        <f t="shared" si="4"/>
        <v>2</v>
      </c>
      <c r="L47" s="49">
        <v>0.5</v>
      </c>
      <c r="M47" s="49">
        <f t="shared" si="5"/>
        <v>1</v>
      </c>
      <c r="N47" s="69" t="s">
        <v>649</v>
      </c>
      <c r="O47" s="3"/>
      <c r="P47" s="17"/>
      <c r="Q47" s="17"/>
      <c r="R47" s="17"/>
      <c r="S47" s="17"/>
      <c r="T47" s="17"/>
      <c r="U47" s="17"/>
    </row>
    <row r="48" spans="1:21" s="30" customFormat="1" ht="15" customHeight="1" x14ac:dyDescent="0.3">
      <c r="A48" s="102"/>
      <c r="B48" s="101" t="s">
        <v>264</v>
      </c>
      <c r="C48" s="106"/>
      <c r="D48" s="116"/>
      <c r="E48" s="116"/>
      <c r="F48" s="102"/>
      <c r="G48" s="102"/>
      <c r="H48" s="102"/>
      <c r="I48" s="102"/>
      <c r="J48" s="102"/>
      <c r="K48" s="102"/>
      <c r="L48" s="102"/>
      <c r="M48" s="102"/>
      <c r="N48" s="102"/>
      <c r="O48" s="29"/>
      <c r="P48" s="29"/>
      <c r="Q48" s="29"/>
      <c r="R48" s="29"/>
      <c r="S48" s="29"/>
      <c r="T48" s="29"/>
    </row>
    <row r="49" spans="1:21" s="18" customFormat="1" ht="15" customHeight="1" x14ac:dyDescent="0.3">
      <c r="A49" s="32">
        <v>36</v>
      </c>
      <c r="B49" s="38" t="s">
        <v>265</v>
      </c>
      <c r="C49" s="48" t="s">
        <v>11</v>
      </c>
      <c r="D49" s="150" t="s">
        <v>82</v>
      </c>
      <c r="E49" s="150" t="s">
        <v>125</v>
      </c>
      <c r="F49" s="45"/>
      <c r="G49" s="45"/>
      <c r="H49" s="45"/>
      <c r="I49" s="48" t="s">
        <v>766</v>
      </c>
      <c r="J49" s="48"/>
      <c r="K49" s="49">
        <f t="shared" ref="K49:K55" si="6">IF(C49=C$5,2,0)</f>
        <v>0</v>
      </c>
      <c r="L49" s="49"/>
      <c r="M49" s="49">
        <f t="shared" ref="M49:M55" si="7">K49*(1-L49)</f>
        <v>0</v>
      </c>
      <c r="N49" s="10" t="s">
        <v>177</v>
      </c>
      <c r="O49" s="3"/>
      <c r="P49" s="17"/>
      <c r="Q49" s="17"/>
      <c r="R49" s="17"/>
      <c r="S49" s="17"/>
      <c r="T49" s="17"/>
      <c r="U49" s="17"/>
    </row>
    <row r="50" spans="1:21" s="18" customFormat="1" ht="15" customHeight="1" x14ac:dyDescent="0.3">
      <c r="A50" s="32">
        <v>37</v>
      </c>
      <c r="B50" s="38" t="s">
        <v>266</v>
      </c>
      <c r="C50" s="48" t="s">
        <v>11</v>
      </c>
      <c r="D50" s="150" t="s">
        <v>82</v>
      </c>
      <c r="E50" s="151" t="s">
        <v>139</v>
      </c>
      <c r="F50" s="45"/>
      <c r="G50" s="45"/>
      <c r="H50" s="45"/>
      <c r="I50" s="48" t="s">
        <v>766</v>
      </c>
      <c r="J50" s="48"/>
      <c r="K50" s="49">
        <f t="shared" si="6"/>
        <v>0</v>
      </c>
      <c r="L50" s="49"/>
      <c r="M50" s="49">
        <f t="shared" si="7"/>
        <v>0</v>
      </c>
      <c r="N50" s="10" t="s">
        <v>178</v>
      </c>
      <c r="O50" s="3"/>
      <c r="P50" s="17"/>
      <c r="Q50" s="17"/>
      <c r="R50" s="17"/>
      <c r="S50" s="17"/>
      <c r="T50" s="17"/>
      <c r="U50" s="17"/>
    </row>
    <row r="51" spans="1:21" ht="15" customHeight="1" x14ac:dyDescent="0.3">
      <c r="A51" s="32">
        <v>38</v>
      </c>
      <c r="B51" s="38" t="s">
        <v>267</v>
      </c>
      <c r="C51" s="48" t="s">
        <v>10</v>
      </c>
      <c r="D51" s="150" t="s">
        <v>81</v>
      </c>
      <c r="E51" s="150" t="s">
        <v>139</v>
      </c>
      <c r="F51" s="45" t="s">
        <v>125</v>
      </c>
      <c r="G51" s="45" t="s">
        <v>123</v>
      </c>
      <c r="H51" s="45" t="s">
        <v>82</v>
      </c>
      <c r="I51" s="48" t="s">
        <v>766</v>
      </c>
      <c r="J51" s="48"/>
      <c r="K51" s="49">
        <f t="shared" si="6"/>
        <v>2</v>
      </c>
      <c r="L51" s="49"/>
      <c r="M51" s="49">
        <f t="shared" si="7"/>
        <v>2</v>
      </c>
      <c r="N51" s="10" t="s">
        <v>363</v>
      </c>
      <c r="O51" s="3"/>
      <c r="P51" s="40"/>
      <c r="Q51" s="40"/>
      <c r="R51" s="40"/>
      <c r="S51" s="40"/>
      <c r="T51" s="40"/>
      <c r="U51" s="40"/>
    </row>
    <row r="52" spans="1:21" ht="15" customHeight="1" x14ac:dyDescent="0.3">
      <c r="A52" s="32">
        <v>39</v>
      </c>
      <c r="B52" s="38" t="s">
        <v>268</v>
      </c>
      <c r="C52" s="48" t="s">
        <v>11</v>
      </c>
      <c r="D52" s="150" t="s">
        <v>82</v>
      </c>
      <c r="E52" s="150" t="s">
        <v>125</v>
      </c>
      <c r="F52" s="45"/>
      <c r="G52" s="45"/>
      <c r="H52" s="45"/>
      <c r="I52" s="48" t="s">
        <v>766</v>
      </c>
      <c r="J52" s="48"/>
      <c r="K52" s="49">
        <f t="shared" si="6"/>
        <v>0</v>
      </c>
      <c r="L52" s="49"/>
      <c r="M52" s="49">
        <f t="shared" si="7"/>
        <v>0</v>
      </c>
      <c r="N52" s="10" t="s">
        <v>781</v>
      </c>
      <c r="O52" s="3"/>
      <c r="P52" s="40"/>
      <c r="Q52" s="40"/>
      <c r="R52" s="40"/>
      <c r="S52" s="40"/>
      <c r="T52" s="40"/>
      <c r="U52" s="40"/>
    </row>
    <row r="53" spans="1:21" s="18" customFormat="1" ht="15" customHeight="1" x14ac:dyDescent="0.3">
      <c r="A53" s="32">
        <v>40</v>
      </c>
      <c r="B53" s="38" t="s">
        <v>320</v>
      </c>
      <c r="C53" s="48" t="s">
        <v>11</v>
      </c>
      <c r="D53" s="150" t="s">
        <v>82</v>
      </c>
      <c r="E53" s="150" t="s">
        <v>125</v>
      </c>
      <c r="F53" s="45"/>
      <c r="G53" s="45"/>
      <c r="H53" s="45"/>
      <c r="I53" s="48" t="s">
        <v>766</v>
      </c>
      <c r="J53" s="48"/>
      <c r="K53" s="49">
        <f t="shared" si="6"/>
        <v>0</v>
      </c>
      <c r="L53" s="49"/>
      <c r="M53" s="49">
        <f t="shared" si="7"/>
        <v>0</v>
      </c>
      <c r="N53" s="10" t="s">
        <v>181</v>
      </c>
      <c r="O53" s="3"/>
      <c r="P53" s="17"/>
      <c r="Q53" s="17"/>
      <c r="R53" s="17"/>
      <c r="S53" s="17"/>
      <c r="T53" s="17"/>
      <c r="U53" s="17"/>
    </row>
    <row r="54" spans="1:21" s="18" customFormat="1" ht="15" customHeight="1" x14ac:dyDescent="0.3">
      <c r="A54" s="32">
        <v>41</v>
      </c>
      <c r="B54" s="38" t="s">
        <v>269</v>
      </c>
      <c r="C54" s="48" t="s">
        <v>10</v>
      </c>
      <c r="D54" s="150" t="s">
        <v>81</v>
      </c>
      <c r="E54" s="150" t="s">
        <v>139</v>
      </c>
      <c r="F54" s="45" t="s">
        <v>125</v>
      </c>
      <c r="G54" s="45" t="s">
        <v>123</v>
      </c>
      <c r="H54" s="45" t="s">
        <v>82</v>
      </c>
      <c r="I54" s="48"/>
      <c r="J54" s="48"/>
      <c r="K54" s="49">
        <f t="shared" si="6"/>
        <v>2</v>
      </c>
      <c r="L54" s="49"/>
      <c r="M54" s="49">
        <f t="shared" si="7"/>
        <v>2</v>
      </c>
      <c r="N54" s="10" t="s">
        <v>628</v>
      </c>
      <c r="O54" s="3"/>
      <c r="P54" s="17"/>
      <c r="Q54" s="17"/>
      <c r="R54" s="17"/>
      <c r="S54" s="17"/>
      <c r="T54" s="17"/>
      <c r="U54" s="17"/>
    </row>
    <row r="55" spans="1:21" s="18" customFormat="1" ht="15" customHeight="1" x14ac:dyDescent="0.3">
      <c r="A55" s="32">
        <v>42</v>
      </c>
      <c r="B55" s="38" t="s">
        <v>270</v>
      </c>
      <c r="C55" s="48" t="s">
        <v>11</v>
      </c>
      <c r="D55" s="150" t="s">
        <v>82</v>
      </c>
      <c r="E55" s="151" t="s">
        <v>140</v>
      </c>
      <c r="F55" s="45"/>
      <c r="G55" s="45"/>
      <c r="H55" s="45"/>
      <c r="I55" s="48" t="s">
        <v>766</v>
      </c>
      <c r="J55" s="48"/>
      <c r="K55" s="49">
        <f t="shared" si="6"/>
        <v>0</v>
      </c>
      <c r="L55" s="49"/>
      <c r="M55" s="49">
        <f t="shared" si="7"/>
        <v>0</v>
      </c>
      <c r="N55" s="10" t="s">
        <v>650</v>
      </c>
      <c r="O55" s="3"/>
      <c r="P55" s="17"/>
      <c r="Q55" s="17"/>
      <c r="R55" s="17"/>
      <c r="S55" s="17"/>
      <c r="T55" s="17"/>
      <c r="U55" s="17"/>
    </row>
    <row r="56" spans="1:21" s="30" customFormat="1" ht="15" customHeight="1" x14ac:dyDescent="0.3">
      <c r="A56" s="102"/>
      <c r="B56" s="101" t="s">
        <v>271</v>
      </c>
      <c r="C56" s="106"/>
      <c r="D56" s="116"/>
      <c r="E56" s="116"/>
      <c r="F56" s="102"/>
      <c r="G56" s="102"/>
      <c r="H56" s="102"/>
      <c r="I56" s="102"/>
      <c r="J56" s="102"/>
      <c r="K56" s="102"/>
      <c r="L56" s="102"/>
      <c r="M56" s="102"/>
      <c r="N56" s="102"/>
      <c r="O56" s="29"/>
      <c r="P56" s="29"/>
      <c r="Q56" s="29"/>
      <c r="R56" s="29"/>
      <c r="S56" s="29"/>
      <c r="T56" s="29"/>
    </row>
    <row r="57" spans="1:21" s="18" customFormat="1" ht="15" customHeight="1" x14ac:dyDescent="0.3">
      <c r="A57" s="32">
        <v>43</v>
      </c>
      <c r="B57" s="38" t="s">
        <v>272</v>
      </c>
      <c r="C57" s="48" t="s">
        <v>11</v>
      </c>
      <c r="D57" s="150" t="s">
        <v>82</v>
      </c>
      <c r="E57" s="150" t="s">
        <v>125</v>
      </c>
      <c r="F57" s="45"/>
      <c r="G57" s="45"/>
      <c r="H57" s="45"/>
      <c r="I57" s="48" t="s">
        <v>766</v>
      </c>
      <c r="J57" s="48"/>
      <c r="K57" s="49">
        <f t="shared" ref="K57:K70" si="8">IF(C57=C$5,2,0)</f>
        <v>0</v>
      </c>
      <c r="L57" s="49"/>
      <c r="M57" s="49">
        <f t="shared" ref="M57:M70" si="9">K57*(1-L57)</f>
        <v>0</v>
      </c>
      <c r="N57" s="10" t="s">
        <v>355</v>
      </c>
      <c r="O57" s="3"/>
      <c r="P57" s="17"/>
      <c r="Q57" s="17"/>
      <c r="R57" s="17"/>
      <c r="S57" s="17"/>
      <c r="T57" s="17"/>
      <c r="U57" s="17"/>
    </row>
    <row r="58" spans="1:21" s="18" customFormat="1" ht="15" customHeight="1" x14ac:dyDescent="0.3">
      <c r="A58" s="32">
        <v>44</v>
      </c>
      <c r="B58" s="38" t="s">
        <v>273</v>
      </c>
      <c r="C58" s="48" t="s">
        <v>11</v>
      </c>
      <c r="D58" s="150" t="s">
        <v>81</v>
      </c>
      <c r="E58" s="151" t="s">
        <v>140</v>
      </c>
      <c r="F58" s="45"/>
      <c r="G58" s="45"/>
      <c r="H58" s="45"/>
      <c r="I58" s="48" t="s">
        <v>657</v>
      </c>
      <c r="J58" s="48"/>
      <c r="K58" s="49">
        <f t="shared" si="8"/>
        <v>0</v>
      </c>
      <c r="L58" s="49"/>
      <c r="M58" s="49">
        <f t="shared" si="9"/>
        <v>0</v>
      </c>
      <c r="N58" s="69" t="s">
        <v>656</v>
      </c>
      <c r="O58" s="3"/>
      <c r="P58" s="17"/>
      <c r="Q58" s="17"/>
      <c r="R58" s="17"/>
      <c r="S58" s="17"/>
      <c r="T58" s="17"/>
      <c r="U58" s="17"/>
    </row>
    <row r="59" spans="1:21" s="18" customFormat="1" ht="15" customHeight="1" x14ac:dyDescent="0.3">
      <c r="A59" s="32">
        <v>45</v>
      </c>
      <c r="B59" s="38" t="s">
        <v>274</v>
      </c>
      <c r="C59" s="48" t="s">
        <v>10</v>
      </c>
      <c r="D59" s="150" t="s">
        <v>81</v>
      </c>
      <c r="E59" s="151" t="s">
        <v>139</v>
      </c>
      <c r="F59" s="45" t="s">
        <v>124</v>
      </c>
      <c r="G59" s="45" t="s">
        <v>123</v>
      </c>
      <c r="H59" s="45" t="s">
        <v>82</v>
      </c>
      <c r="I59" s="48" t="s">
        <v>625</v>
      </c>
      <c r="J59" s="48"/>
      <c r="K59" s="49">
        <f t="shared" si="8"/>
        <v>2</v>
      </c>
      <c r="L59" s="49"/>
      <c r="M59" s="49">
        <f t="shared" si="9"/>
        <v>2</v>
      </c>
      <c r="N59" s="69" t="s">
        <v>185</v>
      </c>
      <c r="O59" s="48"/>
      <c r="P59" s="17"/>
      <c r="Q59" s="17"/>
      <c r="R59" s="17"/>
      <c r="S59" s="17"/>
      <c r="T59" s="17"/>
      <c r="U59" s="17"/>
    </row>
    <row r="60" spans="1:21" s="18" customFormat="1" ht="15" customHeight="1" x14ac:dyDescent="0.3">
      <c r="A60" s="32">
        <v>46</v>
      </c>
      <c r="B60" s="38" t="s">
        <v>275</v>
      </c>
      <c r="C60" s="48" t="s">
        <v>11</v>
      </c>
      <c r="D60" s="150" t="s">
        <v>82</v>
      </c>
      <c r="E60" s="150" t="s">
        <v>125</v>
      </c>
      <c r="F60" s="45"/>
      <c r="G60" s="45"/>
      <c r="H60" s="45"/>
      <c r="I60" s="48" t="s">
        <v>766</v>
      </c>
      <c r="J60" s="48"/>
      <c r="K60" s="49">
        <f t="shared" si="8"/>
        <v>0</v>
      </c>
      <c r="L60" s="49"/>
      <c r="M60" s="49">
        <f t="shared" si="9"/>
        <v>0</v>
      </c>
      <c r="N60" s="10" t="s">
        <v>655</v>
      </c>
      <c r="O60" s="3"/>
      <c r="P60" s="17"/>
      <c r="Q60" s="17"/>
      <c r="R60" s="17"/>
      <c r="S60" s="17"/>
      <c r="T60" s="17"/>
      <c r="U60" s="17"/>
    </row>
    <row r="61" spans="1:21" ht="15" customHeight="1" x14ac:dyDescent="0.3">
      <c r="A61" s="32">
        <v>47</v>
      </c>
      <c r="B61" s="38" t="s">
        <v>276</v>
      </c>
      <c r="C61" s="48" t="s">
        <v>11</v>
      </c>
      <c r="D61" s="150" t="s">
        <v>82</v>
      </c>
      <c r="E61" s="150" t="s">
        <v>125</v>
      </c>
      <c r="F61" s="45"/>
      <c r="G61" s="45"/>
      <c r="H61" s="45"/>
      <c r="I61" s="48" t="s">
        <v>766</v>
      </c>
      <c r="J61" s="48"/>
      <c r="K61" s="49">
        <f t="shared" si="8"/>
        <v>0</v>
      </c>
      <c r="L61" s="49"/>
      <c r="M61" s="49">
        <f t="shared" si="9"/>
        <v>0</v>
      </c>
      <c r="N61" s="69" t="s">
        <v>189</v>
      </c>
      <c r="O61" s="3"/>
      <c r="P61" s="40"/>
      <c r="Q61" s="40"/>
      <c r="R61" s="40"/>
      <c r="S61" s="40"/>
      <c r="T61" s="40"/>
      <c r="U61" s="40"/>
    </row>
    <row r="62" spans="1:21" s="18" customFormat="1" ht="15" customHeight="1" x14ac:dyDescent="0.3">
      <c r="A62" s="32">
        <v>48</v>
      </c>
      <c r="B62" s="38" t="s">
        <v>277</v>
      </c>
      <c r="C62" s="48" t="s">
        <v>11</v>
      </c>
      <c r="D62" s="150" t="s">
        <v>82</v>
      </c>
      <c r="E62" s="150" t="s">
        <v>125</v>
      </c>
      <c r="F62" s="45"/>
      <c r="G62" s="45"/>
      <c r="H62" s="45"/>
      <c r="I62" s="48" t="s">
        <v>766</v>
      </c>
      <c r="J62" s="48"/>
      <c r="K62" s="49">
        <f t="shared" si="8"/>
        <v>0</v>
      </c>
      <c r="L62" s="49"/>
      <c r="M62" s="49">
        <f t="shared" si="9"/>
        <v>0</v>
      </c>
      <c r="N62" s="10" t="s">
        <v>192</v>
      </c>
      <c r="O62" s="3"/>
      <c r="P62" s="17"/>
      <c r="Q62" s="17"/>
      <c r="R62" s="17"/>
      <c r="S62" s="17"/>
      <c r="T62" s="17"/>
      <c r="U62" s="17"/>
    </row>
    <row r="63" spans="1:21" s="18" customFormat="1" ht="15" customHeight="1" x14ac:dyDescent="0.3">
      <c r="A63" s="32">
        <v>49</v>
      </c>
      <c r="B63" s="38" t="s">
        <v>278</v>
      </c>
      <c r="C63" s="48" t="s">
        <v>10</v>
      </c>
      <c r="D63" s="150" t="s">
        <v>81</v>
      </c>
      <c r="E63" s="151" t="s">
        <v>139</v>
      </c>
      <c r="F63" s="45" t="s">
        <v>125</v>
      </c>
      <c r="G63" s="45" t="s">
        <v>123</v>
      </c>
      <c r="H63" s="45" t="s">
        <v>81</v>
      </c>
      <c r="I63" s="48"/>
      <c r="J63" s="48"/>
      <c r="K63" s="49">
        <f t="shared" si="8"/>
        <v>2</v>
      </c>
      <c r="L63" s="49"/>
      <c r="M63" s="49">
        <f t="shared" si="9"/>
        <v>2</v>
      </c>
      <c r="N63" s="69" t="s">
        <v>706</v>
      </c>
      <c r="O63" s="3"/>
      <c r="P63" s="17"/>
      <c r="Q63" s="17"/>
      <c r="R63" s="17"/>
      <c r="S63" s="17"/>
      <c r="T63" s="17"/>
      <c r="U63" s="17"/>
    </row>
    <row r="64" spans="1:21" s="18" customFormat="1" ht="15" customHeight="1" x14ac:dyDescent="0.3">
      <c r="A64" s="32">
        <v>50</v>
      </c>
      <c r="B64" s="38" t="s">
        <v>279</v>
      </c>
      <c r="C64" s="48" t="s">
        <v>10</v>
      </c>
      <c r="D64" s="150" t="s">
        <v>81</v>
      </c>
      <c r="E64" s="151" t="s">
        <v>139</v>
      </c>
      <c r="F64" s="45" t="s">
        <v>124</v>
      </c>
      <c r="G64" s="45" t="s">
        <v>123</v>
      </c>
      <c r="H64" s="45" t="s">
        <v>82</v>
      </c>
      <c r="I64" s="48"/>
      <c r="J64" s="48"/>
      <c r="K64" s="49">
        <f t="shared" si="8"/>
        <v>2</v>
      </c>
      <c r="L64" s="49"/>
      <c r="M64" s="49">
        <f t="shared" si="9"/>
        <v>2</v>
      </c>
      <c r="N64" s="12" t="s">
        <v>356</v>
      </c>
      <c r="O64" s="3"/>
      <c r="P64" s="17"/>
      <c r="Q64" s="17"/>
      <c r="R64" s="17"/>
      <c r="S64" s="17"/>
      <c r="T64" s="17"/>
      <c r="U64" s="17"/>
    </row>
    <row r="65" spans="1:21" s="18" customFormat="1" ht="15" customHeight="1" x14ac:dyDescent="0.3">
      <c r="A65" s="32">
        <v>51</v>
      </c>
      <c r="B65" s="38" t="s">
        <v>280</v>
      </c>
      <c r="C65" s="48" t="s">
        <v>10</v>
      </c>
      <c r="D65" s="150" t="s">
        <v>81</v>
      </c>
      <c r="E65" s="151" t="s">
        <v>139</v>
      </c>
      <c r="F65" s="45" t="s">
        <v>125</v>
      </c>
      <c r="G65" s="45" t="s">
        <v>123</v>
      </c>
      <c r="H65" s="45" t="s">
        <v>82</v>
      </c>
      <c r="I65" s="48"/>
      <c r="J65" s="48"/>
      <c r="K65" s="49">
        <f t="shared" si="8"/>
        <v>2</v>
      </c>
      <c r="L65" s="49"/>
      <c r="M65" s="49">
        <f t="shared" si="9"/>
        <v>2</v>
      </c>
      <c r="N65" s="69" t="s">
        <v>803</v>
      </c>
      <c r="O65" s="3"/>
      <c r="P65" s="17"/>
      <c r="Q65" s="17"/>
      <c r="R65" s="17"/>
      <c r="S65" s="17"/>
      <c r="T65" s="17"/>
      <c r="U65" s="17"/>
    </row>
    <row r="66" spans="1:21" s="18" customFormat="1" ht="15" customHeight="1" x14ac:dyDescent="0.3">
      <c r="A66" s="32">
        <v>52</v>
      </c>
      <c r="B66" s="38" t="s">
        <v>281</v>
      </c>
      <c r="C66" s="48" t="s">
        <v>10</v>
      </c>
      <c r="D66" s="150" t="s">
        <v>81</v>
      </c>
      <c r="E66" s="151" t="s">
        <v>139</v>
      </c>
      <c r="F66" s="45" t="s">
        <v>124</v>
      </c>
      <c r="G66" s="45" t="s">
        <v>123</v>
      </c>
      <c r="H66" s="45" t="s">
        <v>81</v>
      </c>
      <c r="I66" s="48"/>
      <c r="J66" s="48"/>
      <c r="K66" s="49">
        <f t="shared" si="8"/>
        <v>2</v>
      </c>
      <c r="L66" s="49"/>
      <c r="M66" s="49">
        <f t="shared" si="9"/>
        <v>2</v>
      </c>
      <c r="N66" s="10" t="s">
        <v>196</v>
      </c>
      <c r="O66" s="3"/>
      <c r="P66" s="17"/>
      <c r="Q66" s="17"/>
      <c r="R66" s="17"/>
      <c r="S66" s="17"/>
      <c r="T66" s="17"/>
      <c r="U66" s="17"/>
    </row>
    <row r="67" spans="1:21" ht="15" customHeight="1" x14ac:dyDescent="0.3">
      <c r="A67" s="32">
        <v>53</v>
      </c>
      <c r="B67" s="38" t="s">
        <v>282</v>
      </c>
      <c r="C67" s="48" t="s">
        <v>11</v>
      </c>
      <c r="D67" s="150" t="s">
        <v>81</v>
      </c>
      <c r="E67" s="151" t="s">
        <v>140</v>
      </c>
      <c r="F67" s="45"/>
      <c r="G67" s="45" t="s">
        <v>123</v>
      </c>
      <c r="H67" s="45" t="s">
        <v>81</v>
      </c>
      <c r="I67" s="48" t="s">
        <v>768</v>
      </c>
      <c r="J67" s="48"/>
      <c r="K67" s="49">
        <f t="shared" si="8"/>
        <v>0</v>
      </c>
      <c r="L67" s="49"/>
      <c r="M67" s="49">
        <f t="shared" si="9"/>
        <v>0</v>
      </c>
      <c r="N67" s="11" t="s">
        <v>357</v>
      </c>
      <c r="O67" s="3"/>
      <c r="P67" s="40"/>
      <c r="Q67" s="40"/>
      <c r="R67" s="40"/>
      <c r="S67" s="40"/>
      <c r="T67" s="40"/>
      <c r="U67" s="40"/>
    </row>
    <row r="68" spans="1:21" s="18" customFormat="1" ht="15" customHeight="1" x14ac:dyDescent="0.3">
      <c r="A68" s="32">
        <v>54</v>
      </c>
      <c r="B68" s="38" t="s">
        <v>283</v>
      </c>
      <c r="C68" s="48" t="s">
        <v>11</v>
      </c>
      <c r="D68" s="150" t="s">
        <v>82</v>
      </c>
      <c r="E68" s="150" t="s">
        <v>139</v>
      </c>
      <c r="F68" s="45"/>
      <c r="G68" s="45"/>
      <c r="H68" s="45"/>
      <c r="I68" s="48" t="s">
        <v>766</v>
      </c>
      <c r="J68" s="48"/>
      <c r="K68" s="49">
        <f t="shared" si="8"/>
        <v>0</v>
      </c>
      <c r="L68" s="49"/>
      <c r="M68" s="49">
        <f t="shared" si="9"/>
        <v>0</v>
      </c>
      <c r="N68" s="69" t="s">
        <v>724</v>
      </c>
      <c r="O68" s="3"/>
      <c r="P68" s="17"/>
      <c r="Q68" s="17"/>
      <c r="R68" s="17"/>
      <c r="S68" s="17"/>
      <c r="T68" s="17"/>
      <c r="U68" s="17"/>
    </row>
    <row r="69" spans="1:21" s="18" customFormat="1" ht="15" customHeight="1" x14ac:dyDescent="0.3">
      <c r="A69" s="32">
        <v>55</v>
      </c>
      <c r="B69" s="38" t="s">
        <v>284</v>
      </c>
      <c r="C69" s="48" t="s">
        <v>11</v>
      </c>
      <c r="D69" s="150" t="s">
        <v>82</v>
      </c>
      <c r="E69" s="150" t="s">
        <v>139</v>
      </c>
      <c r="F69" s="45"/>
      <c r="G69" s="45"/>
      <c r="H69" s="45"/>
      <c r="I69" s="48" t="s">
        <v>766</v>
      </c>
      <c r="J69" s="48"/>
      <c r="K69" s="49">
        <f t="shared" si="8"/>
        <v>0</v>
      </c>
      <c r="L69" s="49"/>
      <c r="M69" s="49">
        <f t="shared" si="9"/>
        <v>0</v>
      </c>
      <c r="N69" s="69" t="s">
        <v>199</v>
      </c>
      <c r="O69" s="3"/>
      <c r="P69" s="17"/>
      <c r="Q69" s="17"/>
      <c r="R69" s="17"/>
      <c r="S69" s="17"/>
      <c r="T69" s="17"/>
      <c r="U69" s="17"/>
    </row>
    <row r="70" spans="1:21" ht="15" customHeight="1" x14ac:dyDescent="0.3">
      <c r="A70" s="32">
        <v>56</v>
      </c>
      <c r="B70" s="38" t="s">
        <v>285</v>
      </c>
      <c r="C70" s="48" t="s">
        <v>11</v>
      </c>
      <c r="D70" s="150" t="s">
        <v>82</v>
      </c>
      <c r="E70" s="151" t="s">
        <v>140</v>
      </c>
      <c r="F70" s="45"/>
      <c r="G70" s="45"/>
      <c r="H70" s="45"/>
      <c r="I70" s="48" t="s">
        <v>766</v>
      </c>
      <c r="J70" s="48"/>
      <c r="K70" s="49">
        <f t="shared" si="8"/>
        <v>0</v>
      </c>
      <c r="L70" s="49"/>
      <c r="M70" s="49">
        <f t="shared" si="9"/>
        <v>0</v>
      </c>
      <c r="N70" s="69" t="s">
        <v>733</v>
      </c>
      <c r="O70" s="3"/>
      <c r="P70" s="40"/>
      <c r="Q70" s="40"/>
      <c r="R70" s="40"/>
      <c r="S70" s="40"/>
      <c r="T70" s="40"/>
      <c r="U70" s="40"/>
    </row>
    <row r="71" spans="1:21" s="30" customFormat="1" ht="15" customHeight="1" x14ac:dyDescent="0.3">
      <c r="A71" s="102"/>
      <c r="B71" s="101" t="s">
        <v>286</v>
      </c>
      <c r="C71" s="106"/>
      <c r="D71" s="116"/>
      <c r="E71" s="116"/>
      <c r="F71" s="102"/>
      <c r="G71" s="102"/>
      <c r="H71" s="102"/>
      <c r="I71" s="102"/>
      <c r="J71" s="102"/>
      <c r="K71" s="102"/>
      <c r="L71" s="102"/>
      <c r="M71" s="102"/>
      <c r="N71" s="102"/>
      <c r="O71" s="29"/>
      <c r="P71" s="29"/>
      <c r="Q71" s="29"/>
      <c r="R71" s="29"/>
      <c r="S71" s="29"/>
      <c r="T71" s="29"/>
    </row>
    <row r="72" spans="1:21" s="18" customFormat="1" ht="15" customHeight="1" x14ac:dyDescent="0.3">
      <c r="A72" s="32">
        <v>57</v>
      </c>
      <c r="B72" s="38" t="s">
        <v>287</v>
      </c>
      <c r="C72" s="48" t="s">
        <v>11</v>
      </c>
      <c r="D72" s="150" t="s">
        <v>82</v>
      </c>
      <c r="E72" s="151" t="s">
        <v>139</v>
      </c>
      <c r="F72" s="45"/>
      <c r="G72" s="45"/>
      <c r="H72" s="45"/>
      <c r="I72" s="48" t="s">
        <v>766</v>
      </c>
      <c r="J72" s="48"/>
      <c r="K72" s="49">
        <f t="shared" ref="K72:K77" si="10">IF(C72=C$5,2,0)</f>
        <v>0</v>
      </c>
      <c r="L72" s="49"/>
      <c r="M72" s="49">
        <f t="shared" ref="M72:M77" si="11">K72*(1-L72)</f>
        <v>0</v>
      </c>
      <c r="N72" s="10" t="s">
        <v>202</v>
      </c>
      <c r="O72" s="3"/>
      <c r="P72" s="17"/>
      <c r="Q72" s="17"/>
      <c r="R72" s="17"/>
      <c r="S72" s="17"/>
      <c r="T72" s="17"/>
      <c r="U72" s="17"/>
    </row>
    <row r="73" spans="1:21" ht="15" customHeight="1" x14ac:dyDescent="0.3">
      <c r="A73" s="32">
        <v>58</v>
      </c>
      <c r="B73" s="38" t="s">
        <v>288</v>
      </c>
      <c r="C73" s="48" t="s">
        <v>11</v>
      </c>
      <c r="D73" s="150" t="s">
        <v>82</v>
      </c>
      <c r="E73" s="150" t="s">
        <v>125</v>
      </c>
      <c r="F73" s="45"/>
      <c r="G73" s="45"/>
      <c r="H73" s="45"/>
      <c r="I73" s="48" t="s">
        <v>766</v>
      </c>
      <c r="J73" s="48"/>
      <c r="K73" s="49">
        <f t="shared" si="10"/>
        <v>0</v>
      </c>
      <c r="L73" s="49"/>
      <c r="M73" s="49">
        <f t="shared" si="11"/>
        <v>0</v>
      </c>
      <c r="N73" s="10" t="s">
        <v>742</v>
      </c>
      <c r="O73" s="3"/>
      <c r="P73" s="40"/>
      <c r="Q73" s="40"/>
      <c r="R73" s="40"/>
      <c r="S73" s="40"/>
      <c r="T73" s="40"/>
      <c r="U73" s="40"/>
    </row>
    <row r="74" spans="1:21" ht="15" customHeight="1" x14ac:dyDescent="0.3">
      <c r="A74" s="32">
        <v>59</v>
      </c>
      <c r="B74" s="38" t="s">
        <v>289</v>
      </c>
      <c r="C74" s="48" t="s">
        <v>11</v>
      </c>
      <c r="D74" s="150" t="s">
        <v>82</v>
      </c>
      <c r="E74" s="151" t="s">
        <v>373</v>
      </c>
      <c r="F74" s="45"/>
      <c r="G74" s="45"/>
      <c r="H74" s="45"/>
      <c r="I74" s="48" t="s">
        <v>766</v>
      </c>
      <c r="J74" s="48"/>
      <c r="K74" s="49">
        <f t="shared" si="10"/>
        <v>0</v>
      </c>
      <c r="L74" s="49"/>
      <c r="M74" s="49">
        <f t="shared" si="11"/>
        <v>0</v>
      </c>
      <c r="N74" s="10" t="s">
        <v>715</v>
      </c>
      <c r="O74" s="3"/>
      <c r="P74" s="40"/>
      <c r="Q74" s="40"/>
      <c r="R74" s="40"/>
      <c r="S74" s="40"/>
      <c r="T74" s="40"/>
      <c r="U74" s="40"/>
    </row>
    <row r="75" spans="1:21" s="18" customFormat="1" ht="15" customHeight="1" x14ac:dyDescent="0.3">
      <c r="A75" s="32">
        <v>60</v>
      </c>
      <c r="B75" s="38" t="s">
        <v>290</v>
      </c>
      <c r="C75" s="48" t="s">
        <v>10</v>
      </c>
      <c r="D75" s="150" t="s">
        <v>81</v>
      </c>
      <c r="E75" s="150" t="s">
        <v>139</v>
      </c>
      <c r="F75" s="45" t="s">
        <v>124</v>
      </c>
      <c r="G75" s="45" t="s">
        <v>123</v>
      </c>
      <c r="H75" s="45" t="s">
        <v>82</v>
      </c>
      <c r="I75" s="48" t="s">
        <v>976</v>
      </c>
      <c r="J75" s="48" t="s">
        <v>1000</v>
      </c>
      <c r="K75" s="49">
        <f t="shared" si="10"/>
        <v>2</v>
      </c>
      <c r="L75" s="49">
        <v>0.5</v>
      </c>
      <c r="M75" s="49">
        <f t="shared" si="11"/>
        <v>1</v>
      </c>
      <c r="N75" s="70" t="s">
        <v>975</v>
      </c>
      <c r="O75" s="3"/>
      <c r="P75" s="17"/>
      <c r="Q75" s="17"/>
      <c r="R75" s="17"/>
      <c r="S75" s="17"/>
      <c r="T75" s="17"/>
      <c r="U75" s="17"/>
    </row>
    <row r="76" spans="1:21" s="18" customFormat="1" ht="15" customHeight="1" x14ac:dyDescent="0.3">
      <c r="A76" s="32">
        <v>61</v>
      </c>
      <c r="B76" s="38" t="s">
        <v>291</v>
      </c>
      <c r="C76" s="48" t="s">
        <v>10</v>
      </c>
      <c r="D76" s="150" t="s">
        <v>81</v>
      </c>
      <c r="E76" s="151" t="s">
        <v>139</v>
      </c>
      <c r="F76" s="45" t="s">
        <v>124</v>
      </c>
      <c r="G76" s="45" t="s">
        <v>123</v>
      </c>
      <c r="H76" s="45" t="s">
        <v>82</v>
      </c>
      <c r="I76" s="48"/>
      <c r="J76" s="48"/>
      <c r="K76" s="49">
        <f t="shared" si="10"/>
        <v>2</v>
      </c>
      <c r="L76" s="49"/>
      <c r="M76" s="49">
        <f t="shared" si="11"/>
        <v>2</v>
      </c>
      <c r="N76" s="10" t="s">
        <v>746</v>
      </c>
      <c r="O76" s="3"/>
      <c r="P76" s="17"/>
      <c r="Q76" s="17"/>
      <c r="R76" s="17"/>
      <c r="S76" s="17"/>
      <c r="T76" s="17"/>
      <c r="U76" s="17"/>
    </row>
    <row r="77" spans="1:21" s="18" customFormat="1" ht="15" customHeight="1" x14ac:dyDescent="0.3">
      <c r="A77" s="32">
        <v>62</v>
      </c>
      <c r="B77" s="38" t="s">
        <v>292</v>
      </c>
      <c r="C77" s="48" t="s">
        <v>11</v>
      </c>
      <c r="D77" s="150" t="s">
        <v>82</v>
      </c>
      <c r="E77" s="150" t="s">
        <v>125</v>
      </c>
      <c r="F77" s="45"/>
      <c r="G77" s="45"/>
      <c r="H77" s="45"/>
      <c r="I77" s="48" t="s">
        <v>766</v>
      </c>
      <c r="J77" s="46"/>
      <c r="K77" s="49">
        <f t="shared" si="10"/>
        <v>0</v>
      </c>
      <c r="L77" s="49"/>
      <c r="M77" s="49">
        <f t="shared" si="11"/>
        <v>0</v>
      </c>
      <c r="N77" s="10" t="s">
        <v>358</v>
      </c>
      <c r="O77" s="3"/>
      <c r="P77" s="17"/>
      <c r="Q77" s="17"/>
      <c r="R77" s="17"/>
      <c r="S77" s="17"/>
      <c r="T77" s="17"/>
      <c r="U77" s="17"/>
    </row>
    <row r="78" spans="1:21" s="30" customFormat="1" ht="15" customHeight="1" x14ac:dyDescent="0.3">
      <c r="A78" s="102"/>
      <c r="B78" s="101" t="s">
        <v>293</v>
      </c>
      <c r="C78" s="106"/>
      <c r="D78" s="116"/>
      <c r="E78" s="116"/>
      <c r="F78" s="102"/>
      <c r="G78" s="102"/>
      <c r="H78" s="102"/>
      <c r="I78" s="102"/>
      <c r="J78" s="102"/>
      <c r="K78" s="102"/>
      <c r="L78" s="102"/>
      <c r="M78" s="102"/>
      <c r="N78" s="102"/>
      <c r="O78" s="29"/>
      <c r="P78" s="29"/>
      <c r="Q78" s="29"/>
      <c r="R78" s="29"/>
      <c r="S78" s="29"/>
      <c r="T78" s="29"/>
    </row>
    <row r="79" spans="1:21" s="18" customFormat="1" ht="15" customHeight="1" x14ac:dyDescent="0.3">
      <c r="A79" s="32">
        <v>63</v>
      </c>
      <c r="B79" s="38" t="s">
        <v>294</v>
      </c>
      <c r="C79" s="48" t="s">
        <v>11</v>
      </c>
      <c r="D79" s="150" t="s">
        <v>82</v>
      </c>
      <c r="E79" s="151" t="s">
        <v>140</v>
      </c>
      <c r="F79" s="45"/>
      <c r="G79" s="45"/>
      <c r="H79" s="45"/>
      <c r="I79" s="48" t="s">
        <v>766</v>
      </c>
      <c r="J79" s="48"/>
      <c r="K79" s="49">
        <f t="shared" ref="K79:K90" si="12">IF(C79=C$5,2,0)</f>
        <v>0</v>
      </c>
      <c r="L79" s="49"/>
      <c r="M79" s="49">
        <f t="shared" ref="M79:M90" si="13">K79*(1-L79)</f>
        <v>0</v>
      </c>
      <c r="N79" s="69" t="s">
        <v>213</v>
      </c>
      <c r="O79" s="3"/>
      <c r="P79" s="17"/>
      <c r="Q79" s="17"/>
      <c r="R79" s="17"/>
      <c r="S79" s="17"/>
      <c r="T79" s="17"/>
      <c r="U79" s="17"/>
    </row>
    <row r="80" spans="1:21" s="18" customFormat="1" ht="15" customHeight="1" x14ac:dyDescent="0.3">
      <c r="A80" s="32">
        <v>64</v>
      </c>
      <c r="B80" s="38" t="s">
        <v>295</v>
      </c>
      <c r="C80" s="48" t="s">
        <v>11</v>
      </c>
      <c r="D80" s="150" t="s">
        <v>82</v>
      </c>
      <c r="E80" s="150" t="s">
        <v>139</v>
      </c>
      <c r="F80" s="45"/>
      <c r="G80" s="45"/>
      <c r="H80" s="45"/>
      <c r="I80" s="48" t="s">
        <v>766</v>
      </c>
      <c r="J80" s="48"/>
      <c r="K80" s="49">
        <f t="shared" si="12"/>
        <v>0</v>
      </c>
      <c r="L80" s="49"/>
      <c r="M80" s="49">
        <f t="shared" si="13"/>
        <v>0</v>
      </c>
      <c r="N80" s="14" t="s">
        <v>830</v>
      </c>
      <c r="O80" s="3"/>
      <c r="P80" s="17"/>
      <c r="Q80" s="17"/>
      <c r="R80" s="17"/>
      <c r="S80" s="17"/>
      <c r="T80" s="17"/>
      <c r="U80" s="17"/>
    </row>
    <row r="81" spans="1:21" s="18" customFormat="1" ht="15" customHeight="1" x14ac:dyDescent="0.3">
      <c r="A81" s="32">
        <v>65</v>
      </c>
      <c r="B81" s="38" t="s">
        <v>296</v>
      </c>
      <c r="C81" s="48" t="s">
        <v>11</v>
      </c>
      <c r="D81" s="150" t="s">
        <v>81</v>
      </c>
      <c r="E81" s="150" t="s">
        <v>139</v>
      </c>
      <c r="F81" s="45"/>
      <c r="G81" s="45"/>
      <c r="H81" s="45"/>
      <c r="I81" s="48" t="s">
        <v>542</v>
      </c>
      <c r="J81" s="48"/>
      <c r="K81" s="49">
        <f t="shared" si="12"/>
        <v>0</v>
      </c>
      <c r="L81" s="49"/>
      <c r="M81" s="49">
        <f t="shared" si="13"/>
        <v>0</v>
      </c>
      <c r="N81" s="69" t="s">
        <v>750</v>
      </c>
      <c r="O81" s="3"/>
      <c r="P81" s="17"/>
      <c r="Q81" s="17"/>
      <c r="R81" s="17"/>
      <c r="S81" s="17"/>
      <c r="T81" s="17"/>
      <c r="U81" s="17"/>
    </row>
    <row r="82" spans="1:21" s="18" customFormat="1" ht="15" customHeight="1" x14ac:dyDescent="0.3">
      <c r="A82" s="32">
        <v>66</v>
      </c>
      <c r="B82" s="38" t="s">
        <v>297</v>
      </c>
      <c r="C82" s="48" t="s">
        <v>11</v>
      </c>
      <c r="D82" s="150" t="s">
        <v>82</v>
      </c>
      <c r="E82" s="150" t="s">
        <v>139</v>
      </c>
      <c r="F82" s="45"/>
      <c r="G82" s="45"/>
      <c r="H82" s="45"/>
      <c r="I82" s="48" t="s">
        <v>766</v>
      </c>
      <c r="J82" s="48"/>
      <c r="K82" s="49">
        <f t="shared" si="12"/>
        <v>0</v>
      </c>
      <c r="L82" s="49"/>
      <c r="M82" s="49">
        <f t="shared" si="13"/>
        <v>0</v>
      </c>
      <c r="N82" s="69" t="s">
        <v>222</v>
      </c>
      <c r="O82" s="3"/>
      <c r="P82" s="17"/>
      <c r="Q82" s="17"/>
      <c r="R82" s="17"/>
      <c r="S82" s="17"/>
      <c r="T82" s="17"/>
      <c r="U82" s="17"/>
    </row>
    <row r="83" spans="1:21" ht="15" customHeight="1" x14ac:dyDescent="0.3">
      <c r="A83" s="32">
        <v>67</v>
      </c>
      <c r="B83" s="38" t="s">
        <v>298</v>
      </c>
      <c r="C83" s="48" t="s">
        <v>10</v>
      </c>
      <c r="D83" s="150" t="s">
        <v>81</v>
      </c>
      <c r="E83" s="150" t="s">
        <v>139</v>
      </c>
      <c r="F83" s="45" t="s">
        <v>124</v>
      </c>
      <c r="G83" s="45" t="s">
        <v>123</v>
      </c>
      <c r="H83" s="45" t="s">
        <v>82</v>
      </c>
      <c r="I83" s="48" t="s">
        <v>770</v>
      </c>
      <c r="J83" s="48"/>
      <c r="K83" s="49">
        <f t="shared" si="12"/>
        <v>2</v>
      </c>
      <c r="L83" s="49"/>
      <c r="M83" s="49">
        <f t="shared" si="13"/>
        <v>2</v>
      </c>
      <c r="N83" s="69" t="s">
        <v>681</v>
      </c>
      <c r="O83" s="3"/>
      <c r="P83" s="40"/>
      <c r="Q83" s="40"/>
      <c r="R83" s="40"/>
      <c r="S83" s="40"/>
      <c r="T83" s="40"/>
      <c r="U83" s="40"/>
    </row>
    <row r="84" spans="1:21" s="18" customFormat="1" ht="15" customHeight="1" x14ac:dyDescent="0.3">
      <c r="A84" s="32">
        <v>68</v>
      </c>
      <c r="B84" s="38" t="s">
        <v>299</v>
      </c>
      <c r="C84" s="48" t="s">
        <v>11</v>
      </c>
      <c r="D84" s="150" t="s">
        <v>82</v>
      </c>
      <c r="E84" s="183" t="s">
        <v>125</v>
      </c>
      <c r="F84" s="45"/>
      <c r="G84" s="45"/>
      <c r="H84" s="45"/>
      <c r="I84" s="48" t="s">
        <v>766</v>
      </c>
      <c r="J84" s="46"/>
      <c r="K84" s="49">
        <f t="shared" si="12"/>
        <v>0</v>
      </c>
      <c r="L84" s="49"/>
      <c r="M84" s="49">
        <f t="shared" si="13"/>
        <v>0</v>
      </c>
      <c r="N84" s="10" t="s">
        <v>690</v>
      </c>
      <c r="O84" s="3"/>
      <c r="P84" s="17"/>
      <c r="Q84" s="17"/>
      <c r="R84" s="17"/>
      <c r="S84" s="17"/>
      <c r="T84" s="17"/>
      <c r="U84" s="17"/>
    </row>
    <row r="85" spans="1:21" ht="15" customHeight="1" x14ac:dyDescent="0.3">
      <c r="A85" s="32">
        <v>69</v>
      </c>
      <c r="B85" s="38" t="s">
        <v>300</v>
      </c>
      <c r="C85" s="48" t="s">
        <v>10</v>
      </c>
      <c r="D85" s="150" t="s">
        <v>81</v>
      </c>
      <c r="E85" s="150" t="s">
        <v>139</v>
      </c>
      <c r="F85" s="45" t="s">
        <v>124</v>
      </c>
      <c r="G85" s="45" t="s">
        <v>123</v>
      </c>
      <c r="H85" s="45" t="s">
        <v>82</v>
      </c>
      <c r="I85" s="48"/>
      <c r="J85" s="48"/>
      <c r="K85" s="49">
        <f t="shared" si="12"/>
        <v>2</v>
      </c>
      <c r="L85" s="49"/>
      <c r="M85" s="49">
        <f t="shared" si="13"/>
        <v>2</v>
      </c>
      <c r="N85" s="10" t="s">
        <v>359</v>
      </c>
      <c r="O85" s="3"/>
      <c r="P85" s="40"/>
      <c r="Q85" s="40"/>
      <c r="R85" s="40"/>
      <c r="S85" s="40"/>
      <c r="T85" s="40"/>
      <c r="U85" s="40"/>
    </row>
    <row r="86" spans="1:21" s="18" customFormat="1" ht="15" customHeight="1" x14ac:dyDescent="0.3">
      <c r="A86" s="32">
        <v>70</v>
      </c>
      <c r="B86" s="38" t="s">
        <v>301</v>
      </c>
      <c r="C86" s="48" t="s">
        <v>10</v>
      </c>
      <c r="D86" s="150" t="s">
        <v>81</v>
      </c>
      <c r="E86" s="150" t="s">
        <v>139</v>
      </c>
      <c r="F86" s="45" t="s">
        <v>124</v>
      </c>
      <c r="G86" s="45" t="s">
        <v>123</v>
      </c>
      <c r="H86" s="45" t="s">
        <v>81</v>
      </c>
      <c r="I86" s="48" t="s">
        <v>1003</v>
      </c>
      <c r="J86" s="48"/>
      <c r="K86" s="49">
        <f t="shared" si="12"/>
        <v>2</v>
      </c>
      <c r="L86" s="49"/>
      <c r="M86" s="49">
        <f t="shared" si="13"/>
        <v>2</v>
      </c>
      <c r="N86" s="69" t="s">
        <v>225</v>
      </c>
      <c r="O86" s="3"/>
      <c r="P86" s="17"/>
      <c r="Q86" s="17"/>
      <c r="R86" s="17"/>
      <c r="S86" s="17"/>
      <c r="T86" s="17"/>
      <c r="U86" s="17"/>
    </row>
    <row r="87" spans="1:21" s="18" customFormat="1" ht="15" customHeight="1" x14ac:dyDescent="0.3">
      <c r="A87" s="32">
        <v>71</v>
      </c>
      <c r="B87" s="38" t="s">
        <v>302</v>
      </c>
      <c r="C87" s="48" t="s">
        <v>10</v>
      </c>
      <c r="D87" s="150" t="s">
        <v>81</v>
      </c>
      <c r="E87" s="151" t="s">
        <v>139</v>
      </c>
      <c r="F87" s="45" t="s">
        <v>125</v>
      </c>
      <c r="G87" s="45" t="s">
        <v>123</v>
      </c>
      <c r="H87" s="45" t="s">
        <v>82</v>
      </c>
      <c r="I87" s="48" t="s">
        <v>769</v>
      </c>
      <c r="J87" s="48"/>
      <c r="K87" s="49">
        <f t="shared" si="12"/>
        <v>2</v>
      </c>
      <c r="L87" s="49"/>
      <c r="M87" s="49">
        <f t="shared" si="13"/>
        <v>2</v>
      </c>
      <c r="N87" s="70" t="s">
        <v>99</v>
      </c>
      <c r="O87" s="3"/>
      <c r="P87" s="17"/>
      <c r="Q87" s="17"/>
      <c r="R87" s="17"/>
      <c r="S87" s="17"/>
      <c r="T87" s="17"/>
      <c r="U87" s="17"/>
    </row>
    <row r="88" spans="1:21" ht="15" customHeight="1" x14ac:dyDescent="0.3">
      <c r="A88" s="32">
        <v>72</v>
      </c>
      <c r="B88" s="38" t="s">
        <v>303</v>
      </c>
      <c r="C88" s="48" t="s">
        <v>10</v>
      </c>
      <c r="D88" s="150" t="s">
        <v>81</v>
      </c>
      <c r="E88" s="151" t="s">
        <v>139</v>
      </c>
      <c r="F88" s="45" t="s">
        <v>124</v>
      </c>
      <c r="G88" s="45" t="s">
        <v>123</v>
      </c>
      <c r="H88" s="45" t="s">
        <v>82</v>
      </c>
      <c r="I88" s="48"/>
      <c r="J88" s="48"/>
      <c r="K88" s="49">
        <f t="shared" si="12"/>
        <v>2</v>
      </c>
      <c r="L88" s="49"/>
      <c r="M88" s="49">
        <f t="shared" si="13"/>
        <v>2</v>
      </c>
      <c r="N88" s="69" t="s">
        <v>754</v>
      </c>
      <c r="O88" s="3"/>
      <c r="P88" s="40"/>
      <c r="Q88" s="40"/>
      <c r="R88" s="40"/>
      <c r="S88" s="40"/>
      <c r="T88" s="40"/>
      <c r="U88" s="40"/>
    </row>
    <row r="89" spans="1:21" s="18" customFormat="1" ht="15" customHeight="1" x14ac:dyDescent="0.3">
      <c r="A89" s="32">
        <v>73</v>
      </c>
      <c r="B89" s="38" t="s">
        <v>304</v>
      </c>
      <c r="C89" s="48" t="s">
        <v>10</v>
      </c>
      <c r="D89" s="150" t="s">
        <v>81</v>
      </c>
      <c r="E89" s="151" t="s">
        <v>139</v>
      </c>
      <c r="F89" s="45" t="s">
        <v>124</v>
      </c>
      <c r="G89" s="45" t="s">
        <v>123</v>
      </c>
      <c r="H89" s="45" t="s">
        <v>82</v>
      </c>
      <c r="I89" s="48"/>
      <c r="J89" s="46"/>
      <c r="K89" s="49">
        <f t="shared" si="12"/>
        <v>2</v>
      </c>
      <c r="L89" s="49"/>
      <c r="M89" s="49">
        <f t="shared" si="13"/>
        <v>2</v>
      </c>
      <c r="N89" s="10" t="s">
        <v>101</v>
      </c>
      <c r="O89" s="3"/>
      <c r="P89" s="17"/>
      <c r="Q89" s="17"/>
      <c r="R89" s="17"/>
      <c r="S89" s="17"/>
      <c r="T89" s="17"/>
      <c r="U89" s="17"/>
    </row>
    <row r="90" spans="1:21" s="18" customFormat="1" ht="15" customHeight="1" x14ac:dyDescent="0.3">
      <c r="A90" s="32">
        <v>74</v>
      </c>
      <c r="B90" s="38" t="s">
        <v>305</v>
      </c>
      <c r="C90" s="48" t="s">
        <v>11</v>
      </c>
      <c r="D90" s="150" t="s">
        <v>82</v>
      </c>
      <c r="E90" s="180" t="s">
        <v>125</v>
      </c>
      <c r="F90" s="45"/>
      <c r="G90" s="45"/>
      <c r="H90" s="45"/>
      <c r="I90" s="48" t="s">
        <v>766</v>
      </c>
      <c r="J90" s="48"/>
      <c r="K90" s="49">
        <f t="shared" si="12"/>
        <v>0</v>
      </c>
      <c r="L90" s="49"/>
      <c r="M90" s="49">
        <f t="shared" si="13"/>
        <v>0</v>
      </c>
      <c r="N90" s="69" t="s">
        <v>360</v>
      </c>
      <c r="O90" s="3"/>
      <c r="P90" s="17"/>
      <c r="Q90" s="17"/>
      <c r="R90" s="17"/>
      <c r="S90" s="17"/>
      <c r="T90" s="17"/>
      <c r="U90" s="17"/>
    </row>
    <row r="91" spans="1:21" s="30" customFormat="1" ht="15" customHeight="1" x14ac:dyDescent="0.3">
      <c r="A91" s="102"/>
      <c r="B91" s="101" t="s">
        <v>306</v>
      </c>
      <c r="C91" s="106"/>
      <c r="D91" s="116"/>
      <c r="E91" s="116"/>
      <c r="F91" s="102"/>
      <c r="G91" s="102"/>
      <c r="H91" s="102"/>
      <c r="I91" s="102"/>
      <c r="J91" s="102"/>
      <c r="K91" s="102"/>
      <c r="L91" s="102"/>
      <c r="M91" s="102"/>
      <c r="N91" s="102"/>
      <c r="O91" s="29"/>
      <c r="P91" s="29"/>
      <c r="Q91" s="29"/>
      <c r="R91" s="29"/>
      <c r="S91" s="29"/>
      <c r="T91" s="29"/>
    </row>
    <row r="92" spans="1:21" s="18" customFormat="1" ht="15" customHeight="1" x14ac:dyDescent="0.3">
      <c r="A92" s="32">
        <v>75</v>
      </c>
      <c r="B92" s="38" t="s">
        <v>307</v>
      </c>
      <c r="C92" s="48" t="s">
        <v>11</v>
      </c>
      <c r="D92" s="150" t="s">
        <v>82</v>
      </c>
      <c r="E92" s="151" t="s">
        <v>139</v>
      </c>
      <c r="F92" s="45"/>
      <c r="G92" s="45"/>
      <c r="H92" s="45"/>
      <c r="I92" s="48" t="s">
        <v>766</v>
      </c>
      <c r="J92" s="48"/>
      <c r="K92" s="49">
        <f t="shared" ref="K92:K100" si="14">IF(C92=C$5,2,0)</f>
        <v>0</v>
      </c>
      <c r="L92" s="49"/>
      <c r="M92" s="49">
        <f t="shared" ref="M92:M100" si="15">K92*(1-L92)</f>
        <v>0</v>
      </c>
      <c r="N92" s="69" t="s">
        <v>422</v>
      </c>
      <c r="O92" s="3"/>
      <c r="P92" s="17"/>
      <c r="Q92" s="17"/>
      <c r="R92" s="17"/>
      <c r="S92" s="17"/>
      <c r="T92" s="17"/>
      <c r="U92" s="17"/>
    </row>
    <row r="93" spans="1:21" s="18" customFormat="1" ht="15" customHeight="1" x14ac:dyDescent="0.3">
      <c r="A93" s="32">
        <v>76</v>
      </c>
      <c r="B93" s="38" t="s">
        <v>308</v>
      </c>
      <c r="C93" s="48" t="s">
        <v>11</v>
      </c>
      <c r="D93" s="150" t="s">
        <v>82</v>
      </c>
      <c r="E93" s="180" t="s">
        <v>125</v>
      </c>
      <c r="F93" s="45"/>
      <c r="G93" s="45"/>
      <c r="H93" s="45"/>
      <c r="I93" s="48" t="s">
        <v>766</v>
      </c>
      <c r="J93" s="48"/>
      <c r="K93" s="49">
        <f t="shared" si="14"/>
        <v>0</v>
      </c>
      <c r="L93" s="49"/>
      <c r="M93" s="49">
        <f t="shared" si="15"/>
        <v>0</v>
      </c>
      <c r="N93" s="10" t="s">
        <v>361</v>
      </c>
      <c r="O93" s="3"/>
      <c r="P93" s="17"/>
      <c r="Q93" s="17"/>
      <c r="R93" s="17"/>
      <c r="S93" s="17"/>
      <c r="T93" s="17"/>
      <c r="U93" s="17"/>
    </row>
    <row r="94" spans="1:21" ht="15" customHeight="1" x14ac:dyDescent="0.3">
      <c r="A94" s="32">
        <v>77</v>
      </c>
      <c r="B94" s="38" t="s">
        <v>309</v>
      </c>
      <c r="C94" s="48" t="s">
        <v>11</v>
      </c>
      <c r="D94" s="150" t="s">
        <v>81</v>
      </c>
      <c r="E94" s="151" t="s">
        <v>373</v>
      </c>
      <c r="F94" s="45" t="s">
        <v>124</v>
      </c>
      <c r="G94" s="45" t="s">
        <v>123</v>
      </c>
      <c r="H94" s="45" t="s">
        <v>82</v>
      </c>
      <c r="I94" s="48" t="s">
        <v>767</v>
      </c>
      <c r="J94" s="48"/>
      <c r="K94" s="49">
        <f t="shared" si="14"/>
        <v>0</v>
      </c>
      <c r="L94" s="49"/>
      <c r="M94" s="49">
        <f t="shared" si="15"/>
        <v>0</v>
      </c>
      <c r="N94" s="69" t="s">
        <v>354</v>
      </c>
      <c r="O94" s="3"/>
      <c r="P94" s="40"/>
      <c r="Q94" s="40"/>
      <c r="R94" s="40"/>
      <c r="S94" s="40"/>
      <c r="T94" s="40"/>
      <c r="U94" s="40"/>
    </row>
    <row r="95" spans="1:21" ht="15" customHeight="1" x14ac:dyDescent="0.3">
      <c r="A95" s="32">
        <v>78</v>
      </c>
      <c r="B95" s="38" t="s">
        <v>310</v>
      </c>
      <c r="C95" s="48" t="s">
        <v>11</v>
      </c>
      <c r="D95" s="150" t="s">
        <v>82</v>
      </c>
      <c r="E95" s="180" t="s">
        <v>125</v>
      </c>
      <c r="F95" s="45"/>
      <c r="G95" s="45"/>
      <c r="H95" s="45"/>
      <c r="I95" s="48" t="s">
        <v>766</v>
      </c>
      <c r="J95" s="48"/>
      <c r="K95" s="49">
        <f t="shared" si="14"/>
        <v>0</v>
      </c>
      <c r="L95" s="49"/>
      <c r="M95" s="49">
        <f t="shared" si="15"/>
        <v>0</v>
      </c>
      <c r="N95" s="10" t="s">
        <v>362</v>
      </c>
      <c r="O95" s="3"/>
      <c r="P95" s="40"/>
      <c r="Q95" s="40"/>
      <c r="R95" s="40"/>
      <c r="S95" s="40"/>
      <c r="T95" s="40"/>
      <c r="U95" s="40"/>
    </row>
    <row r="96" spans="1:21" ht="15" customHeight="1" x14ac:dyDescent="0.3">
      <c r="A96" s="32">
        <v>79</v>
      </c>
      <c r="B96" s="38" t="s">
        <v>311</v>
      </c>
      <c r="C96" s="48" t="s">
        <v>11</v>
      </c>
      <c r="D96" s="150" t="s">
        <v>81</v>
      </c>
      <c r="E96" s="151" t="s">
        <v>373</v>
      </c>
      <c r="F96" s="45"/>
      <c r="G96" s="45" t="s">
        <v>123</v>
      </c>
      <c r="H96" s="45" t="s">
        <v>82</v>
      </c>
      <c r="I96" s="48" t="s">
        <v>769</v>
      </c>
      <c r="J96" s="48"/>
      <c r="K96" s="49">
        <f t="shared" si="14"/>
        <v>0</v>
      </c>
      <c r="L96" s="49"/>
      <c r="M96" s="49">
        <f t="shared" si="15"/>
        <v>0</v>
      </c>
      <c r="N96" s="69" t="s">
        <v>447</v>
      </c>
      <c r="O96" s="3"/>
      <c r="P96" s="40"/>
      <c r="Q96" s="40"/>
      <c r="R96" s="40"/>
      <c r="S96" s="40"/>
      <c r="T96" s="40"/>
      <c r="U96" s="40"/>
    </row>
    <row r="97" spans="1:21" s="18" customFormat="1" ht="15" customHeight="1" x14ac:dyDescent="0.3">
      <c r="A97" s="32">
        <v>80</v>
      </c>
      <c r="B97" s="38" t="s">
        <v>312</v>
      </c>
      <c r="C97" s="48" t="s">
        <v>11</v>
      </c>
      <c r="D97" s="150" t="s">
        <v>82</v>
      </c>
      <c r="E97" s="151" t="s">
        <v>373</v>
      </c>
      <c r="F97" s="45"/>
      <c r="G97" s="45"/>
      <c r="H97" s="45"/>
      <c r="I97" s="48" t="s">
        <v>766</v>
      </c>
      <c r="J97" s="46"/>
      <c r="K97" s="49">
        <f t="shared" si="14"/>
        <v>0</v>
      </c>
      <c r="L97" s="49"/>
      <c r="M97" s="49">
        <f t="shared" si="15"/>
        <v>0</v>
      </c>
      <c r="N97" s="69" t="s">
        <v>458</v>
      </c>
      <c r="O97" s="3"/>
      <c r="P97" s="17"/>
      <c r="Q97" s="17"/>
      <c r="R97" s="17"/>
      <c r="S97" s="17"/>
      <c r="T97" s="17"/>
      <c r="U97" s="17"/>
    </row>
    <row r="98" spans="1:21" s="18" customFormat="1" ht="15" customHeight="1" x14ac:dyDescent="0.3">
      <c r="A98" s="32">
        <v>81</v>
      </c>
      <c r="B98" s="38" t="s">
        <v>313</v>
      </c>
      <c r="C98" s="48" t="s">
        <v>11</v>
      </c>
      <c r="D98" s="150" t="s">
        <v>82</v>
      </c>
      <c r="E98" s="151" t="s">
        <v>139</v>
      </c>
      <c r="F98" s="45"/>
      <c r="G98" s="45"/>
      <c r="H98" s="45"/>
      <c r="I98" s="48" t="s">
        <v>766</v>
      </c>
      <c r="J98" s="48"/>
      <c r="K98" s="49">
        <f t="shared" si="14"/>
        <v>0</v>
      </c>
      <c r="L98" s="49"/>
      <c r="M98" s="49">
        <f t="shared" si="15"/>
        <v>0</v>
      </c>
      <c r="N98" s="10" t="s">
        <v>449</v>
      </c>
      <c r="O98" s="3"/>
      <c r="P98" s="17"/>
      <c r="Q98" s="17"/>
      <c r="R98" s="17"/>
      <c r="S98" s="17"/>
      <c r="T98" s="17"/>
      <c r="U98" s="17"/>
    </row>
    <row r="99" spans="1:21" s="18" customFormat="1" ht="15" customHeight="1" x14ac:dyDescent="0.3">
      <c r="A99" s="32">
        <v>82</v>
      </c>
      <c r="B99" s="38" t="s">
        <v>314</v>
      </c>
      <c r="C99" s="48" t="s">
        <v>11</v>
      </c>
      <c r="D99" s="150" t="s">
        <v>82</v>
      </c>
      <c r="E99" s="151" t="s">
        <v>139</v>
      </c>
      <c r="F99" s="45"/>
      <c r="G99" s="45"/>
      <c r="H99" s="45"/>
      <c r="I99" s="48" t="s">
        <v>766</v>
      </c>
      <c r="J99" s="46"/>
      <c r="K99" s="49">
        <f t="shared" si="14"/>
        <v>0</v>
      </c>
      <c r="L99" s="49"/>
      <c r="M99" s="49">
        <f t="shared" si="15"/>
        <v>0</v>
      </c>
      <c r="N99" s="10" t="str">
        <f>'Показатель 5.1'!L99</f>
        <v>http://npa.eao.ru/law?d&amp;nd=64303701&amp;prevDoc=64303701&amp;spack=111barod%3Dx%5C10;y%5C10%26intelsearch%3D%EE%E1+%E8%F1%EF%EE%EB%ED%E5%ED%E8%E8+%E1%FE%E4%E6%E5%F2%E0%26listid%3D010000000100%26listpos%3D6%26lsz%3D337%26razdel%3D64300002%26w%3D9%26whereselect%3D9%26&amp;c=%C8%D1%CF%CE%CB%CD%C5%CD%C8%C8+%C1%DE%C4%C6%C5%D2%C0#I0</v>
      </c>
      <c r="O99" s="3"/>
      <c r="P99" s="17"/>
      <c r="Q99" s="17"/>
      <c r="R99" s="17"/>
      <c r="S99" s="17"/>
      <c r="T99" s="17"/>
      <c r="U99" s="17"/>
    </row>
    <row r="100" spans="1:21" s="18" customFormat="1" ht="15" customHeight="1" x14ac:dyDescent="0.3">
      <c r="A100" s="32">
        <v>83</v>
      </c>
      <c r="B100" s="38" t="s">
        <v>315</v>
      </c>
      <c r="C100" s="48" t="s">
        <v>11</v>
      </c>
      <c r="D100" s="150" t="s">
        <v>82</v>
      </c>
      <c r="E100" s="151" t="s">
        <v>139</v>
      </c>
      <c r="F100" s="45"/>
      <c r="G100" s="45"/>
      <c r="H100" s="45"/>
      <c r="I100" s="48" t="s">
        <v>766</v>
      </c>
      <c r="J100" s="48"/>
      <c r="K100" s="49">
        <f t="shared" si="14"/>
        <v>0</v>
      </c>
      <c r="L100" s="49"/>
      <c r="M100" s="49">
        <f t="shared" si="15"/>
        <v>0</v>
      </c>
      <c r="N100" s="10" t="s">
        <v>411</v>
      </c>
      <c r="O100" s="3"/>
      <c r="P100" s="17"/>
      <c r="Q100" s="17"/>
      <c r="R100" s="17"/>
      <c r="S100" s="17"/>
      <c r="T100" s="17"/>
      <c r="U100" s="17"/>
    </row>
    <row r="101" spans="1:21" s="30" customFormat="1" ht="15" customHeight="1" x14ac:dyDescent="0.3">
      <c r="A101" s="102"/>
      <c r="B101" s="101" t="s">
        <v>344</v>
      </c>
      <c r="C101" s="106"/>
      <c r="D101" s="116"/>
      <c r="E101" s="116"/>
      <c r="F101" s="102"/>
      <c r="G101" s="102"/>
      <c r="H101" s="102"/>
      <c r="I101" s="102"/>
      <c r="J101" s="102"/>
      <c r="K101" s="102"/>
      <c r="L101" s="102"/>
      <c r="M101" s="102"/>
      <c r="N101" s="102"/>
      <c r="O101" s="29"/>
      <c r="P101" s="29"/>
      <c r="Q101" s="29"/>
      <c r="R101" s="29"/>
      <c r="S101" s="29"/>
      <c r="T101" s="29"/>
    </row>
    <row r="102" spans="1:21" ht="15" customHeight="1" x14ac:dyDescent="0.3">
      <c r="A102" s="32">
        <v>84</v>
      </c>
      <c r="B102" s="38" t="s">
        <v>345</v>
      </c>
      <c r="C102" s="48" t="s">
        <v>11</v>
      </c>
      <c r="D102" s="150" t="s">
        <v>82</v>
      </c>
      <c r="E102" s="180" t="s">
        <v>125</v>
      </c>
      <c r="F102" s="45"/>
      <c r="G102" s="45"/>
      <c r="H102" s="45"/>
      <c r="I102" s="48" t="s">
        <v>766</v>
      </c>
      <c r="J102" s="48"/>
      <c r="K102" s="49">
        <f>IF(C102=C$5,2,0)</f>
        <v>0</v>
      </c>
      <c r="L102" s="49"/>
      <c r="M102" s="49">
        <f>K102*(1-L102)</f>
        <v>0</v>
      </c>
      <c r="N102" s="10" t="str">
        <f>'Показатель 5.1'!L102</f>
        <v>http://www.crimea.gov.ru/law-draft-card/4674</v>
      </c>
      <c r="O102" s="3"/>
      <c r="P102" s="40"/>
      <c r="Q102" s="40"/>
      <c r="R102" s="40"/>
      <c r="S102" s="40"/>
      <c r="T102" s="40"/>
      <c r="U102" s="40"/>
    </row>
    <row r="103" spans="1:21" ht="15" customHeight="1" x14ac:dyDescent="0.3">
      <c r="A103" s="32">
        <v>85</v>
      </c>
      <c r="B103" s="38" t="s">
        <v>346</v>
      </c>
      <c r="C103" s="48" t="s">
        <v>11</v>
      </c>
      <c r="D103" s="150" t="s">
        <v>82</v>
      </c>
      <c r="E103" s="180" t="s">
        <v>125</v>
      </c>
      <c r="F103" s="45"/>
      <c r="G103" s="45"/>
      <c r="H103" s="45"/>
      <c r="I103" s="48" t="s">
        <v>766</v>
      </c>
      <c r="J103" s="48"/>
      <c r="K103" s="49">
        <f>IF(C103=C$5,2,0)</f>
        <v>0</v>
      </c>
      <c r="L103" s="49"/>
      <c r="M103" s="49">
        <f>K103*(1-L103)</f>
        <v>0</v>
      </c>
      <c r="N103" s="10" t="str">
        <f>'Показатель 5.1'!L103</f>
        <v>http://sevzakon.ru/view/laws/bank_zakonoproektov/i_sozyv_2015/ob_ispolnenii_gorodskogo_byudzheta_goroda_sevastopolya_za_2014_god/</v>
      </c>
    </row>
    <row r="107" spans="1:21" x14ac:dyDescent="0.3">
      <c r="A107" s="27"/>
      <c r="B107" s="19"/>
      <c r="C107" s="19"/>
      <c r="D107" s="19"/>
      <c r="E107" s="111"/>
      <c r="F107" s="148"/>
      <c r="G107" s="148"/>
      <c r="H107" s="148"/>
      <c r="I107" s="98"/>
      <c r="J107" s="19"/>
      <c r="K107" s="28"/>
      <c r="L107" s="28"/>
      <c r="M107" s="28"/>
      <c r="N107" s="28"/>
    </row>
    <row r="114" spans="1:14" x14ac:dyDescent="0.3">
      <c r="A114" s="27"/>
      <c r="B114" s="19"/>
      <c r="C114" s="19"/>
      <c r="D114" s="19"/>
      <c r="E114" s="111"/>
      <c r="F114" s="148"/>
      <c r="G114" s="148"/>
      <c r="H114" s="148"/>
      <c r="I114" s="98"/>
      <c r="J114" s="19"/>
      <c r="K114" s="28"/>
      <c r="L114" s="28"/>
      <c r="M114" s="28"/>
      <c r="N114" s="28"/>
    </row>
    <row r="118" spans="1:14" x14ac:dyDescent="0.3">
      <c r="A118" s="27"/>
      <c r="B118" s="19"/>
      <c r="C118" s="19"/>
      <c r="D118" s="19"/>
      <c r="E118" s="111"/>
      <c r="F118" s="148"/>
      <c r="G118" s="148"/>
      <c r="H118" s="148"/>
      <c r="I118" s="98"/>
      <c r="J118" s="19"/>
      <c r="K118" s="28"/>
      <c r="L118" s="28"/>
      <c r="M118" s="28"/>
      <c r="N118" s="28"/>
    </row>
    <row r="121" spans="1:14" x14ac:dyDescent="0.3">
      <c r="A121" s="27"/>
      <c r="B121" s="19"/>
      <c r="C121" s="19"/>
      <c r="D121" s="19"/>
      <c r="E121" s="111"/>
      <c r="F121" s="148"/>
      <c r="G121" s="148"/>
      <c r="H121" s="148"/>
      <c r="I121" s="98"/>
      <c r="J121" s="19"/>
      <c r="K121" s="28"/>
      <c r="L121" s="28"/>
      <c r="M121" s="28"/>
      <c r="N121" s="28"/>
    </row>
    <row r="125" spans="1:14" x14ac:dyDescent="0.3">
      <c r="A125" s="27"/>
      <c r="B125" s="19"/>
      <c r="C125" s="19"/>
      <c r="D125" s="19"/>
      <c r="E125" s="111"/>
      <c r="F125" s="148"/>
      <c r="G125" s="148"/>
      <c r="H125" s="148"/>
      <c r="I125" s="98"/>
      <c r="J125" s="19"/>
      <c r="K125" s="28"/>
      <c r="L125" s="28"/>
      <c r="M125" s="28"/>
      <c r="N125" s="28"/>
    </row>
    <row r="128" spans="1:14" x14ac:dyDescent="0.3">
      <c r="A128" s="27"/>
      <c r="B128" s="19"/>
      <c r="C128" s="19"/>
      <c r="D128" s="19"/>
      <c r="E128" s="111"/>
      <c r="F128" s="148"/>
      <c r="G128" s="148"/>
      <c r="H128" s="148"/>
      <c r="I128" s="98"/>
      <c r="J128" s="19"/>
      <c r="K128" s="28"/>
      <c r="L128" s="28"/>
      <c r="M128" s="28"/>
      <c r="N128" s="28"/>
    </row>
    <row r="132" spans="1:14" x14ac:dyDescent="0.3">
      <c r="A132" s="27"/>
      <c r="B132" s="19"/>
      <c r="C132" s="19"/>
      <c r="D132" s="19"/>
      <c r="E132" s="111"/>
      <c r="F132" s="148"/>
      <c r="G132" s="148"/>
      <c r="H132" s="148"/>
      <c r="I132" s="98"/>
      <c r="J132" s="19"/>
      <c r="K132" s="28"/>
      <c r="L132" s="28"/>
      <c r="M132" s="28"/>
      <c r="N132" s="28"/>
    </row>
  </sheetData>
  <autoFilter ref="A10:U103"/>
  <dataConsolidate/>
  <mergeCells count="12">
    <mergeCell ref="A1:N1"/>
    <mergeCell ref="A3:N3"/>
    <mergeCell ref="A4:A7"/>
    <mergeCell ref="K4:M4"/>
    <mergeCell ref="N4:N7"/>
    <mergeCell ref="F4:H4"/>
    <mergeCell ref="B5:B7"/>
    <mergeCell ref="I4:I7"/>
    <mergeCell ref="K5:K7"/>
    <mergeCell ref="L5:L7"/>
    <mergeCell ref="M5:M7"/>
    <mergeCell ref="J4:J7"/>
  </mergeCells>
  <phoneticPr fontId="31" type="noConversion"/>
  <dataValidations count="7">
    <dataValidation type="list" allowBlank="1" showInputMessage="1" showErrorMessage="1" sqref="L92:L100 L11:L28 L30:L40 L42:L47 L49:L55 L57:L70 L72:L77 L79:L90 L102:L103">
      <formula1>Формат</formula1>
    </dataValidation>
    <dataValidation type="list" allowBlank="1" showInputMessage="1" showErrorMessage="1" sqref="C42:C47 C57:C70 C72:C77 C79:C90 C92:C100 C49:C55 C11:C28 C30:C40 C102:C103">
      <formula1>Выбор_5.3</formula1>
    </dataValidation>
    <dataValidation type="list" allowBlank="1" showInputMessage="1" showErrorMessage="1" sqref="F11:F28 F102:F103 F92:F100 F79:F90 F72:F77 F57:F70 F49:F55 F42:F47 F30:F40">
      <formula1>$F$6:$F$8</formula1>
    </dataValidation>
    <dataValidation type="list" allowBlank="1" showInputMessage="1" showErrorMessage="1" sqref="G11:G28 G102:G103 G92:G100 G79:G90 G72:G77 G57:G70 G49:G55 G42:G47 G30:G40">
      <formula1>$G$6:$G$8</formula1>
    </dataValidation>
    <dataValidation type="list" allowBlank="1" showInputMessage="1" showErrorMessage="1" sqref="H11:H28 H65:H70 H57:H63 H64:I64 H102:H103 H92:H100 H79:H90 H72:H77 H49:H55 H42:H47 H30:H40">
      <formula1>$H$6:$H$8</formula1>
    </dataValidation>
    <dataValidation type="list" allowBlank="1" showInputMessage="1" showErrorMessage="1" sqref="D92:D100 D11:D28 D42:D47 D30:D40 D57:D70 D72:D77 D79:D90 D102:D103 D49:D55">
      <formula1>$D$5:$D$7</formula1>
    </dataValidation>
    <dataValidation type="list" allowBlank="1" showInputMessage="1" showErrorMessage="1" sqref="E11 E26 E43 E46 E49 E51:E54 E57 E60:E62 E77 E68:E69 E73 E75">
      <formula1>$E$5:$E$8</formula1>
    </dataValidation>
  </dataValidations>
  <hyperlinks>
    <hyperlink ref="N12" r:id="rId1"/>
    <hyperlink ref="N16" r:id="rId2"/>
    <hyperlink ref="N21" r:id="rId3"/>
    <hyperlink ref="N22" r:id="rId4"/>
    <hyperlink ref="N23" r:id="rId5"/>
    <hyperlink ref="N26" r:id="rId6"/>
    <hyperlink ref="N33" r:id="rId7" display="http://www.df35.ru/index.php?option=com_content&amp;view=article&amp;id=4029:-2014-&amp;catid=97:2012-04-18-06-14-22&amp;Itemid=204"/>
    <hyperlink ref="N37" r:id="rId8"/>
    <hyperlink ref="N85" r:id="rId9"/>
    <hyperlink ref="N38" r:id="rId10"/>
    <hyperlink ref="N43" r:id="rId11"/>
    <hyperlink ref="N57" r:id="rId12"/>
    <hyperlink ref="N59" r:id="rId13"/>
    <hyperlink ref="N64" r:id="rId14"/>
    <hyperlink ref="N67" r:id="rId15"/>
    <hyperlink ref="N77" r:id="rId16"/>
    <hyperlink ref="N93" r:id="rId17"/>
    <hyperlink ref="N95" r:id="rId18"/>
    <hyperlink ref="N27" r:id="rId19"/>
    <hyperlink ref="N39" r:id="rId20"/>
    <hyperlink ref="N79" r:id="rId21"/>
    <hyperlink ref="N92" r:id="rId22"/>
    <hyperlink ref="N96" r:id="rId23"/>
    <hyperlink ref="N44" r:id="rId24"/>
    <hyperlink ref="N11" r:id="rId25"/>
    <hyperlink ref="N18" r:id="rId26" display="http://adm.rkursk.ru/inc/download.php?file_id=28204"/>
    <hyperlink ref="N30" r:id="rId27"/>
    <hyperlink ref="N32" r:id="rId28" display="http://dvinaland.ru/-jy0jwy2y"/>
    <hyperlink ref="N49" r:id="rId29"/>
    <hyperlink ref="N51" r:id="rId30"/>
    <hyperlink ref="N50" r:id="rId31" display="http://www.parlamentri.ru/zakonodatelnaya-deyatelnost/2013-04-30-06-48-54/236-postanovleniya-ns-ri-za-2013-god.html"/>
    <hyperlink ref="N52" r:id="rId32" display="http://parlament09.ru/node/3295"/>
    <hyperlink ref="N45" r:id="rId33" display="http://mf-ao.ru/documents/protokol10.06.15.zip"/>
    <hyperlink ref="N69" r:id="rId34"/>
    <hyperlink ref="N81" r:id="rId35"/>
    <hyperlink ref="N88" r:id="rId36"/>
    <hyperlink ref="N61" r:id="rId37"/>
    <hyperlink ref="N19" r:id="rId38" tooltip="Открыть файл WinRAR 447 Кб" display="http://www.admlip.ru/doc/app/bus/fin/otchet2014.zip"/>
    <hyperlink ref="N97" r:id="rId39"/>
    <hyperlink ref="N47" r:id="rId40"/>
    <hyperlink ref="N17" r:id="rId41"/>
    <hyperlink ref="N63" r:id="rId42"/>
    <hyperlink ref="N53" r:id="rId43"/>
    <hyperlink ref="N28" r:id="rId44"/>
    <hyperlink ref="N83" r:id="rId45"/>
    <hyperlink ref="N90" r:id="rId46"/>
    <hyperlink ref="N87" r:id="rId47"/>
    <hyperlink ref="N35" r:id="rId48"/>
    <hyperlink ref="N24" r:id="rId49" display="http://fin.tmbreg.ru/6347/7301.html, "/>
    <hyperlink ref="N70" r:id="rId50"/>
    <hyperlink ref="N75" r:id="rId51"/>
  </hyperlinks>
  <pageMargins left="0.70866141732283472" right="0.70866141732283472" top="0.74803149606299213" bottom="0.74803149606299213" header="0.31496062992125984" footer="0.31496062992125984"/>
  <pageSetup paperSize="9" scale="53" fitToHeight="4" orientation="landscape" r:id="rId52"/>
  <headerFooter>
    <oddFooter>&amp;A&amp;RСтраница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zoomScaleNormal="100" zoomScaleSheetLayoutView="74" workbookViewId="0">
      <pane xSplit="2" ySplit="10" topLeftCell="E11" activePane="bottomRight" state="frozen"/>
      <selection pane="topRight" activeCell="C1" sqref="C1"/>
      <selection pane="bottomLeft" activeCell="A10" sqref="A10"/>
      <selection pane="bottomRight" activeCell="K45" sqref="K45"/>
    </sheetView>
  </sheetViews>
  <sheetFormatPr defaultColWidth="9.109375" defaultRowHeight="13.8" x14ac:dyDescent="0.3"/>
  <cols>
    <col min="1" max="1" width="3.44140625" style="26" customWidth="1"/>
    <col min="2" max="2" width="27.33203125" style="73" customWidth="1"/>
    <col min="3" max="3" width="32.6640625" style="73" customWidth="1"/>
    <col min="4" max="4" width="14.44140625" style="140" customWidth="1"/>
    <col min="5" max="5" width="17.109375" style="43" customWidth="1"/>
    <col min="6" max="6" width="17.33203125" style="43" customWidth="1"/>
    <col min="7" max="7" width="16.88671875" style="43" customWidth="1"/>
    <col min="8" max="8" width="17.6640625" style="43" customWidth="1"/>
    <col min="9" max="9" width="17.44140625" style="43" customWidth="1"/>
    <col min="10" max="10" width="11" style="43" customWidth="1"/>
    <col min="11" max="11" width="12" style="43" customWidth="1"/>
    <col min="12" max="12" width="7.109375" style="43" customWidth="1"/>
    <col min="13" max="13" width="12" style="25" customWidth="1"/>
    <col min="14" max="14" width="10.6640625" style="25" customWidth="1"/>
    <col min="15" max="15" width="7.88671875" style="25" customWidth="1"/>
    <col min="16" max="16" width="63.88671875" style="25" customWidth="1"/>
    <col min="17" max="17" width="40.6640625" style="43" customWidth="1"/>
    <col min="18" max="18" width="55" style="43" customWidth="1"/>
    <col min="19" max="16384" width="9.109375" style="43"/>
  </cols>
  <sheetData>
    <row r="1" spans="1:21" ht="17.25" customHeight="1" x14ac:dyDescent="0.3">
      <c r="A1" s="85" t="s">
        <v>103</v>
      </c>
      <c r="B1" s="31"/>
      <c r="C1" s="31"/>
      <c r="D1" s="110"/>
      <c r="E1" s="31"/>
      <c r="F1" s="31"/>
      <c r="G1" s="31"/>
      <c r="H1" s="31"/>
      <c r="I1" s="31"/>
      <c r="J1" s="31"/>
      <c r="K1" s="78"/>
      <c r="L1" s="78"/>
      <c r="M1" s="78"/>
      <c r="N1" s="78"/>
      <c r="O1" s="78"/>
      <c r="P1" s="189"/>
      <c r="Q1" s="40"/>
    </row>
    <row r="2" spans="1:21" ht="19.5" customHeight="1" x14ac:dyDescent="0.3">
      <c r="A2" s="77" t="s">
        <v>364</v>
      </c>
      <c r="B2" s="77"/>
      <c r="C2" s="76"/>
      <c r="D2" s="139"/>
      <c r="E2" s="76"/>
      <c r="F2" s="76"/>
      <c r="G2" s="76"/>
      <c r="H2" s="76"/>
      <c r="I2" s="51"/>
      <c r="J2" s="51"/>
      <c r="K2" s="76"/>
      <c r="L2" s="51"/>
      <c r="M2" s="51"/>
      <c r="N2" s="51"/>
      <c r="O2" s="76"/>
      <c r="P2" s="51"/>
      <c r="Q2" s="174"/>
    </row>
    <row r="3" spans="1:21" s="73" customFormat="1" ht="26.25" customHeight="1" x14ac:dyDescent="0.3">
      <c r="A3" s="273" t="str">
        <f>'Методика (Раздел 5)'!B20</f>
        <v>В числе показателей социально-экономического развития, как минимум, должны быть представлены такие показатели как: численность населения, валовый региональный продукт, прибыль, фонд оплаты труда, индекс потребительских цен.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21" ht="37.5" customHeight="1" x14ac:dyDescent="0.3">
      <c r="A4" s="274" t="s">
        <v>327</v>
      </c>
      <c r="B4" s="298" t="s">
        <v>316</v>
      </c>
      <c r="C4" s="301" t="str">
        <f>'Методика (Раздел 5)'!B19</f>
        <v>Представлены ли в составе опубликованных материалов к проекту закона об исполнении бюджета за 2014 год сведения о прогнозируемых и фактических значениях показателей социально-экономического развития субъекта РФ за отчетный год?</v>
      </c>
      <c r="D4" s="301" t="s">
        <v>898</v>
      </c>
      <c r="E4" s="303" t="s">
        <v>74</v>
      </c>
      <c r="F4" s="303"/>
      <c r="G4" s="303"/>
      <c r="H4" s="303"/>
      <c r="I4" s="303"/>
      <c r="J4" s="293" t="s">
        <v>347</v>
      </c>
      <c r="K4" s="293" t="s">
        <v>368</v>
      </c>
      <c r="L4" s="301" t="s">
        <v>60</v>
      </c>
      <c r="M4" s="301"/>
      <c r="N4" s="301"/>
      <c r="O4" s="301"/>
      <c r="P4" s="274" t="s">
        <v>325</v>
      </c>
      <c r="Q4" s="274" t="s">
        <v>819</v>
      </c>
    </row>
    <row r="5" spans="1:21" ht="63" customHeight="1" x14ac:dyDescent="0.3">
      <c r="A5" s="283"/>
      <c r="B5" s="299"/>
      <c r="C5" s="302"/>
      <c r="D5" s="301"/>
      <c r="E5" s="7" t="s">
        <v>55</v>
      </c>
      <c r="F5" s="35" t="s">
        <v>57</v>
      </c>
      <c r="G5" s="35" t="s">
        <v>58</v>
      </c>
      <c r="H5" s="35" t="s">
        <v>59</v>
      </c>
      <c r="I5" s="35" t="s">
        <v>56</v>
      </c>
      <c r="J5" s="293"/>
      <c r="K5" s="293"/>
      <c r="L5" s="304" t="s">
        <v>341</v>
      </c>
      <c r="M5" s="300" t="s">
        <v>342</v>
      </c>
      <c r="N5" s="300"/>
      <c r="O5" s="304" t="s">
        <v>340</v>
      </c>
      <c r="P5" s="283"/>
      <c r="Q5" s="283"/>
    </row>
    <row r="6" spans="1:21" ht="51" customHeight="1" x14ac:dyDescent="0.3">
      <c r="A6" s="283"/>
      <c r="B6" s="79" t="s">
        <v>335</v>
      </c>
      <c r="C6" s="75" t="str">
        <f>'Методика (Раздел 5)'!$B21</f>
        <v>Да, представлены</v>
      </c>
      <c r="D6" s="75" t="s">
        <v>81</v>
      </c>
      <c r="E6" s="86" t="s">
        <v>405</v>
      </c>
      <c r="F6" s="86" t="s">
        <v>734</v>
      </c>
      <c r="G6" s="86" t="s">
        <v>405</v>
      </c>
      <c r="H6" s="86" t="s">
        <v>405</v>
      </c>
      <c r="I6" s="86" t="s">
        <v>405</v>
      </c>
      <c r="J6" s="293"/>
      <c r="K6" s="293"/>
      <c r="L6" s="304"/>
      <c r="M6" s="300" t="s">
        <v>339</v>
      </c>
      <c r="N6" s="300" t="s">
        <v>365</v>
      </c>
      <c r="O6" s="304"/>
      <c r="P6" s="283"/>
      <c r="Q6" s="283"/>
    </row>
    <row r="7" spans="1:21" ht="30" customHeight="1" x14ac:dyDescent="0.3">
      <c r="A7" s="283"/>
      <c r="B7" s="80"/>
      <c r="C7" s="86" t="str">
        <f>'Методика (Раздел 5)'!$B22</f>
        <v>Нет, не представлены или не соответствуют требованиям</v>
      </c>
      <c r="D7" s="86" t="s">
        <v>82</v>
      </c>
      <c r="E7" s="86" t="s">
        <v>707</v>
      </c>
      <c r="F7" s="86" t="s">
        <v>707</v>
      </c>
      <c r="G7" s="86" t="s">
        <v>707</v>
      </c>
      <c r="H7" s="86" t="s">
        <v>707</v>
      </c>
      <c r="I7" s="86" t="s">
        <v>707</v>
      </c>
      <c r="J7" s="293"/>
      <c r="K7" s="293"/>
      <c r="L7" s="304"/>
      <c r="M7" s="300"/>
      <c r="N7" s="300"/>
      <c r="O7" s="304"/>
      <c r="P7" s="283"/>
      <c r="Q7" s="283"/>
    </row>
    <row r="8" spans="1:21" ht="39.75" customHeight="1" x14ac:dyDescent="0.3">
      <c r="A8" s="283"/>
      <c r="B8" s="80"/>
      <c r="C8" s="86"/>
      <c r="D8" s="86" t="s">
        <v>435</v>
      </c>
      <c r="E8" s="86" t="s">
        <v>406</v>
      </c>
      <c r="F8" s="86" t="s">
        <v>878</v>
      </c>
      <c r="G8" s="86" t="s">
        <v>406</v>
      </c>
      <c r="H8" s="86" t="s">
        <v>406</v>
      </c>
      <c r="I8" s="86" t="s">
        <v>406</v>
      </c>
      <c r="J8" s="293"/>
      <c r="K8" s="293"/>
      <c r="L8" s="304"/>
      <c r="M8" s="300"/>
      <c r="N8" s="300"/>
      <c r="O8" s="304"/>
      <c r="P8" s="283"/>
      <c r="Q8" s="283"/>
    </row>
    <row r="9" spans="1:21" ht="33.75" customHeight="1" x14ac:dyDescent="0.3">
      <c r="A9" s="165"/>
      <c r="B9" s="157"/>
      <c r="C9" s="86"/>
      <c r="D9" s="86"/>
      <c r="E9" s="86" t="s">
        <v>407</v>
      </c>
      <c r="F9" s="86" t="s">
        <v>407</v>
      </c>
      <c r="G9" s="86" t="s">
        <v>407</v>
      </c>
      <c r="H9" s="86" t="s">
        <v>407</v>
      </c>
      <c r="I9" s="86" t="s">
        <v>407</v>
      </c>
      <c r="J9" s="306"/>
      <c r="K9" s="306"/>
      <c r="L9" s="305"/>
      <c r="M9" s="307"/>
      <c r="N9" s="307"/>
      <c r="O9" s="305"/>
      <c r="P9" s="297"/>
      <c r="Q9" s="297"/>
    </row>
    <row r="10" spans="1:21" s="30" customFormat="1" ht="15" customHeight="1" x14ac:dyDescent="0.3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102"/>
      <c r="P10" s="102"/>
      <c r="Q10" s="102"/>
      <c r="R10" s="29"/>
      <c r="S10" s="29"/>
      <c r="T10" s="29"/>
      <c r="U10" s="29"/>
    </row>
    <row r="11" spans="1:21" ht="15" customHeight="1" x14ac:dyDescent="0.3">
      <c r="A11" s="23">
        <v>1</v>
      </c>
      <c r="B11" s="34" t="s">
        <v>227</v>
      </c>
      <c r="C11" s="34" t="s">
        <v>14</v>
      </c>
      <c r="D11" s="35" t="s">
        <v>81</v>
      </c>
      <c r="E11" s="57" t="s">
        <v>405</v>
      </c>
      <c r="F11" s="57" t="s">
        <v>503</v>
      </c>
      <c r="G11" s="57" t="s">
        <v>405</v>
      </c>
      <c r="H11" s="57" t="s">
        <v>405</v>
      </c>
      <c r="I11" s="57" t="s">
        <v>405</v>
      </c>
      <c r="J11" s="45" t="s">
        <v>133</v>
      </c>
      <c r="K11" s="48"/>
      <c r="L11" s="35">
        <f t="shared" ref="L11:L28" si="0">IF(AND(E11=E$6,G11=E$6,H11=E$6,I11=E$6),2,0)</f>
        <v>2</v>
      </c>
      <c r="M11" s="49"/>
      <c r="N11" s="49"/>
      <c r="O11" s="49">
        <f>L11*(1-M11)*(1-N11)</f>
        <v>2</v>
      </c>
      <c r="P11" s="89" t="s">
        <v>501</v>
      </c>
      <c r="Q11" s="173" t="s">
        <v>502</v>
      </c>
    </row>
    <row r="12" spans="1:21" ht="15" customHeight="1" x14ac:dyDescent="0.3">
      <c r="A12" s="23">
        <v>2</v>
      </c>
      <c r="B12" s="34" t="s">
        <v>228</v>
      </c>
      <c r="C12" s="34" t="s">
        <v>14</v>
      </c>
      <c r="D12" s="35" t="s">
        <v>81</v>
      </c>
      <c r="E12" s="57" t="s">
        <v>405</v>
      </c>
      <c r="F12" s="57" t="s">
        <v>734</v>
      </c>
      <c r="G12" s="57" t="s">
        <v>405</v>
      </c>
      <c r="H12" s="57" t="s">
        <v>405</v>
      </c>
      <c r="I12" s="57" t="s">
        <v>405</v>
      </c>
      <c r="J12" s="45" t="s">
        <v>131</v>
      </c>
      <c r="K12" s="48"/>
      <c r="L12" s="35">
        <f t="shared" si="0"/>
        <v>2</v>
      </c>
      <c r="M12" s="49"/>
      <c r="N12" s="49"/>
      <c r="O12" s="49">
        <f t="shared" ref="O12:O28" si="1">L12*(1-M12)*(1-N12)</f>
        <v>2</v>
      </c>
      <c r="P12" s="89" t="s">
        <v>498</v>
      </c>
      <c r="Q12" s="173" t="s">
        <v>508</v>
      </c>
    </row>
    <row r="13" spans="1:21" ht="15" customHeight="1" x14ac:dyDescent="0.3">
      <c r="A13" s="23">
        <v>3</v>
      </c>
      <c r="B13" s="34" t="s">
        <v>229</v>
      </c>
      <c r="C13" s="34" t="s">
        <v>14</v>
      </c>
      <c r="D13" s="35" t="s">
        <v>81</v>
      </c>
      <c r="E13" s="57" t="s">
        <v>405</v>
      </c>
      <c r="F13" s="57" t="s">
        <v>734</v>
      </c>
      <c r="G13" s="57" t="s">
        <v>405</v>
      </c>
      <c r="H13" s="57" t="s">
        <v>405</v>
      </c>
      <c r="I13" s="57" t="s">
        <v>405</v>
      </c>
      <c r="J13" s="203" t="s">
        <v>131</v>
      </c>
      <c r="K13" s="4"/>
      <c r="L13" s="35">
        <f t="shared" si="0"/>
        <v>2</v>
      </c>
      <c r="M13" s="49"/>
      <c r="N13" s="49"/>
      <c r="O13" s="49">
        <f t="shared" si="1"/>
        <v>2</v>
      </c>
      <c r="P13" s="89" t="s">
        <v>132</v>
      </c>
      <c r="Q13" s="173" t="s">
        <v>903</v>
      </c>
    </row>
    <row r="14" spans="1:21" ht="15" customHeight="1" x14ac:dyDescent="0.3">
      <c r="A14" s="23">
        <v>4</v>
      </c>
      <c r="B14" s="34" t="s">
        <v>230</v>
      </c>
      <c r="C14" s="34" t="s">
        <v>14</v>
      </c>
      <c r="D14" s="35" t="s">
        <v>81</v>
      </c>
      <c r="E14" s="57" t="s">
        <v>405</v>
      </c>
      <c r="F14" s="57" t="s">
        <v>734</v>
      </c>
      <c r="G14" s="57" t="s">
        <v>405</v>
      </c>
      <c r="H14" s="57" t="s">
        <v>405</v>
      </c>
      <c r="I14" s="57" t="s">
        <v>405</v>
      </c>
      <c r="J14" s="48" t="s">
        <v>940</v>
      </c>
      <c r="K14" s="46"/>
      <c r="L14" s="35">
        <f t="shared" si="0"/>
        <v>2</v>
      </c>
      <c r="M14" s="49"/>
      <c r="N14" s="49"/>
      <c r="O14" s="49">
        <f t="shared" si="1"/>
        <v>2</v>
      </c>
      <c r="P14" s="89" t="s">
        <v>147</v>
      </c>
      <c r="Q14" s="173" t="s">
        <v>524</v>
      </c>
    </row>
    <row r="15" spans="1:21" ht="15" customHeight="1" x14ac:dyDescent="0.3">
      <c r="A15" s="23">
        <v>5</v>
      </c>
      <c r="B15" s="34" t="s">
        <v>231</v>
      </c>
      <c r="C15" s="34" t="s">
        <v>16</v>
      </c>
      <c r="D15" s="35" t="s">
        <v>82</v>
      </c>
      <c r="E15" s="57"/>
      <c r="F15" s="57"/>
      <c r="G15" s="57"/>
      <c r="H15" s="57"/>
      <c r="I15" s="57"/>
      <c r="J15" s="45"/>
      <c r="K15" s="46"/>
      <c r="L15" s="35">
        <f t="shared" si="0"/>
        <v>0</v>
      </c>
      <c r="M15" s="49"/>
      <c r="N15" s="49"/>
      <c r="O15" s="49">
        <f t="shared" si="1"/>
        <v>0</v>
      </c>
      <c r="P15" s="89" t="s">
        <v>808</v>
      </c>
      <c r="Q15" s="173"/>
    </row>
    <row r="16" spans="1:21" ht="15" customHeight="1" x14ac:dyDescent="0.3">
      <c r="A16" s="23">
        <v>6</v>
      </c>
      <c r="B16" s="34" t="s">
        <v>232</v>
      </c>
      <c r="C16" s="34" t="s">
        <v>16</v>
      </c>
      <c r="D16" s="35" t="s">
        <v>82</v>
      </c>
      <c r="E16" s="57"/>
      <c r="F16" s="57"/>
      <c r="G16" s="57"/>
      <c r="H16" s="57"/>
      <c r="I16" s="57"/>
      <c r="J16" s="45"/>
      <c r="K16" s="48"/>
      <c r="L16" s="35">
        <f t="shared" si="0"/>
        <v>0</v>
      </c>
      <c r="M16" s="49"/>
      <c r="N16" s="49"/>
      <c r="O16" s="49">
        <f t="shared" si="1"/>
        <v>0</v>
      </c>
      <c r="P16" s="89" t="s">
        <v>134</v>
      </c>
      <c r="Q16" s="173"/>
    </row>
    <row r="17" spans="1:21" ht="15" customHeight="1" x14ac:dyDescent="0.3">
      <c r="A17" s="23">
        <v>7</v>
      </c>
      <c r="B17" s="34" t="s">
        <v>233</v>
      </c>
      <c r="C17" s="34" t="s">
        <v>14</v>
      </c>
      <c r="D17" s="35" t="s">
        <v>81</v>
      </c>
      <c r="E17" s="57" t="s">
        <v>405</v>
      </c>
      <c r="F17" s="57" t="s">
        <v>503</v>
      </c>
      <c r="G17" s="57" t="s">
        <v>405</v>
      </c>
      <c r="H17" s="57" t="s">
        <v>405</v>
      </c>
      <c r="I17" s="57" t="s">
        <v>405</v>
      </c>
      <c r="J17" s="45" t="s">
        <v>131</v>
      </c>
      <c r="K17" s="48"/>
      <c r="L17" s="35">
        <f t="shared" si="0"/>
        <v>2</v>
      </c>
      <c r="M17" s="49"/>
      <c r="N17" s="49"/>
      <c r="O17" s="49">
        <f t="shared" si="1"/>
        <v>2</v>
      </c>
      <c r="P17" s="89" t="s">
        <v>532</v>
      </c>
      <c r="Q17" s="173" t="s">
        <v>534</v>
      </c>
    </row>
    <row r="18" spans="1:21" ht="15" customHeight="1" x14ac:dyDescent="0.3">
      <c r="A18" s="23">
        <v>8</v>
      </c>
      <c r="B18" s="34" t="s">
        <v>234</v>
      </c>
      <c r="C18" s="34" t="s">
        <v>14</v>
      </c>
      <c r="D18" s="35" t="s">
        <v>81</v>
      </c>
      <c r="E18" s="57" t="s">
        <v>405</v>
      </c>
      <c r="F18" s="57" t="s">
        <v>407</v>
      </c>
      <c r="G18" s="57" t="s">
        <v>405</v>
      </c>
      <c r="H18" s="57" t="s">
        <v>405</v>
      </c>
      <c r="I18" s="57" t="s">
        <v>405</v>
      </c>
      <c r="J18" s="212" t="s">
        <v>128</v>
      </c>
      <c r="K18" s="48"/>
      <c r="L18" s="35">
        <f t="shared" si="0"/>
        <v>2</v>
      </c>
      <c r="M18" s="49">
        <v>0.5</v>
      </c>
      <c r="N18" s="49"/>
      <c r="O18" s="49">
        <f t="shared" si="1"/>
        <v>1</v>
      </c>
      <c r="P18" s="89" t="s">
        <v>809</v>
      </c>
      <c r="Q18" s="173" t="s">
        <v>543</v>
      </c>
    </row>
    <row r="19" spans="1:21" ht="15" customHeight="1" x14ac:dyDescent="0.3">
      <c r="A19" s="23">
        <v>9</v>
      </c>
      <c r="B19" s="34" t="s">
        <v>235</v>
      </c>
      <c r="C19" s="34" t="s">
        <v>14</v>
      </c>
      <c r="D19" s="35" t="s">
        <v>81</v>
      </c>
      <c r="E19" s="57" t="s">
        <v>405</v>
      </c>
      <c r="F19" s="57" t="s">
        <v>734</v>
      </c>
      <c r="G19" s="57" t="s">
        <v>406</v>
      </c>
      <c r="H19" s="57" t="s">
        <v>405</v>
      </c>
      <c r="I19" s="57" t="s">
        <v>405</v>
      </c>
      <c r="J19" s="187" t="s">
        <v>133</v>
      </c>
      <c r="K19" s="48" t="s">
        <v>642</v>
      </c>
      <c r="L19" s="35">
        <v>2</v>
      </c>
      <c r="M19" s="49"/>
      <c r="N19" s="49">
        <v>0.5</v>
      </c>
      <c r="O19" s="49">
        <f t="shared" si="1"/>
        <v>1</v>
      </c>
      <c r="P19" s="89" t="s">
        <v>810</v>
      </c>
      <c r="Q19" s="173" t="s">
        <v>764</v>
      </c>
    </row>
    <row r="20" spans="1:21" ht="15" customHeight="1" x14ac:dyDescent="0.3">
      <c r="A20" s="23">
        <v>10</v>
      </c>
      <c r="B20" s="34" t="s">
        <v>236</v>
      </c>
      <c r="C20" s="34" t="s">
        <v>14</v>
      </c>
      <c r="D20" s="35" t="s">
        <v>81</v>
      </c>
      <c r="E20" s="57" t="s">
        <v>405</v>
      </c>
      <c r="F20" s="57" t="s">
        <v>734</v>
      </c>
      <c r="G20" s="57" t="s">
        <v>405</v>
      </c>
      <c r="H20" s="57" t="s">
        <v>405</v>
      </c>
      <c r="I20" s="57" t="s">
        <v>405</v>
      </c>
      <c r="J20" s="45" t="s">
        <v>131</v>
      </c>
      <c r="K20" s="48"/>
      <c r="L20" s="35">
        <f t="shared" si="0"/>
        <v>2</v>
      </c>
      <c r="M20" s="49"/>
      <c r="N20" s="49"/>
      <c r="O20" s="49">
        <f t="shared" si="1"/>
        <v>2</v>
      </c>
      <c r="P20" s="89" t="s">
        <v>455</v>
      </c>
      <c r="Q20" s="173" t="s">
        <v>556</v>
      </c>
    </row>
    <row r="21" spans="1:21" ht="15" customHeight="1" x14ac:dyDescent="0.3">
      <c r="A21" s="23">
        <v>11</v>
      </c>
      <c r="B21" s="34" t="s">
        <v>237</v>
      </c>
      <c r="C21" s="34" t="s">
        <v>16</v>
      </c>
      <c r="D21" s="35" t="s">
        <v>82</v>
      </c>
      <c r="E21" s="57"/>
      <c r="F21" s="57"/>
      <c r="G21" s="57"/>
      <c r="H21" s="57"/>
      <c r="I21" s="57"/>
      <c r="J21" s="45"/>
      <c r="K21" s="48"/>
      <c r="L21" s="35">
        <f t="shared" si="0"/>
        <v>0</v>
      </c>
      <c r="M21" s="49"/>
      <c r="N21" s="49"/>
      <c r="O21" s="49">
        <f t="shared" si="1"/>
        <v>0</v>
      </c>
      <c r="P21" s="89" t="s">
        <v>554</v>
      </c>
      <c r="Q21" s="173"/>
    </row>
    <row r="22" spans="1:21" ht="15" customHeight="1" x14ac:dyDescent="0.3">
      <c r="A22" s="23">
        <v>12</v>
      </c>
      <c r="B22" s="34" t="s">
        <v>238</v>
      </c>
      <c r="C22" s="34" t="s">
        <v>16</v>
      </c>
      <c r="D22" s="35" t="s">
        <v>81</v>
      </c>
      <c r="E22" s="57" t="s">
        <v>407</v>
      </c>
      <c r="F22" s="57" t="s">
        <v>407</v>
      </c>
      <c r="G22" s="57" t="s">
        <v>407</v>
      </c>
      <c r="H22" s="57" t="s">
        <v>407</v>
      </c>
      <c r="I22" s="57" t="s">
        <v>406</v>
      </c>
      <c r="J22" s="45" t="s">
        <v>133</v>
      </c>
      <c r="K22" s="48"/>
      <c r="L22" s="35">
        <f t="shared" si="0"/>
        <v>0</v>
      </c>
      <c r="M22" s="49"/>
      <c r="N22" s="49"/>
      <c r="O22" s="49">
        <f t="shared" si="1"/>
        <v>0</v>
      </c>
      <c r="P22" s="89" t="s">
        <v>560</v>
      </c>
      <c r="Q22" s="173" t="s">
        <v>560</v>
      </c>
    </row>
    <row r="23" spans="1:21" ht="15" customHeight="1" x14ac:dyDescent="0.3">
      <c r="A23" s="23">
        <v>13</v>
      </c>
      <c r="B23" s="34" t="s">
        <v>239</v>
      </c>
      <c r="C23" s="34" t="s">
        <v>16</v>
      </c>
      <c r="D23" s="35" t="s">
        <v>81</v>
      </c>
      <c r="E23" s="57" t="s">
        <v>405</v>
      </c>
      <c r="F23" s="57" t="s">
        <v>503</v>
      </c>
      <c r="G23" s="57" t="s">
        <v>407</v>
      </c>
      <c r="H23" s="57" t="s">
        <v>407</v>
      </c>
      <c r="I23" s="57" t="s">
        <v>407</v>
      </c>
      <c r="J23" s="45" t="s">
        <v>131</v>
      </c>
      <c r="K23" s="48"/>
      <c r="L23" s="35">
        <f t="shared" si="0"/>
        <v>0</v>
      </c>
      <c r="M23" s="49"/>
      <c r="N23" s="49"/>
      <c r="O23" s="49">
        <f t="shared" si="1"/>
        <v>0</v>
      </c>
      <c r="P23" s="89" t="s">
        <v>144</v>
      </c>
      <c r="Q23" s="173" t="s">
        <v>144</v>
      </c>
    </row>
    <row r="24" spans="1:21" ht="15" customHeight="1" x14ac:dyDescent="0.3">
      <c r="A24" s="23">
        <v>14</v>
      </c>
      <c r="B24" s="34" t="s">
        <v>240</v>
      </c>
      <c r="C24" s="34" t="s">
        <v>16</v>
      </c>
      <c r="D24" s="35" t="s">
        <v>81</v>
      </c>
      <c r="E24" s="57" t="s">
        <v>405</v>
      </c>
      <c r="F24" s="57" t="s">
        <v>707</v>
      </c>
      <c r="G24" s="57" t="s">
        <v>407</v>
      </c>
      <c r="H24" s="57" t="s">
        <v>407</v>
      </c>
      <c r="I24" s="57" t="s">
        <v>405</v>
      </c>
      <c r="J24" s="198" t="s">
        <v>133</v>
      </c>
      <c r="K24" s="48"/>
      <c r="L24" s="35">
        <f t="shared" si="0"/>
        <v>0</v>
      </c>
      <c r="M24" s="49"/>
      <c r="N24" s="49"/>
      <c r="O24" s="49">
        <f t="shared" si="1"/>
        <v>0</v>
      </c>
      <c r="P24" s="89" t="s">
        <v>148</v>
      </c>
      <c r="Q24" s="173" t="s">
        <v>855</v>
      </c>
    </row>
    <row r="25" spans="1:21" ht="15" customHeight="1" x14ac:dyDescent="0.3">
      <c r="A25" s="23">
        <v>15</v>
      </c>
      <c r="B25" s="34" t="s">
        <v>241</v>
      </c>
      <c r="C25" s="34" t="s">
        <v>16</v>
      </c>
      <c r="D25" s="35" t="s">
        <v>81</v>
      </c>
      <c r="E25" s="57" t="s">
        <v>405</v>
      </c>
      <c r="F25" s="57" t="s">
        <v>407</v>
      </c>
      <c r="G25" s="57" t="s">
        <v>407</v>
      </c>
      <c r="H25" s="57" t="s">
        <v>405</v>
      </c>
      <c r="I25" s="57" t="s">
        <v>405</v>
      </c>
      <c r="J25" s="45" t="s">
        <v>136</v>
      </c>
      <c r="K25" s="48"/>
      <c r="L25" s="35">
        <f t="shared" si="0"/>
        <v>0</v>
      </c>
      <c r="M25" s="49"/>
      <c r="N25" s="49"/>
      <c r="O25" s="49">
        <f t="shared" si="1"/>
        <v>0</v>
      </c>
      <c r="P25" s="89" t="s">
        <v>811</v>
      </c>
      <c r="Q25" s="173" t="s">
        <v>570</v>
      </c>
    </row>
    <row r="26" spans="1:21" ht="15" customHeight="1" x14ac:dyDescent="0.3">
      <c r="A26" s="23">
        <v>16</v>
      </c>
      <c r="B26" s="34" t="s">
        <v>242</v>
      </c>
      <c r="C26" s="34" t="s">
        <v>16</v>
      </c>
      <c r="D26" s="35" t="s">
        <v>81</v>
      </c>
      <c r="E26" s="57" t="s">
        <v>407</v>
      </c>
      <c r="F26" s="57" t="s">
        <v>734</v>
      </c>
      <c r="G26" s="57" t="s">
        <v>407</v>
      </c>
      <c r="H26" s="57" t="s">
        <v>407</v>
      </c>
      <c r="I26" s="57" t="s">
        <v>407</v>
      </c>
      <c r="J26" s="45" t="s">
        <v>131</v>
      </c>
      <c r="K26" s="48"/>
      <c r="L26" s="35">
        <f t="shared" si="0"/>
        <v>0</v>
      </c>
      <c r="M26" s="49"/>
      <c r="N26" s="49"/>
      <c r="O26" s="49">
        <f t="shared" si="1"/>
        <v>0</v>
      </c>
      <c r="P26" s="89" t="s">
        <v>818</v>
      </c>
      <c r="Q26" s="173" t="s">
        <v>660</v>
      </c>
    </row>
    <row r="27" spans="1:21" ht="15" customHeight="1" x14ac:dyDescent="0.3">
      <c r="A27" s="23">
        <v>17</v>
      </c>
      <c r="B27" s="34" t="s">
        <v>243</v>
      </c>
      <c r="C27" s="34" t="s">
        <v>16</v>
      </c>
      <c r="D27" s="35" t="s">
        <v>82</v>
      </c>
      <c r="E27" s="57"/>
      <c r="F27" s="57"/>
      <c r="G27" s="57"/>
      <c r="H27" s="57"/>
      <c r="I27" s="57"/>
      <c r="J27" s="45"/>
      <c r="K27" s="48"/>
      <c r="L27" s="35">
        <f t="shared" si="0"/>
        <v>0</v>
      </c>
      <c r="M27" s="49"/>
      <c r="N27" s="49"/>
      <c r="O27" s="49">
        <f t="shared" si="1"/>
        <v>0</v>
      </c>
      <c r="P27" s="89" t="s">
        <v>149</v>
      </c>
      <c r="Q27" s="173"/>
    </row>
    <row r="28" spans="1:21" ht="15" customHeight="1" x14ac:dyDescent="0.3">
      <c r="A28" s="23">
        <v>18</v>
      </c>
      <c r="B28" s="34" t="s">
        <v>244</v>
      </c>
      <c r="C28" s="34" t="s">
        <v>16</v>
      </c>
      <c r="D28" s="35" t="s">
        <v>81</v>
      </c>
      <c r="E28" s="57" t="s">
        <v>406</v>
      </c>
      <c r="F28" s="57" t="s">
        <v>407</v>
      </c>
      <c r="G28" s="57" t="s">
        <v>407</v>
      </c>
      <c r="H28" s="57" t="s">
        <v>407</v>
      </c>
      <c r="I28" s="57" t="s">
        <v>405</v>
      </c>
      <c r="J28" s="188" t="s">
        <v>128</v>
      </c>
      <c r="K28" s="48"/>
      <c r="L28" s="35">
        <f t="shared" si="0"/>
        <v>0</v>
      </c>
      <c r="M28" s="49"/>
      <c r="N28" s="49"/>
      <c r="O28" s="49">
        <f t="shared" si="1"/>
        <v>0</v>
      </c>
      <c r="P28" s="89" t="s">
        <v>495</v>
      </c>
      <c r="Q28" s="173" t="s">
        <v>497</v>
      </c>
    </row>
    <row r="29" spans="1:21" s="30" customFormat="1" ht="15" customHeight="1" x14ac:dyDescent="0.3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2"/>
      <c r="K29" s="102"/>
      <c r="L29" s="102"/>
      <c r="M29" s="102"/>
      <c r="N29" s="102"/>
      <c r="O29" s="102"/>
      <c r="P29" s="102"/>
      <c r="Q29" s="102"/>
      <c r="R29" s="29"/>
      <c r="S29" s="29"/>
      <c r="T29" s="29"/>
      <c r="U29" s="29"/>
    </row>
    <row r="30" spans="1:21" ht="15" customHeight="1" x14ac:dyDescent="0.3">
      <c r="A30" s="23">
        <v>19</v>
      </c>
      <c r="B30" s="34" t="s">
        <v>246</v>
      </c>
      <c r="C30" s="34" t="s">
        <v>16</v>
      </c>
      <c r="D30" s="35" t="s">
        <v>82</v>
      </c>
      <c r="E30" s="57"/>
      <c r="F30" s="57"/>
      <c r="G30" s="57"/>
      <c r="H30" s="57"/>
      <c r="I30" s="57"/>
      <c r="J30" s="45"/>
      <c r="K30" s="48"/>
      <c r="L30" s="35">
        <f t="shared" ref="L30:L39" si="2">IF(AND(E30=E$6,G30=E$6,H30=E$6,I30=E$6),2,0)</f>
        <v>0</v>
      </c>
      <c r="M30" s="49"/>
      <c r="N30" s="49"/>
      <c r="O30" s="50">
        <f t="shared" ref="O30:O40" si="3">L30*(1-M30)*(1-N30)</f>
        <v>0</v>
      </c>
      <c r="P30" s="69" t="s">
        <v>153</v>
      </c>
      <c r="Q30" s="173"/>
    </row>
    <row r="31" spans="1:21" ht="15" customHeight="1" x14ac:dyDescent="0.3">
      <c r="A31" s="23">
        <v>20</v>
      </c>
      <c r="B31" s="34" t="s">
        <v>247</v>
      </c>
      <c r="C31" s="34" t="s">
        <v>16</v>
      </c>
      <c r="D31" s="35" t="s">
        <v>82</v>
      </c>
      <c r="E31" s="57"/>
      <c r="F31" s="57"/>
      <c r="G31" s="57"/>
      <c r="H31" s="57"/>
      <c r="I31" s="57"/>
      <c r="J31" s="45"/>
      <c r="K31" s="48"/>
      <c r="L31" s="35">
        <f t="shared" si="2"/>
        <v>0</v>
      </c>
      <c r="M31" s="49"/>
      <c r="N31" s="49"/>
      <c r="O31" s="50">
        <f t="shared" si="3"/>
        <v>0</v>
      </c>
      <c r="P31" s="69" t="s">
        <v>154</v>
      </c>
      <c r="Q31" s="173"/>
    </row>
    <row r="32" spans="1:21" ht="15" customHeight="1" x14ac:dyDescent="0.3">
      <c r="A32" s="23">
        <v>21</v>
      </c>
      <c r="B32" s="34" t="s">
        <v>248</v>
      </c>
      <c r="C32" s="34" t="s">
        <v>16</v>
      </c>
      <c r="D32" s="35" t="s">
        <v>81</v>
      </c>
      <c r="E32" s="57" t="s">
        <v>405</v>
      </c>
      <c r="F32" s="57" t="s">
        <v>734</v>
      </c>
      <c r="G32" s="57" t="s">
        <v>405</v>
      </c>
      <c r="H32" s="57" t="s">
        <v>405</v>
      </c>
      <c r="I32" s="57" t="s">
        <v>405</v>
      </c>
      <c r="J32" s="204" t="s">
        <v>133</v>
      </c>
      <c r="K32" s="48"/>
      <c r="L32" s="35">
        <f t="shared" si="2"/>
        <v>2</v>
      </c>
      <c r="M32" s="49"/>
      <c r="N32" s="49"/>
      <c r="O32" s="50">
        <f t="shared" si="3"/>
        <v>2</v>
      </c>
      <c r="P32" s="69" t="s">
        <v>156</v>
      </c>
      <c r="Q32" s="173"/>
    </row>
    <row r="33" spans="1:21" ht="15" customHeight="1" x14ac:dyDescent="0.3">
      <c r="A33" s="23">
        <v>22</v>
      </c>
      <c r="B33" s="34" t="s">
        <v>249</v>
      </c>
      <c r="C33" s="34" t="s">
        <v>14</v>
      </c>
      <c r="D33" s="35" t="s">
        <v>81</v>
      </c>
      <c r="E33" s="57" t="s">
        <v>405</v>
      </c>
      <c r="F33" s="57" t="s">
        <v>734</v>
      </c>
      <c r="G33" s="57" t="s">
        <v>405</v>
      </c>
      <c r="H33" s="57" t="s">
        <v>405</v>
      </c>
      <c r="I33" s="57" t="s">
        <v>405</v>
      </c>
      <c r="J33" s="45" t="s">
        <v>133</v>
      </c>
      <c r="K33" s="48"/>
      <c r="L33" s="35">
        <f t="shared" si="2"/>
        <v>2</v>
      </c>
      <c r="M33" s="49"/>
      <c r="N33" s="49"/>
      <c r="O33" s="50">
        <f t="shared" si="3"/>
        <v>2</v>
      </c>
      <c r="P33" s="93" t="s">
        <v>817</v>
      </c>
      <c r="Q33" s="173" t="s">
        <v>585</v>
      </c>
    </row>
    <row r="34" spans="1:21" ht="15" customHeight="1" x14ac:dyDescent="0.3">
      <c r="A34" s="23">
        <v>23</v>
      </c>
      <c r="B34" s="34" t="s">
        <v>250</v>
      </c>
      <c r="C34" s="34" t="s">
        <v>16</v>
      </c>
      <c r="D34" s="57" t="s">
        <v>435</v>
      </c>
      <c r="E34" s="57" t="s">
        <v>407</v>
      </c>
      <c r="F34" s="57" t="s">
        <v>557</v>
      </c>
      <c r="G34" s="57" t="s">
        <v>407</v>
      </c>
      <c r="H34" s="57" t="s">
        <v>407</v>
      </c>
      <c r="I34" s="57" t="s">
        <v>406</v>
      </c>
      <c r="J34" s="45" t="s">
        <v>133</v>
      </c>
      <c r="K34" s="48"/>
      <c r="L34" s="35">
        <f t="shared" si="2"/>
        <v>0</v>
      </c>
      <c r="M34" s="49"/>
      <c r="N34" s="49"/>
      <c r="O34" s="50">
        <f t="shared" si="3"/>
        <v>0</v>
      </c>
      <c r="P34" s="94" t="s">
        <v>619</v>
      </c>
      <c r="Q34" s="173" t="s">
        <v>620</v>
      </c>
    </row>
    <row r="35" spans="1:21" ht="15" customHeight="1" x14ac:dyDescent="0.3">
      <c r="A35" s="23">
        <v>24</v>
      </c>
      <c r="B35" s="34" t="s">
        <v>251</v>
      </c>
      <c r="C35" s="34" t="s">
        <v>14</v>
      </c>
      <c r="D35" s="35" t="s">
        <v>81</v>
      </c>
      <c r="E35" s="57" t="s">
        <v>405</v>
      </c>
      <c r="F35" s="57" t="s">
        <v>734</v>
      </c>
      <c r="G35" s="57" t="s">
        <v>406</v>
      </c>
      <c r="H35" s="57" t="s">
        <v>405</v>
      </c>
      <c r="I35" s="57" t="s">
        <v>405</v>
      </c>
      <c r="J35" s="198" t="s">
        <v>131</v>
      </c>
      <c r="K35" s="48" t="s">
        <v>642</v>
      </c>
      <c r="L35" s="35">
        <v>2</v>
      </c>
      <c r="M35" s="49"/>
      <c r="N35" s="49">
        <v>0.5</v>
      </c>
      <c r="O35" s="50">
        <f t="shared" si="3"/>
        <v>1</v>
      </c>
      <c r="P35" s="69" t="s">
        <v>592</v>
      </c>
      <c r="Q35" s="173" t="s">
        <v>862</v>
      </c>
    </row>
    <row r="36" spans="1:21" ht="15" customHeight="1" x14ac:dyDescent="0.3">
      <c r="A36" s="23">
        <v>25</v>
      </c>
      <c r="B36" s="34" t="s">
        <v>252</v>
      </c>
      <c r="C36" s="34" t="s">
        <v>14</v>
      </c>
      <c r="D36" s="35" t="s">
        <v>81</v>
      </c>
      <c r="E36" s="57" t="s">
        <v>405</v>
      </c>
      <c r="F36" s="57" t="s">
        <v>734</v>
      </c>
      <c r="G36" s="57" t="s">
        <v>405</v>
      </c>
      <c r="H36" s="57" t="s">
        <v>405</v>
      </c>
      <c r="I36" s="57" t="s">
        <v>405</v>
      </c>
      <c r="J36" s="45" t="s">
        <v>131</v>
      </c>
      <c r="K36" s="48"/>
      <c r="L36" s="35">
        <f t="shared" si="2"/>
        <v>2</v>
      </c>
      <c r="M36" s="49"/>
      <c r="N36" s="49"/>
      <c r="O36" s="50">
        <f t="shared" si="3"/>
        <v>2</v>
      </c>
      <c r="P36" s="69" t="s">
        <v>166</v>
      </c>
      <c r="Q36" s="173" t="s">
        <v>166</v>
      </c>
    </row>
    <row r="37" spans="1:21" ht="15" customHeight="1" x14ac:dyDescent="0.3">
      <c r="A37" s="23">
        <v>26</v>
      </c>
      <c r="B37" s="34" t="s">
        <v>253</v>
      </c>
      <c r="C37" s="34" t="s">
        <v>16</v>
      </c>
      <c r="D37" s="35" t="s">
        <v>81</v>
      </c>
      <c r="E37" s="57" t="s">
        <v>407</v>
      </c>
      <c r="F37" s="57" t="s">
        <v>407</v>
      </c>
      <c r="G37" s="57" t="s">
        <v>407</v>
      </c>
      <c r="H37" s="57" t="s">
        <v>407</v>
      </c>
      <c r="I37" s="57" t="s">
        <v>407</v>
      </c>
      <c r="J37" s="45" t="s">
        <v>133</v>
      </c>
      <c r="K37" s="48"/>
      <c r="L37" s="35">
        <f t="shared" si="2"/>
        <v>0</v>
      </c>
      <c r="M37" s="49"/>
      <c r="N37" s="49"/>
      <c r="O37" s="50">
        <f t="shared" si="3"/>
        <v>0</v>
      </c>
      <c r="P37" s="69" t="s">
        <v>168</v>
      </c>
      <c r="Q37" s="173" t="s">
        <v>168</v>
      </c>
    </row>
    <row r="38" spans="1:21" ht="15" customHeight="1" x14ac:dyDescent="0.3">
      <c r="A38" s="23">
        <v>27</v>
      </c>
      <c r="B38" s="34" t="s">
        <v>254</v>
      </c>
      <c r="C38" s="34" t="s">
        <v>16</v>
      </c>
      <c r="D38" s="35" t="s">
        <v>82</v>
      </c>
      <c r="E38" s="57"/>
      <c r="F38" s="57"/>
      <c r="G38" s="57"/>
      <c r="H38" s="57"/>
      <c r="I38" s="57"/>
      <c r="J38" s="45"/>
      <c r="K38" s="48"/>
      <c r="L38" s="35">
        <f t="shared" si="2"/>
        <v>0</v>
      </c>
      <c r="M38" s="49"/>
      <c r="N38" s="49"/>
      <c r="O38" s="50">
        <f t="shared" si="3"/>
        <v>0</v>
      </c>
      <c r="P38" s="69" t="s">
        <v>169</v>
      </c>
      <c r="Q38" s="173"/>
    </row>
    <row r="39" spans="1:21" ht="15" customHeight="1" x14ac:dyDescent="0.3">
      <c r="A39" s="23">
        <v>28</v>
      </c>
      <c r="B39" s="34" t="s">
        <v>255</v>
      </c>
      <c r="C39" s="34" t="s">
        <v>16</v>
      </c>
      <c r="D39" s="35" t="s">
        <v>81</v>
      </c>
      <c r="E39" s="57" t="s">
        <v>406</v>
      </c>
      <c r="F39" s="57" t="s">
        <v>407</v>
      </c>
      <c r="G39" s="57" t="s">
        <v>407</v>
      </c>
      <c r="H39" s="57" t="s">
        <v>407</v>
      </c>
      <c r="I39" s="57" t="s">
        <v>406</v>
      </c>
      <c r="J39" s="48" t="s">
        <v>940</v>
      </c>
      <c r="K39" s="48" t="s">
        <v>949</v>
      </c>
      <c r="L39" s="35">
        <f t="shared" si="2"/>
        <v>0</v>
      </c>
      <c r="M39" s="49"/>
      <c r="N39" s="49">
        <v>0.5</v>
      </c>
      <c r="O39" s="50">
        <f t="shared" si="3"/>
        <v>0</v>
      </c>
      <c r="P39" s="69" t="s">
        <v>948</v>
      </c>
      <c r="Q39" s="173"/>
    </row>
    <row r="40" spans="1:21" ht="15" customHeight="1" x14ac:dyDescent="0.3">
      <c r="A40" s="23">
        <v>29</v>
      </c>
      <c r="B40" s="34" t="s">
        <v>256</v>
      </c>
      <c r="C40" s="34" t="s">
        <v>14</v>
      </c>
      <c r="D40" s="35" t="s">
        <v>81</v>
      </c>
      <c r="E40" s="57" t="s">
        <v>405</v>
      </c>
      <c r="F40" s="57" t="s">
        <v>734</v>
      </c>
      <c r="G40" s="57" t="s">
        <v>406</v>
      </c>
      <c r="H40" s="57" t="s">
        <v>405</v>
      </c>
      <c r="I40" s="57" t="s">
        <v>405</v>
      </c>
      <c r="J40" s="45" t="s">
        <v>131</v>
      </c>
      <c r="K40" s="48" t="s">
        <v>642</v>
      </c>
      <c r="L40" s="35">
        <v>2</v>
      </c>
      <c r="M40" s="49"/>
      <c r="N40" s="49">
        <v>0.5</v>
      </c>
      <c r="O40" s="50">
        <f t="shared" si="3"/>
        <v>1</v>
      </c>
      <c r="P40" s="69" t="s">
        <v>588</v>
      </c>
      <c r="Q40" s="173" t="s">
        <v>589</v>
      </c>
    </row>
    <row r="41" spans="1:21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2"/>
      <c r="K41" s="102"/>
      <c r="L41" s="102"/>
      <c r="M41" s="102"/>
      <c r="N41" s="102"/>
      <c r="O41" s="102"/>
      <c r="P41" s="102"/>
      <c r="Q41" s="102"/>
      <c r="R41" s="29"/>
      <c r="S41" s="29"/>
      <c r="T41" s="29"/>
      <c r="U41" s="29"/>
    </row>
    <row r="42" spans="1:21" ht="15" customHeight="1" x14ac:dyDescent="0.3">
      <c r="A42" s="24">
        <v>30</v>
      </c>
      <c r="B42" s="34" t="s">
        <v>258</v>
      </c>
      <c r="C42" s="34" t="s">
        <v>16</v>
      </c>
      <c r="D42" s="35" t="s">
        <v>81</v>
      </c>
      <c r="E42" s="57" t="s">
        <v>405</v>
      </c>
      <c r="F42" s="57" t="s">
        <v>734</v>
      </c>
      <c r="G42" s="57" t="s">
        <v>405</v>
      </c>
      <c r="H42" s="57" t="s">
        <v>405</v>
      </c>
      <c r="I42" s="57" t="s">
        <v>405</v>
      </c>
      <c r="J42" s="45" t="s">
        <v>131</v>
      </c>
      <c r="K42" s="48"/>
      <c r="L42" s="35">
        <f t="shared" ref="L42:L47" si="4">IF(AND(E42=E$6,G42=E$6,H42=E$6,I42=E$6),2,0)</f>
        <v>2</v>
      </c>
      <c r="M42" s="49"/>
      <c r="N42" s="49"/>
      <c r="O42" s="50">
        <f t="shared" ref="O42:O47" si="5">L42*(1-M42)*(1-N42)</f>
        <v>2</v>
      </c>
      <c r="P42" s="74" t="s">
        <v>669</v>
      </c>
      <c r="Q42" s="173" t="s">
        <v>672</v>
      </c>
    </row>
    <row r="43" spans="1:21" ht="15" customHeight="1" x14ac:dyDescent="0.3">
      <c r="A43" s="24">
        <v>31</v>
      </c>
      <c r="B43" s="34" t="s">
        <v>259</v>
      </c>
      <c r="C43" s="34" t="s">
        <v>16</v>
      </c>
      <c r="D43" s="35" t="s">
        <v>82</v>
      </c>
      <c r="E43" s="57"/>
      <c r="F43" s="57"/>
      <c r="G43" s="57"/>
      <c r="H43" s="57"/>
      <c r="I43" s="57"/>
      <c r="J43" s="45"/>
      <c r="K43" s="48"/>
      <c r="L43" s="35">
        <f t="shared" si="4"/>
        <v>0</v>
      </c>
      <c r="M43" s="49"/>
      <c r="N43" s="49"/>
      <c r="O43" s="50">
        <f t="shared" si="5"/>
        <v>0</v>
      </c>
      <c r="P43" s="69" t="s">
        <v>626</v>
      </c>
      <c r="Q43" s="173"/>
    </row>
    <row r="44" spans="1:21" ht="15" customHeight="1" x14ac:dyDescent="0.3">
      <c r="A44" s="24">
        <v>32</v>
      </c>
      <c r="B44" s="34" t="s">
        <v>260</v>
      </c>
      <c r="C44" s="34" t="s">
        <v>14</v>
      </c>
      <c r="D44" s="35" t="s">
        <v>81</v>
      </c>
      <c r="E44" s="57" t="s">
        <v>405</v>
      </c>
      <c r="F44" s="57" t="s">
        <v>734</v>
      </c>
      <c r="G44" s="57" t="s">
        <v>405</v>
      </c>
      <c r="H44" s="57" t="s">
        <v>405</v>
      </c>
      <c r="I44" s="57" t="s">
        <v>405</v>
      </c>
      <c r="J44" s="45" t="s">
        <v>133</v>
      </c>
      <c r="K44" s="48"/>
      <c r="L44" s="35">
        <f t="shared" si="4"/>
        <v>2</v>
      </c>
      <c r="M44" s="49"/>
      <c r="N44" s="49"/>
      <c r="O44" s="50">
        <f t="shared" si="5"/>
        <v>2</v>
      </c>
      <c r="P44" s="69" t="s">
        <v>461</v>
      </c>
      <c r="Q44" s="173" t="s">
        <v>461</v>
      </c>
    </row>
    <row r="45" spans="1:21" ht="15" customHeight="1" x14ac:dyDescent="0.3">
      <c r="A45" s="24">
        <v>33</v>
      </c>
      <c r="B45" s="34" t="s">
        <v>261</v>
      </c>
      <c r="C45" s="34" t="s">
        <v>14</v>
      </c>
      <c r="D45" s="35" t="s">
        <v>81</v>
      </c>
      <c r="E45" s="57" t="s">
        <v>405</v>
      </c>
      <c r="F45" s="57" t="s">
        <v>734</v>
      </c>
      <c r="G45" s="57" t="s">
        <v>406</v>
      </c>
      <c r="H45" s="57" t="s">
        <v>405</v>
      </c>
      <c r="I45" s="57" t="s">
        <v>405</v>
      </c>
      <c r="J45" s="45" t="s">
        <v>133</v>
      </c>
      <c r="K45" s="48" t="s">
        <v>642</v>
      </c>
      <c r="L45" s="35">
        <v>2</v>
      </c>
      <c r="M45" s="49"/>
      <c r="N45" s="49">
        <v>0.5</v>
      </c>
      <c r="O45" s="50">
        <f t="shared" si="5"/>
        <v>1</v>
      </c>
      <c r="P45" s="69" t="s">
        <v>823</v>
      </c>
      <c r="Q45" s="173" t="s">
        <v>633</v>
      </c>
    </row>
    <row r="46" spans="1:21" ht="15" customHeight="1" x14ac:dyDescent="0.3">
      <c r="A46" s="24">
        <v>34</v>
      </c>
      <c r="B46" s="34" t="s">
        <v>262</v>
      </c>
      <c r="C46" s="34" t="s">
        <v>16</v>
      </c>
      <c r="D46" s="35" t="s">
        <v>82</v>
      </c>
      <c r="E46" s="57"/>
      <c r="F46" s="57"/>
      <c r="G46" s="57"/>
      <c r="H46" s="57"/>
      <c r="I46" s="57"/>
      <c r="J46" s="45"/>
      <c r="K46" s="48"/>
      <c r="L46" s="35">
        <f t="shared" si="4"/>
        <v>0</v>
      </c>
      <c r="M46" s="49"/>
      <c r="N46" s="49"/>
      <c r="O46" s="50">
        <f t="shared" si="5"/>
        <v>0</v>
      </c>
      <c r="P46" s="95" t="s">
        <v>645</v>
      </c>
      <c r="Q46" s="173"/>
    </row>
    <row r="47" spans="1:21" ht="15" customHeight="1" x14ac:dyDescent="0.3">
      <c r="A47" s="24">
        <v>35</v>
      </c>
      <c r="B47" s="34" t="s">
        <v>263</v>
      </c>
      <c r="C47" s="34" t="s">
        <v>16</v>
      </c>
      <c r="D47" s="35" t="s">
        <v>82</v>
      </c>
      <c r="E47" s="57"/>
      <c r="F47" s="57"/>
      <c r="G47" s="57"/>
      <c r="H47" s="57"/>
      <c r="I47" s="57"/>
      <c r="J47" s="45"/>
      <c r="K47" s="48"/>
      <c r="L47" s="35">
        <f t="shared" si="4"/>
        <v>0</v>
      </c>
      <c r="M47" s="49"/>
      <c r="N47" s="49"/>
      <c r="O47" s="50">
        <f t="shared" si="5"/>
        <v>0</v>
      </c>
      <c r="P47" s="69" t="s">
        <v>174</v>
      </c>
      <c r="Q47" s="173"/>
    </row>
    <row r="48" spans="1:21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2"/>
      <c r="K48" s="102"/>
      <c r="L48" s="102"/>
      <c r="M48" s="102"/>
      <c r="N48" s="102"/>
      <c r="O48" s="102"/>
      <c r="P48" s="102"/>
      <c r="Q48" s="102"/>
      <c r="R48" s="29"/>
      <c r="S48" s="29"/>
      <c r="T48" s="29"/>
      <c r="U48" s="29"/>
    </row>
    <row r="49" spans="1:21" ht="15" customHeight="1" x14ac:dyDescent="0.3">
      <c r="A49" s="23">
        <v>36</v>
      </c>
      <c r="B49" s="34" t="s">
        <v>265</v>
      </c>
      <c r="C49" s="34" t="s">
        <v>16</v>
      </c>
      <c r="D49" s="35" t="s">
        <v>82</v>
      </c>
      <c r="E49" s="57"/>
      <c r="F49" s="57"/>
      <c r="G49" s="57"/>
      <c r="H49" s="57"/>
      <c r="I49" s="57"/>
      <c r="J49" s="45"/>
      <c r="K49" s="48"/>
      <c r="L49" s="35">
        <f t="shared" ref="L49:L55" si="6">IF(AND(E49=E$6,G49=E$6,H49=E$6,I49=E$6),2,0)</f>
        <v>0</v>
      </c>
      <c r="M49" s="49"/>
      <c r="N49" s="49"/>
      <c r="O49" s="50">
        <f t="shared" ref="O49:O55" si="7">L49*(1-M49)*(1-N49)</f>
        <v>0</v>
      </c>
      <c r="P49" s="69" t="s">
        <v>177</v>
      </c>
      <c r="Q49" s="173"/>
    </row>
    <row r="50" spans="1:21" ht="15" customHeight="1" x14ac:dyDescent="0.3">
      <c r="A50" s="23">
        <v>37</v>
      </c>
      <c r="B50" s="34" t="s">
        <v>266</v>
      </c>
      <c r="C50" s="34" t="s">
        <v>16</v>
      </c>
      <c r="D50" s="35" t="s">
        <v>82</v>
      </c>
      <c r="E50" s="57"/>
      <c r="F50" s="57"/>
      <c r="G50" s="57"/>
      <c r="H50" s="57"/>
      <c r="I50" s="57"/>
      <c r="J50" s="45"/>
      <c r="K50" s="48"/>
      <c r="L50" s="35">
        <f t="shared" si="6"/>
        <v>0</v>
      </c>
      <c r="M50" s="49"/>
      <c r="N50" s="49"/>
      <c r="O50" s="50">
        <f t="shared" si="7"/>
        <v>0</v>
      </c>
      <c r="P50" s="69" t="s">
        <v>814</v>
      </c>
      <c r="Q50" s="173"/>
    </row>
    <row r="51" spans="1:21" ht="15" customHeight="1" x14ac:dyDescent="0.3">
      <c r="A51" s="23">
        <v>38</v>
      </c>
      <c r="B51" s="34" t="s">
        <v>267</v>
      </c>
      <c r="C51" s="34" t="s">
        <v>16</v>
      </c>
      <c r="D51" s="35" t="s">
        <v>81</v>
      </c>
      <c r="E51" s="57" t="s">
        <v>407</v>
      </c>
      <c r="F51" s="57" t="s">
        <v>707</v>
      </c>
      <c r="G51" s="57" t="s">
        <v>707</v>
      </c>
      <c r="H51" s="57" t="s">
        <v>407</v>
      </c>
      <c r="I51" s="57" t="s">
        <v>707</v>
      </c>
      <c r="J51" s="213" t="s">
        <v>133</v>
      </c>
      <c r="K51" s="48"/>
      <c r="L51" s="35">
        <f t="shared" si="6"/>
        <v>0</v>
      </c>
      <c r="M51" s="49"/>
      <c r="N51" s="49"/>
      <c r="O51" s="50">
        <f t="shared" si="7"/>
        <v>0</v>
      </c>
      <c r="P51" s="70" t="s">
        <v>828</v>
      </c>
      <c r="Q51" s="173" t="s">
        <v>958</v>
      </c>
    </row>
    <row r="52" spans="1:21" ht="15" customHeight="1" x14ac:dyDescent="0.3">
      <c r="A52" s="23">
        <v>39</v>
      </c>
      <c r="B52" s="34" t="s">
        <v>268</v>
      </c>
      <c r="C52" s="34" t="s">
        <v>16</v>
      </c>
      <c r="D52" s="35" t="s">
        <v>82</v>
      </c>
      <c r="E52" s="57"/>
      <c r="F52" s="57"/>
      <c r="G52" s="57"/>
      <c r="H52" s="57"/>
      <c r="I52" s="57"/>
      <c r="J52" s="45"/>
      <c r="K52" s="48"/>
      <c r="L52" s="35">
        <f t="shared" si="6"/>
        <v>0</v>
      </c>
      <c r="M52" s="49"/>
      <c r="N52" s="49"/>
      <c r="O52" s="50">
        <f t="shared" si="7"/>
        <v>0</v>
      </c>
      <c r="P52" s="74" t="s">
        <v>779</v>
      </c>
      <c r="Q52" s="173"/>
    </row>
    <row r="53" spans="1:21" ht="15" customHeight="1" x14ac:dyDescent="0.3">
      <c r="A53" s="23">
        <v>40</v>
      </c>
      <c r="B53" s="34" t="s">
        <v>54</v>
      </c>
      <c r="C53" s="34" t="s">
        <v>16</v>
      </c>
      <c r="D53" s="35" t="s">
        <v>82</v>
      </c>
      <c r="E53" s="57"/>
      <c r="F53" s="57"/>
      <c r="G53" s="57"/>
      <c r="H53" s="57"/>
      <c r="I53" s="57"/>
      <c r="J53" s="45"/>
      <c r="K53" s="48"/>
      <c r="L53" s="35">
        <f t="shared" si="6"/>
        <v>0</v>
      </c>
      <c r="M53" s="49"/>
      <c r="N53" s="49"/>
      <c r="O53" s="50">
        <f t="shared" si="7"/>
        <v>0</v>
      </c>
      <c r="P53" s="69" t="s">
        <v>181</v>
      </c>
      <c r="Q53" s="173"/>
    </row>
    <row r="54" spans="1:21" ht="15" customHeight="1" x14ac:dyDescent="0.3">
      <c r="A54" s="23">
        <v>41</v>
      </c>
      <c r="B54" s="34" t="s">
        <v>269</v>
      </c>
      <c r="C54" s="34" t="s">
        <v>16</v>
      </c>
      <c r="D54" s="35" t="s">
        <v>81</v>
      </c>
      <c r="E54" s="57" t="s">
        <v>557</v>
      </c>
      <c r="F54" s="57" t="s">
        <v>557</v>
      </c>
      <c r="G54" s="57" t="s">
        <v>407</v>
      </c>
      <c r="H54" s="57" t="s">
        <v>557</v>
      </c>
      <c r="I54" s="57" t="s">
        <v>557</v>
      </c>
      <c r="J54" s="187" t="s">
        <v>131</v>
      </c>
      <c r="K54" s="48"/>
      <c r="L54" s="35">
        <f t="shared" si="6"/>
        <v>0</v>
      </c>
      <c r="M54" s="49"/>
      <c r="N54" s="49"/>
      <c r="O54" s="50">
        <f t="shared" si="7"/>
        <v>0</v>
      </c>
      <c r="P54" s="70" t="s">
        <v>628</v>
      </c>
      <c r="Q54" s="173" t="s">
        <v>774</v>
      </c>
    </row>
    <row r="55" spans="1:21" ht="15" customHeight="1" x14ac:dyDescent="0.3">
      <c r="A55" s="23">
        <v>42</v>
      </c>
      <c r="B55" s="34" t="s">
        <v>270</v>
      </c>
      <c r="C55" s="34" t="s">
        <v>14</v>
      </c>
      <c r="D55" s="35" t="s">
        <v>81</v>
      </c>
      <c r="E55" s="57" t="s">
        <v>405</v>
      </c>
      <c r="F55" s="57" t="s">
        <v>734</v>
      </c>
      <c r="G55" s="57" t="s">
        <v>405</v>
      </c>
      <c r="H55" s="57" t="s">
        <v>405</v>
      </c>
      <c r="I55" s="57" t="s">
        <v>405</v>
      </c>
      <c r="J55" s="45" t="s">
        <v>371</v>
      </c>
      <c r="K55" s="48"/>
      <c r="L55" s="35">
        <f t="shared" si="6"/>
        <v>2</v>
      </c>
      <c r="M55" s="49"/>
      <c r="N55" s="49"/>
      <c r="O55" s="50">
        <f t="shared" si="7"/>
        <v>2</v>
      </c>
      <c r="P55" s="69" t="s">
        <v>482</v>
      </c>
      <c r="Q55" s="173" t="s">
        <v>484</v>
      </c>
    </row>
    <row r="56" spans="1:21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2"/>
      <c r="K56" s="102"/>
      <c r="L56" s="102"/>
      <c r="M56" s="102"/>
      <c r="N56" s="102"/>
      <c r="O56" s="102"/>
      <c r="P56" s="102"/>
      <c r="Q56" s="102"/>
      <c r="R56" s="29"/>
      <c r="S56" s="29"/>
      <c r="T56" s="29"/>
      <c r="U56" s="29"/>
    </row>
    <row r="57" spans="1:21" ht="15" customHeight="1" x14ac:dyDescent="0.3">
      <c r="A57" s="23">
        <v>43</v>
      </c>
      <c r="B57" s="34" t="s">
        <v>272</v>
      </c>
      <c r="C57" s="34" t="s">
        <v>14</v>
      </c>
      <c r="D57" s="35" t="s">
        <v>81</v>
      </c>
      <c r="E57" s="57" t="s">
        <v>405</v>
      </c>
      <c r="F57" s="57" t="s">
        <v>407</v>
      </c>
      <c r="G57" s="57" t="s">
        <v>405</v>
      </c>
      <c r="H57" s="57" t="s">
        <v>405</v>
      </c>
      <c r="I57" s="57" t="s">
        <v>405</v>
      </c>
      <c r="J57" s="187" t="s">
        <v>133</v>
      </c>
      <c r="K57" s="48"/>
      <c r="L57" s="35">
        <f t="shared" ref="L57:L70" si="8">IF(AND(E57=E$6,G57=E$6,H57=E$6,I57=E$6),2,0)</f>
        <v>2</v>
      </c>
      <c r="M57" s="49"/>
      <c r="N57" s="49"/>
      <c r="O57" s="50">
        <f t="shared" ref="O57:O70" si="9">L57*(1-M57)*(1-N57)</f>
        <v>2</v>
      </c>
      <c r="P57" s="69" t="s">
        <v>594</v>
      </c>
      <c r="Q57" s="173" t="s">
        <v>595</v>
      </c>
    </row>
    <row r="58" spans="1:21" ht="15" customHeight="1" x14ac:dyDescent="0.3">
      <c r="A58" s="23">
        <v>44</v>
      </c>
      <c r="B58" s="34" t="s">
        <v>273</v>
      </c>
      <c r="C58" s="34" t="s">
        <v>16</v>
      </c>
      <c r="D58" s="35" t="s">
        <v>82</v>
      </c>
      <c r="E58" s="57"/>
      <c r="F58" s="57"/>
      <c r="G58" s="57"/>
      <c r="H58" s="57"/>
      <c r="I58" s="57"/>
      <c r="J58" s="45"/>
      <c r="K58" s="48"/>
      <c r="L58" s="35">
        <f t="shared" si="8"/>
        <v>0</v>
      </c>
      <c r="M58" s="49"/>
      <c r="N58" s="49"/>
      <c r="O58" s="50">
        <f t="shared" si="9"/>
        <v>0</v>
      </c>
      <c r="P58" s="69" t="s">
        <v>813</v>
      </c>
      <c r="Q58" s="173"/>
    </row>
    <row r="59" spans="1:21" ht="15" customHeight="1" x14ac:dyDescent="0.3">
      <c r="A59" s="23">
        <v>45</v>
      </c>
      <c r="B59" s="34" t="s">
        <v>274</v>
      </c>
      <c r="C59" s="34" t="s">
        <v>16</v>
      </c>
      <c r="D59" s="35" t="s">
        <v>82</v>
      </c>
      <c r="E59" s="57"/>
      <c r="F59" s="57"/>
      <c r="G59" s="57"/>
      <c r="H59" s="57"/>
      <c r="I59" s="57"/>
      <c r="J59" s="45"/>
      <c r="K59" s="48"/>
      <c r="L59" s="35">
        <f t="shared" si="8"/>
        <v>0</v>
      </c>
      <c r="M59" s="49"/>
      <c r="N59" s="49"/>
      <c r="O59" s="50">
        <f t="shared" si="9"/>
        <v>0</v>
      </c>
      <c r="P59" s="69" t="s">
        <v>185</v>
      </c>
      <c r="Q59" s="173"/>
    </row>
    <row r="60" spans="1:21" ht="15" customHeight="1" x14ac:dyDescent="0.3">
      <c r="A60" s="23">
        <v>46</v>
      </c>
      <c r="B60" s="34" t="s">
        <v>275</v>
      </c>
      <c r="C60" s="34" t="s">
        <v>16</v>
      </c>
      <c r="D60" s="35" t="s">
        <v>82</v>
      </c>
      <c r="E60" s="57"/>
      <c r="F60" s="57"/>
      <c r="G60" s="57"/>
      <c r="H60" s="57"/>
      <c r="I60" s="57"/>
      <c r="J60" s="45"/>
      <c r="K60" s="48"/>
      <c r="L60" s="35">
        <f t="shared" si="8"/>
        <v>0</v>
      </c>
      <c r="M60" s="49"/>
      <c r="N60" s="49"/>
      <c r="O60" s="50">
        <f t="shared" si="9"/>
        <v>0</v>
      </c>
      <c r="P60" s="69" t="s">
        <v>801</v>
      </c>
      <c r="Q60" s="173"/>
    </row>
    <row r="61" spans="1:21" ht="15" customHeight="1" x14ac:dyDescent="0.3">
      <c r="A61" s="23">
        <v>47</v>
      </c>
      <c r="B61" s="34" t="s">
        <v>276</v>
      </c>
      <c r="C61" s="34" t="s">
        <v>14</v>
      </c>
      <c r="D61" s="35" t="s">
        <v>81</v>
      </c>
      <c r="E61" s="57" t="s">
        <v>405</v>
      </c>
      <c r="F61" s="57" t="s">
        <v>734</v>
      </c>
      <c r="G61" s="57" t="s">
        <v>405</v>
      </c>
      <c r="H61" s="57" t="s">
        <v>405</v>
      </c>
      <c r="I61" s="57" t="s">
        <v>405</v>
      </c>
      <c r="J61" s="204" t="s">
        <v>133</v>
      </c>
      <c r="K61" s="48"/>
      <c r="L61" s="35">
        <f t="shared" si="8"/>
        <v>2</v>
      </c>
      <c r="M61" s="49"/>
      <c r="N61" s="49"/>
      <c r="O61" s="50">
        <f t="shared" si="9"/>
        <v>2</v>
      </c>
      <c r="P61" s="69" t="s">
        <v>763</v>
      </c>
      <c r="Q61" s="173" t="s">
        <v>700</v>
      </c>
    </row>
    <row r="62" spans="1:21" ht="15" customHeight="1" x14ac:dyDescent="0.3">
      <c r="A62" s="23">
        <v>48</v>
      </c>
      <c r="B62" s="34" t="s">
        <v>277</v>
      </c>
      <c r="C62" s="34" t="s">
        <v>16</v>
      </c>
      <c r="D62" s="35" t="s">
        <v>81</v>
      </c>
      <c r="E62" s="57" t="s">
        <v>407</v>
      </c>
      <c r="F62" s="57" t="s">
        <v>407</v>
      </c>
      <c r="G62" s="57" t="s">
        <v>406</v>
      </c>
      <c r="H62" s="57" t="s">
        <v>407</v>
      </c>
      <c r="I62" s="57" t="s">
        <v>406</v>
      </c>
      <c r="J62" s="45" t="s">
        <v>133</v>
      </c>
      <c r="K62" s="48"/>
      <c r="L62" s="35">
        <f t="shared" si="8"/>
        <v>0</v>
      </c>
      <c r="M62" s="49"/>
      <c r="N62" s="49"/>
      <c r="O62" s="50">
        <f t="shared" si="9"/>
        <v>0</v>
      </c>
      <c r="P62" s="69" t="s">
        <v>192</v>
      </c>
      <c r="Q62" s="173" t="s">
        <v>702</v>
      </c>
    </row>
    <row r="63" spans="1:21" ht="15" customHeight="1" x14ac:dyDescent="0.3">
      <c r="A63" s="23">
        <v>49</v>
      </c>
      <c r="B63" s="34" t="s">
        <v>278</v>
      </c>
      <c r="C63" s="34" t="s">
        <v>16</v>
      </c>
      <c r="D63" s="35" t="s">
        <v>81</v>
      </c>
      <c r="E63" s="57" t="s">
        <v>405</v>
      </c>
      <c r="F63" s="57" t="s">
        <v>407</v>
      </c>
      <c r="G63" s="57" t="s">
        <v>707</v>
      </c>
      <c r="H63" s="57" t="s">
        <v>407</v>
      </c>
      <c r="I63" s="57" t="s">
        <v>407</v>
      </c>
      <c r="J63" s="45" t="s">
        <v>131</v>
      </c>
      <c r="K63" s="48"/>
      <c r="L63" s="35">
        <f t="shared" si="8"/>
        <v>0</v>
      </c>
      <c r="M63" s="49"/>
      <c r="N63" s="49"/>
      <c r="O63" s="50">
        <f t="shared" si="9"/>
        <v>0</v>
      </c>
      <c r="P63" s="69" t="s">
        <v>704</v>
      </c>
      <c r="Q63" s="173" t="s">
        <v>889</v>
      </c>
    </row>
    <row r="64" spans="1:21" ht="15" customHeight="1" x14ac:dyDescent="0.3">
      <c r="A64" s="23">
        <v>50</v>
      </c>
      <c r="B64" s="34" t="s">
        <v>279</v>
      </c>
      <c r="C64" s="34" t="s">
        <v>16</v>
      </c>
      <c r="D64" s="35" t="s">
        <v>82</v>
      </c>
      <c r="E64" s="57"/>
      <c r="F64" s="57"/>
      <c r="G64" s="57"/>
      <c r="H64" s="57"/>
      <c r="I64" s="57"/>
      <c r="J64" s="45"/>
      <c r="K64" s="48"/>
      <c r="L64" s="35">
        <f t="shared" si="8"/>
        <v>0</v>
      </c>
      <c r="M64" s="49"/>
      <c r="N64" s="49"/>
      <c r="O64" s="50">
        <f t="shared" si="9"/>
        <v>0</v>
      </c>
      <c r="P64" s="74" t="s">
        <v>663</v>
      </c>
      <c r="Q64" s="173"/>
    </row>
    <row r="65" spans="1:21" ht="15" customHeight="1" x14ac:dyDescent="0.3">
      <c r="A65" s="23">
        <v>51</v>
      </c>
      <c r="B65" s="34" t="s">
        <v>280</v>
      </c>
      <c r="C65" s="34" t="s">
        <v>16</v>
      </c>
      <c r="D65" s="35" t="s">
        <v>81</v>
      </c>
      <c r="E65" s="57" t="s">
        <v>405</v>
      </c>
      <c r="F65" s="57" t="s">
        <v>734</v>
      </c>
      <c r="G65" s="57" t="s">
        <v>405</v>
      </c>
      <c r="H65" s="57" t="s">
        <v>405</v>
      </c>
      <c r="I65" s="57" t="s">
        <v>405</v>
      </c>
      <c r="J65" s="45" t="s">
        <v>966</v>
      </c>
      <c r="K65" s="48"/>
      <c r="L65" s="35">
        <f t="shared" si="8"/>
        <v>2</v>
      </c>
      <c r="M65" s="49">
        <v>0.5</v>
      </c>
      <c r="N65" s="49"/>
      <c r="O65" s="50">
        <f t="shared" si="9"/>
        <v>1</v>
      </c>
      <c r="P65" s="69" t="s">
        <v>803</v>
      </c>
      <c r="Q65" s="173" t="s">
        <v>965</v>
      </c>
    </row>
    <row r="66" spans="1:21" ht="15" customHeight="1" x14ac:dyDescent="0.3">
      <c r="A66" s="23">
        <v>52</v>
      </c>
      <c r="B66" s="34" t="s">
        <v>281</v>
      </c>
      <c r="C66" s="34" t="s">
        <v>14</v>
      </c>
      <c r="D66" s="35" t="s">
        <v>81</v>
      </c>
      <c r="E66" s="57" t="s">
        <v>405</v>
      </c>
      <c r="F66" s="57" t="s">
        <v>734</v>
      </c>
      <c r="G66" s="57" t="s">
        <v>405</v>
      </c>
      <c r="H66" s="57" t="s">
        <v>405</v>
      </c>
      <c r="I66" s="57" t="s">
        <v>405</v>
      </c>
      <c r="J66" s="45" t="s">
        <v>133</v>
      </c>
      <c r="K66" s="48"/>
      <c r="L66" s="35">
        <f t="shared" si="8"/>
        <v>2</v>
      </c>
      <c r="M66" s="49"/>
      <c r="N66" s="49"/>
      <c r="O66" s="50">
        <f t="shared" si="9"/>
        <v>2</v>
      </c>
      <c r="P66" s="69" t="s">
        <v>196</v>
      </c>
      <c r="Q66" s="173" t="s">
        <v>470</v>
      </c>
    </row>
    <row r="67" spans="1:21" ht="15" customHeight="1" x14ac:dyDescent="0.3">
      <c r="A67" s="23">
        <v>53</v>
      </c>
      <c r="B67" s="34" t="s">
        <v>282</v>
      </c>
      <c r="C67" s="34" t="s">
        <v>16</v>
      </c>
      <c r="D67" s="35" t="s">
        <v>82</v>
      </c>
      <c r="E67" s="57"/>
      <c r="F67" s="57"/>
      <c r="G67" s="57"/>
      <c r="H67" s="57"/>
      <c r="I67" s="57"/>
      <c r="J67" s="45"/>
      <c r="K67" s="48"/>
      <c r="L67" s="35">
        <f t="shared" si="8"/>
        <v>0</v>
      </c>
      <c r="M67" s="49"/>
      <c r="N67" s="49"/>
      <c r="O67" s="50">
        <f t="shared" si="9"/>
        <v>0</v>
      </c>
      <c r="P67" s="94" t="s">
        <v>197</v>
      </c>
      <c r="Q67" s="173" t="s">
        <v>942</v>
      </c>
    </row>
    <row r="68" spans="1:21" ht="15" customHeight="1" x14ac:dyDescent="0.3">
      <c r="A68" s="23">
        <v>54</v>
      </c>
      <c r="B68" s="34" t="s">
        <v>283</v>
      </c>
      <c r="C68" s="34" t="s">
        <v>16</v>
      </c>
      <c r="D68" s="35" t="s">
        <v>82</v>
      </c>
      <c r="E68" s="57"/>
      <c r="F68" s="57"/>
      <c r="G68" s="57"/>
      <c r="H68" s="57"/>
      <c r="I68" s="57"/>
      <c r="J68" s="45"/>
      <c r="K68" s="48"/>
      <c r="L68" s="35">
        <f t="shared" si="8"/>
        <v>0</v>
      </c>
      <c r="M68" s="49"/>
      <c r="N68" s="49"/>
      <c r="O68" s="50">
        <f t="shared" si="9"/>
        <v>0</v>
      </c>
      <c r="P68" s="69" t="s">
        <v>198</v>
      </c>
      <c r="Q68" s="173"/>
    </row>
    <row r="69" spans="1:21" ht="15" customHeight="1" x14ac:dyDescent="0.3">
      <c r="A69" s="23">
        <v>55</v>
      </c>
      <c r="B69" s="34" t="s">
        <v>284</v>
      </c>
      <c r="C69" s="34" t="s">
        <v>16</v>
      </c>
      <c r="D69" s="35" t="s">
        <v>82</v>
      </c>
      <c r="E69" s="57"/>
      <c r="F69" s="57"/>
      <c r="G69" s="57"/>
      <c r="H69" s="57"/>
      <c r="I69" s="57"/>
      <c r="J69" s="45"/>
      <c r="K69" s="48"/>
      <c r="L69" s="35">
        <f t="shared" si="8"/>
        <v>0</v>
      </c>
      <c r="M69" s="49"/>
      <c r="N69" s="49"/>
      <c r="O69" s="50">
        <f t="shared" si="9"/>
        <v>0</v>
      </c>
      <c r="P69" s="69" t="s">
        <v>199</v>
      </c>
      <c r="Q69" s="173"/>
    </row>
    <row r="70" spans="1:21" ht="15" customHeight="1" x14ac:dyDescent="0.3">
      <c r="A70" s="23">
        <v>56</v>
      </c>
      <c r="B70" s="34" t="s">
        <v>285</v>
      </c>
      <c r="C70" s="34" t="s">
        <v>14</v>
      </c>
      <c r="D70" s="35" t="s">
        <v>81</v>
      </c>
      <c r="E70" s="57" t="s">
        <v>405</v>
      </c>
      <c r="F70" s="57" t="s">
        <v>734</v>
      </c>
      <c r="G70" s="57" t="s">
        <v>405</v>
      </c>
      <c r="H70" s="57" t="s">
        <v>405</v>
      </c>
      <c r="I70" s="57" t="s">
        <v>405</v>
      </c>
      <c r="J70" s="216" t="s">
        <v>131</v>
      </c>
      <c r="K70" s="48"/>
      <c r="L70" s="35">
        <f t="shared" si="8"/>
        <v>2</v>
      </c>
      <c r="M70" s="49"/>
      <c r="N70" s="49"/>
      <c r="O70" s="50">
        <f t="shared" si="9"/>
        <v>2</v>
      </c>
      <c r="P70" s="69" t="s">
        <v>812</v>
      </c>
      <c r="Q70" s="173" t="s">
        <v>735</v>
      </c>
    </row>
    <row r="71" spans="1:21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2"/>
      <c r="K71" s="102"/>
      <c r="L71" s="102"/>
      <c r="M71" s="102"/>
      <c r="N71" s="102"/>
      <c r="O71" s="102"/>
      <c r="P71" s="102"/>
      <c r="Q71" s="102"/>
      <c r="R71" s="29"/>
      <c r="S71" s="29"/>
      <c r="T71" s="29"/>
      <c r="U71" s="29"/>
    </row>
    <row r="72" spans="1:21" ht="15" customHeight="1" x14ac:dyDescent="0.3">
      <c r="A72" s="23">
        <v>57</v>
      </c>
      <c r="B72" s="34" t="s">
        <v>287</v>
      </c>
      <c r="C72" s="34" t="s">
        <v>16</v>
      </c>
      <c r="D72" s="35" t="s">
        <v>82</v>
      </c>
      <c r="E72" s="57"/>
      <c r="F72" s="57"/>
      <c r="G72" s="57"/>
      <c r="H72" s="57"/>
      <c r="I72" s="57"/>
      <c r="J72" s="45"/>
      <c r="K72" s="48"/>
      <c r="L72" s="35">
        <f t="shared" ref="L72:L77" si="10">IF(AND(E72=E$6,G72=E$6,H72=E$6,I72=E$6),2,0)</f>
        <v>0</v>
      </c>
      <c r="M72" s="49"/>
      <c r="N72" s="49"/>
      <c r="O72" s="50">
        <f t="shared" ref="O72:O77" si="11">L72*(1-M72)*(1-N72)</f>
        <v>0</v>
      </c>
      <c r="P72" s="69" t="s">
        <v>202</v>
      </c>
      <c r="Q72" s="173"/>
    </row>
    <row r="73" spans="1:21" ht="15" customHeight="1" x14ac:dyDescent="0.3">
      <c r="A73" s="23">
        <v>58</v>
      </c>
      <c r="B73" s="34" t="s">
        <v>288</v>
      </c>
      <c r="C73" s="34" t="s">
        <v>16</v>
      </c>
      <c r="D73" s="35" t="s">
        <v>82</v>
      </c>
      <c r="E73" s="57"/>
      <c r="F73" s="57"/>
      <c r="G73" s="57"/>
      <c r="H73" s="57"/>
      <c r="I73" s="57"/>
      <c r="J73" s="45"/>
      <c r="K73" s="48"/>
      <c r="L73" s="35">
        <f t="shared" si="10"/>
        <v>0</v>
      </c>
      <c r="M73" s="49"/>
      <c r="N73" s="49"/>
      <c r="O73" s="50">
        <f t="shared" si="11"/>
        <v>0</v>
      </c>
      <c r="P73" s="69" t="s">
        <v>742</v>
      </c>
      <c r="Q73" s="173"/>
    </row>
    <row r="74" spans="1:21" ht="15" customHeight="1" x14ac:dyDescent="0.3">
      <c r="A74" s="23">
        <v>59</v>
      </c>
      <c r="B74" s="34" t="s">
        <v>289</v>
      </c>
      <c r="C74" s="34" t="s">
        <v>16</v>
      </c>
      <c r="D74" s="35" t="s">
        <v>82</v>
      </c>
      <c r="E74" s="57"/>
      <c r="F74" s="57"/>
      <c r="G74" s="57"/>
      <c r="H74" s="57"/>
      <c r="I74" s="57"/>
      <c r="J74" s="45"/>
      <c r="K74" s="48"/>
      <c r="L74" s="35">
        <f t="shared" si="10"/>
        <v>0</v>
      </c>
      <c r="M74" s="49"/>
      <c r="N74" s="49"/>
      <c r="O74" s="50">
        <f t="shared" si="11"/>
        <v>0</v>
      </c>
      <c r="P74" s="69" t="s">
        <v>716</v>
      </c>
      <c r="Q74" s="173"/>
    </row>
    <row r="75" spans="1:21" ht="15" customHeight="1" x14ac:dyDescent="0.3">
      <c r="A75" s="23">
        <v>60</v>
      </c>
      <c r="B75" s="34" t="s">
        <v>290</v>
      </c>
      <c r="C75" s="34" t="s">
        <v>16</v>
      </c>
      <c r="D75" s="35" t="s">
        <v>81</v>
      </c>
      <c r="E75" s="57" t="s">
        <v>405</v>
      </c>
      <c r="F75" s="57" t="s">
        <v>734</v>
      </c>
      <c r="G75" s="57" t="s">
        <v>405</v>
      </c>
      <c r="H75" s="57" t="s">
        <v>405</v>
      </c>
      <c r="I75" s="57" t="s">
        <v>405</v>
      </c>
      <c r="J75" s="48" t="s">
        <v>940</v>
      </c>
      <c r="K75" s="48"/>
      <c r="L75" s="35">
        <f t="shared" si="10"/>
        <v>2</v>
      </c>
      <c r="M75" s="49"/>
      <c r="N75" s="49"/>
      <c r="O75" s="50">
        <f t="shared" si="11"/>
        <v>2</v>
      </c>
      <c r="P75" s="70" t="s">
        <v>978</v>
      </c>
      <c r="Q75" s="173" t="s">
        <v>979</v>
      </c>
    </row>
    <row r="76" spans="1:21" ht="15" customHeight="1" x14ac:dyDescent="0.3">
      <c r="A76" s="23">
        <v>61</v>
      </c>
      <c r="B76" s="34" t="s">
        <v>291</v>
      </c>
      <c r="C76" s="34" t="s">
        <v>14</v>
      </c>
      <c r="D76" s="35" t="s">
        <v>81</v>
      </c>
      <c r="E76" s="57" t="s">
        <v>405</v>
      </c>
      <c r="F76" s="57" t="s">
        <v>734</v>
      </c>
      <c r="G76" s="57" t="s">
        <v>405</v>
      </c>
      <c r="H76" s="57" t="s">
        <v>405</v>
      </c>
      <c r="I76" s="57" t="s">
        <v>405</v>
      </c>
      <c r="J76" s="45" t="s">
        <v>133</v>
      </c>
      <c r="K76" s="48"/>
      <c r="L76" s="35">
        <f t="shared" si="10"/>
        <v>2</v>
      </c>
      <c r="M76" s="49"/>
      <c r="N76" s="49"/>
      <c r="O76" s="50">
        <f t="shared" si="11"/>
        <v>2</v>
      </c>
      <c r="P76" s="69" t="s">
        <v>795</v>
      </c>
      <c r="Q76" s="173" t="s">
        <v>746</v>
      </c>
    </row>
    <row r="77" spans="1:21" ht="15" customHeight="1" x14ac:dyDescent="0.3">
      <c r="A77" s="23">
        <v>62</v>
      </c>
      <c r="B77" s="34" t="s">
        <v>292</v>
      </c>
      <c r="C77" s="34" t="s">
        <v>16</v>
      </c>
      <c r="D77" s="35" t="s">
        <v>82</v>
      </c>
      <c r="E77" s="57"/>
      <c r="F77" s="57"/>
      <c r="G77" s="57"/>
      <c r="H77" s="57"/>
      <c r="I77" s="57"/>
      <c r="J77" s="45"/>
      <c r="K77" s="46"/>
      <c r="L77" s="35">
        <f t="shared" si="10"/>
        <v>0</v>
      </c>
      <c r="M77" s="49"/>
      <c r="N77" s="49"/>
      <c r="O77" s="50">
        <f t="shared" si="11"/>
        <v>0</v>
      </c>
      <c r="P77" s="69" t="s">
        <v>744</v>
      </c>
      <c r="Q77" s="173"/>
    </row>
    <row r="78" spans="1:21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2"/>
      <c r="K78" s="102"/>
      <c r="L78" s="102"/>
      <c r="M78" s="102"/>
      <c r="N78" s="102"/>
      <c r="O78" s="102"/>
      <c r="P78" s="102"/>
      <c r="Q78" s="102"/>
      <c r="R78" s="29"/>
      <c r="S78" s="29"/>
      <c r="T78" s="29"/>
      <c r="U78" s="29"/>
    </row>
    <row r="79" spans="1:21" ht="15" customHeight="1" x14ac:dyDescent="0.3">
      <c r="A79" s="23">
        <v>63</v>
      </c>
      <c r="B79" s="34" t="s">
        <v>294</v>
      </c>
      <c r="C79" s="34" t="s">
        <v>16</v>
      </c>
      <c r="D79" s="35" t="s">
        <v>81</v>
      </c>
      <c r="E79" s="57" t="s">
        <v>405</v>
      </c>
      <c r="F79" s="57" t="s">
        <v>707</v>
      </c>
      <c r="G79" s="57" t="s">
        <v>707</v>
      </c>
      <c r="H79" s="57" t="s">
        <v>707</v>
      </c>
      <c r="I79" s="57" t="s">
        <v>405</v>
      </c>
      <c r="J79" s="197" t="s">
        <v>133</v>
      </c>
      <c r="K79" s="48"/>
      <c r="L79" s="35">
        <f t="shared" ref="L79:L84" si="12">IF(AND(E79=E$6,G79=E$6,H79=E$6,I79=E$6),2,0)</f>
        <v>0</v>
      </c>
      <c r="M79" s="49"/>
      <c r="N79" s="49"/>
      <c r="O79" s="50">
        <f t="shared" ref="O79:O90" si="13">L79*(1-M79)*(1-N79)</f>
        <v>0</v>
      </c>
      <c r="P79" s="69" t="s">
        <v>845</v>
      </c>
      <c r="Q79" s="173" t="s">
        <v>846</v>
      </c>
    </row>
    <row r="80" spans="1:21" ht="15" customHeight="1" x14ac:dyDescent="0.3">
      <c r="A80" s="23">
        <v>64</v>
      </c>
      <c r="B80" s="34" t="s">
        <v>295</v>
      </c>
      <c r="C80" s="34" t="s">
        <v>16</v>
      </c>
      <c r="D80" s="35" t="s">
        <v>82</v>
      </c>
      <c r="E80" s="57"/>
      <c r="F80" s="57"/>
      <c r="G80" s="57"/>
      <c r="H80" s="57"/>
      <c r="I80" s="57"/>
      <c r="J80" s="45"/>
      <c r="K80" s="48"/>
      <c r="L80" s="35">
        <f t="shared" si="12"/>
        <v>0</v>
      </c>
      <c r="M80" s="49"/>
      <c r="N80" s="49"/>
      <c r="O80" s="50">
        <f t="shared" si="13"/>
        <v>0</v>
      </c>
      <c r="P80" s="70" t="s">
        <v>821</v>
      </c>
      <c r="Q80" s="173"/>
    </row>
    <row r="81" spans="1:21" ht="15" customHeight="1" x14ac:dyDescent="0.3">
      <c r="A81" s="23">
        <v>65</v>
      </c>
      <c r="B81" s="34" t="s">
        <v>296</v>
      </c>
      <c r="C81" s="34" t="s">
        <v>16</v>
      </c>
      <c r="D81" s="35"/>
      <c r="E81" s="57"/>
      <c r="F81" s="57"/>
      <c r="G81" s="57"/>
      <c r="H81" s="57"/>
      <c r="I81" s="57"/>
      <c r="J81" s="45"/>
      <c r="K81" s="48"/>
      <c r="L81" s="35">
        <f t="shared" si="12"/>
        <v>0</v>
      </c>
      <c r="M81" s="49"/>
      <c r="N81" s="49"/>
      <c r="O81" s="50">
        <f t="shared" si="13"/>
        <v>0</v>
      </c>
      <c r="P81" s="69" t="s">
        <v>820</v>
      </c>
      <c r="Q81" s="173" t="s">
        <v>53</v>
      </c>
    </row>
    <row r="82" spans="1:21" ht="15" customHeight="1" x14ac:dyDescent="0.3">
      <c r="A82" s="23">
        <v>66</v>
      </c>
      <c r="B82" s="34" t="s">
        <v>297</v>
      </c>
      <c r="C82" s="34" t="s">
        <v>16</v>
      </c>
      <c r="D82" s="35" t="s">
        <v>82</v>
      </c>
      <c r="E82" s="57"/>
      <c r="F82" s="57"/>
      <c r="G82" s="57"/>
      <c r="H82" s="57"/>
      <c r="I82" s="57"/>
      <c r="J82" s="45"/>
      <c r="K82" s="48"/>
      <c r="L82" s="35">
        <f t="shared" si="12"/>
        <v>0</v>
      </c>
      <c r="M82" s="49"/>
      <c r="N82" s="49"/>
      <c r="O82" s="50">
        <f t="shared" si="13"/>
        <v>0</v>
      </c>
      <c r="P82" s="69" t="s">
        <v>989</v>
      </c>
      <c r="Q82" s="173"/>
    </row>
    <row r="83" spans="1:21" ht="15" customHeight="1" x14ac:dyDescent="0.3">
      <c r="A83" s="23">
        <v>67</v>
      </c>
      <c r="B83" s="34" t="s">
        <v>298</v>
      </c>
      <c r="C83" s="34" t="s">
        <v>16</v>
      </c>
      <c r="D83" s="35" t="s">
        <v>81</v>
      </c>
      <c r="E83" s="57" t="s">
        <v>407</v>
      </c>
      <c r="F83" s="57" t="s">
        <v>734</v>
      </c>
      <c r="G83" s="57" t="s">
        <v>405</v>
      </c>
      <c r="H83" s="57" t="s">
        <v>405</v>
      </c>
      <c r="I83" s="57" t="s">
        <v>405</v>
      </c>
      <c r="J83" s="45" t="s">
        <v>131</v>
      </c>
      <c r="K83" s="48"/>
      <c r="L83" s="35">
        <f t="shared" si="12"/>
        <v>0</v>
      </c>
      <c r="M83" s="49"/>
      <c r="N83" s="49"/>
      <c r="O83" s="50">
        <f t="shared" si="13"/>
        <v>0</v>
      </c>
      <c r="P83" s="69" t="s">
        <v>682</v>
      </c>
      <c r="Q83" s="173" t="s">
        <v>683</v>
      </c>
    </row>
    <row r="84" spans="1:21" ht="15" customHeight="1" x14ac:dyDescent="0.3">
      <c r="A84" s="23">
        <v>68</v>
      </c>
      <c r="B84" s="34" t="s">
        <v>299</v>
      </c>
      <c r="C84" s="34" t="s">
        <v>16</v>
      </c>
      <c r="D84" s="35" t="s">
        <v>82</v>
      </c>
      <c r="E84" s="57"/>
      <c r="F84" s="57"/>
      <c r="G84" s="57"/>
      <c r="H84" s="57"/>
      <c r="I84" s="57"/>
      <c r="J84" s="45"/>
      <c r="K84" s="46"/>
      <c r="L84" s="35">
        <f t="shared" si="12"/>
        <v>0</v>
      </c>
      <c r="M84" s="49"/>
      <c r="N84" s="49"/>
      <c r="O84" s="50">
        <f t="shared" si="13"/>
        <v>0</v>
      </c>
      <c r="P84" s="10" t="s">
        <v>689</v>
      </c>
      <c r="Q84" s="173"/>
    </row>
    <row r="85" spans="1:21" ht="15" customHeight="1" x14ac:dyDescent="0.3">
      <c r="A85" s="23">
        <v>69</v>
      </c>
      <c r="B85" s="34" t="s">
        <v>300</v>
      </c>
      <c r="C85" s="34" t="s">
        <v>14</v>
      </c>
      <c r="D85" s="35" t="s">
        <v>81</v>
      </c>
      <c r="E85" s="57" t="s">
        <v>405</v>
      </c>
      <c r="F85" s="57" t="s">
        <v>407</v>
      </c>
      <c r="G85" s="57" t="s">
        <v>405</v>
      </c>
      <c r="H85" s="57" t="s">
        <v>405</v>
      </c>
      <c r="I85" s="57" t="s">
        <v>405</v>
      </c>
      <c r="J85" s="45" t="s">
        <v>133</v>
      </c>
      <c r="K85" s="48"/>
      <c r="L85" s="35">
        <f>IF(AND(E85=E$6,G85=E$6,H85=E$6,I85=E$6),2,0)</f>
        <v>2</v>
      </c>
      <c r="M85" s="49"/>
      <c r="N85" s="49"/>
      <c r="O85" s="50">
        <f t="shared" si="13"/>
        <v>2</v>
      </c>
      <c r="P85" s="69" t="s">
        <v>224</v>
      </c>
      <c r="Q85" s="173" t="s">
        <v>490</v>
      </c>
    </row>
    <row r="86" spans="1:21" ht="15" customHeight="1" x14ac:dyDescent="0.3">
      <c r="A86" s="23">
        <v>70</v>
      </c>
      <c r="B86" s="34" t="s">
        <v>301</v>
      </c>
      <c r="C86" s="34" t="s">
        <v>16</v>
      </c>
      <c r="D86" s="35" t="s">
        <v>81</v>
      </c>
      <c r="E86" s="57" t="s">
        <v>405</v>
      </c>
      <c r="F86" s="57" t="s">
        <v>734</v>
      </c>
      <c r="G86" s="57" t="s">
        <v>405</v>
      </c>
      <c r="H86" s="57" t="s">
        <v>405</v>
      </c>
      <c r="I86" s="57" t="s">
        <v>405</v>
      </c>
      <c r="J86" s="205" t="s">
        <v>131</v>
      </c>
      <c r="K86" s="48"/>
      <c r="L86" s="35">
        <f t="shared" ref="L86:L103" si="14">IF(AND(E86=E$6,G86=E$6,H86=E$6,I86=E$6),2,0)</f>
        <v>2</v>
      </c>
      <c r="M86" s="49"/>
      <c r="N86" s="49"/>
      <c r="O86" s="50">
        <f t="shared" si="13"/>
        <v>2</v>
      </c>
      <c r="P86" s="69" t="s">
        <v>225</v>
      </c>
      <c r="Q86" s="173" t="s">
        <v>892</v>
      </c>
    </row>
    <row r="87" spans="1:21" ht="15" customHeight="1" x14ac:dyDescent="0.3">
      <c r="A87" s="23">
        <v>71</v>
      </c>
      <c r="B87" s="34" t="s">
        <v>302</v>
      </c>
      <c r="C87" s="34" t="s">
        <v>16</v>
      </c>
      <c r="D87" s="35" t="s">
        <v>82</v>
      </c>
      <c r="E87" s="57"/>
      <c r="F87" s="57"/>
      <c r="G87" s="57"/>
      <c r="H87" s="57"/>
      <c r="I87" s="57"/>
      <c r="J87" s="45"/>
      <c r="K87" s="48"/>
      <c r="L87" s="35">
        <f t="shared" si="14"/>
        <v>0</v>
      </c>
      <c r="M87" s="49"/>
      <c r="N87" s="49"/>
      <c r="O87" s="50">
        <f t="shared" si="13"/>
        <v>0</v>
      </c>
      <c r="P87" s="69" t="s">
        <v>751</v>
      </c>
      <c r="Q87" s="173"/>
    </row>
    <row r="88" spans="1:21" ht="15" customHeight="1" x14ac:dyDescent="0.3">
      <c r="A88" s="23">
        <v>72</v>
      </c>
      <c r="B88" s="34" t="s">
        <v>303</v>
      </c>
      <c r="C88" s="34" t="s">
        <v>16</v>
      </c>
      <c r="D88" s="35" t="s">
        <v>81</v>
      </c>
      <c r="E88" s="57" t="s">
        <v>707</v>
      </c>
      <c r="F88" s="57" t="s">
        <v>707</v>
      </c>
      <c r="G88" s="57" t="s">
        <v>407</v>
      </c>
      <c r="H88" s="57" t="s">
        <v>407</v>
      </c>
      <c r="I88" s="57" t="s">
        <v>707</v>
      </c>
      <c r="J88" s="48" t="s">
        <v>940</v>
      </c>
      <c r="K88" s="48"/>
      <c r="L88" s="35">
        <f t="shared" si="14"/>
        <v>0</v>
      </c>
      <c r="M88" s="49"/>
      <c r="N88" s="49">
        <v>0.5</v>
      </c>
      <c r="O88" s="50">
        <f t="shared" si="13"/>
        <v>0</v>
      </c>
      <c r="P88" s="69" t="s">
        <v>969</v>
      </c>
      <c r="Q88" s="173"/>
    </row>
    <row r="89" spans="1:21" ht="15" customHeight="1" x14ac:dyDescent="0.3">
      <c r="A89" s="23">
        <v>73</v>
      </c>
      <c r="B89" s="34" t="s">
        <v>304</v>
      </c>
      <c r="C89" s="34" t="s">
        <v>14</v>
      </c>
      <c r="D89" s="35" t="s">
        <v>81</v>
      </c>
      <c r="E89" s="57" t="s">
        <v>405</v>
      </c>
      <c r="F89" s="57" t="s">
        <v>734</v>
      </c>
      <c r="G89" s="57" t="s">
        <v>405</v>
      </c>
      <c r="H89" s="57" t="s">
        <v>405</v>
      </c>
      <c r="I89" s="57" t="s">
        <v>405</v>
      </c>
      <c r="J89" s="45" t="s">
        <v>133</v>
      </c>
      <c r="K89" s="46"/>
      <c r="L89" s="35">
        <f t="shared" si="14"/>
        <v>2</v>
      </c>
      <c r="M89" s="49"/>
      <c r="N89" s="49"/>
      <c r="O89" s="50">
        <f t="shared" si="13"/>
        <v>2</v>
      </c>
      <c r="P89" s="69" t="s">
        <v>101</v>
      </c>
      <c r="Q89" s="173" t="s">
        <v>755</v>
      </c>
    </row>
    <row r="90" spans="1:21" ht="15" customHeight="1" x14ac:dyDescent="0.3">
      <c r="A90" s="23">
        <v>74</v>
      </c>
      <c r="B90" s="34" t="s">
        <v>305</v>
      </c>
      <c r="C90" s="34" t="s">
        <v>16</v>
      </c>
      <c r="D90" s="35" t="s">
        <v>82</v>
      </c>
      <c r="E90" s="57"/>
      <c r="F90" s="57"/>
      <c r="G90" s="57"/>
      <c r="H90" s="57"/>
      <c r="I90" s="57"/>
      <c r="J90" s="45"/>
      <c r="K90" s="48"/>
      <c r="L90" s="35">
        <f t="shared" si="14"/>
        <v>0</v>
      </c>
      <c r="M90" s="49"/>
      <c r="N90" s="49"/>
      <c r="O90" s="50">
        <f t="shared" si="13"/>
        <v>0</v>
      </c>
      <c r="P90" s="69" t="s">
        <v>360</v>
      </c>
      <c r="Q90" s="173"/>
    </row>
    <row r="91" spans="1:21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2"/>
      <c r="K91" s="102"/>
      <c r="L91" s="102"/>
      <c r="M91" s="102"/>
      <c r="N91" s="102"/>
      <c r="O91" s="102"/>
      <c r="P91" s="102"/>
      <c r="Q91" s="102"/>
      <c r="R91" s="29"/>
      <c r="S91" s="29"/>
      <c r="T91" s="29"/>
      <c r="U91" s="29"/>
    </row>
    <row r="92" spans="1:21" ht="15" customHeight="1" x14ac:dyDescent="0.3">
      <c r="A92" s="23">
        <v>75</v>
      </c>
      <c r="B92" s="34" t="s">
        <v>307</v>
      </c>
      <c r="C92" s="34" t="s">
        <v>16</v>
      </c>
      <c r="D92" s="35" t="s">
        <v>82</v>
      </c>
      <c r="E92" s="57"/>
      <c r="F92" s="57"/>
      <c r="G92" s="57"/>
      <c r="H92" s="57"/>
      <c r="I92" s="57"/>
      <c r="J92" s="45"/>
      <c r="K92" s="48"/>
      <c r="L92" s="35">
        <f t="shared" si="14"/>
        <v>0</v>
      </c>
      <c r="M92" s="49"/>
      <c r="N92" s="49"/>
      <c r="O92" s="50">
        <f t="shared" ref="O92:O100" si="15">L92*(1-M92)*(1-N92)</f>
        <v>0</v>
      </c>
      <c r="P92" s="69" t="s">
        <v>422</v>
      </c>
      <c r="Q92" s="173"/>
    </row>
    <row r="93" spans="1:21" ht="15" customHeight="1" x14ac:dyDescent="0.3">
      <c r="A93" s="23">
        <v>76</v>
      </c>
      <c r="B93" s="34" t="s">
        <v>308</v>
      </c>
      <c r="C93" s="34" t="s">
        <v>16</v>
      </c>
      <c r="D93" s="35" t="s">
        <v>82</v>
      </c>
      <c r="E93" s="57"/>
      <c r="F93" s="57"/>
      <c r="G93" s="57"/>
      <c r="H93" s="57"/>
      <c r="I93" s="57"/>
      <c r="J93" s="45"/>
      <c r="K93" s="48"/>
      <c r="L93" s="35">
        <f t="shared" si="14"/>
        <v>0</v>
      </c>
      <c r="M93" s="49"/>
      <c r="N93" s="49"/>
      <c r="O93" s="50">
        <f t="shared" si="15"/>
        <v>0</v>
      </c>
      <c r="P93" s="69" t="s">
        <v>553</v>
      </c>
      <c r="Q93" s="173"/>
    </row>
    <row r="94" spans="1:21" ht="15" customHeight="1" x14ac:dyDescent="0.3">
      <c r="A94" s="23">
        <v>77</v>
      </c>
      <c r="B94" s="34" t="s">
        <v>309</v>
      </c>
      <c r="C94" s="34" t="s">
        <v>16</v>
      </c>
      <c r="D94" s="35" t="s">
        <v>82</v>
      </c>
      <c r="E94" s="57"/>
      <c r="F94" s="57"/>
      <c r="G94" s="57"/>
      <c r="H94" s="57"/>
      <c r="I94" s="57"/>
      <c r="J94" s="45"/>
      <c r="K94" s="48"/>
      <c r="L94" s="35">
        <f t="shared" si="14"/>
        <v>0</v>
      </c>
      <c r="M94" s="49"/>
      <c r="N94" s="49"/>
      <c r="O94" s="50">
        <f t="shared" si="15"/>
        <v>0</v>
      </c>
      <c r="P94" s="69" t="s">
        <v>354</v>
      </c>
      <c r="Q94" s="173"/>
    </row>
    <row r="95" spans="1:21" ht="15" customHeight="1" x14ac:dyDescent="0.3">
      <c r="A95" s="23">
        <v>78</v>
      </c>
      <c r="B95" s="34" t="s">
        <v>310</v>
      </c>
      <c r="C95" s="34" t="s">
        <v>16</v>
      </c>
      <c r="D95" s="35" t="s">
        <v>82</v>
      </c>
      <c r="E95" s="57"/>
      <c r="F95" s="57"/>
      <c r="G95" s="57"/>
      <c r="H95" s="57"/>
      <c r="I95" s="57"/>
      <c r="J95" s="45"/>
      <c r="K95" s="48"/>
      <c r="L95" s="35">
        <f t="shared" si="14"/>
        <v>0</v>
      </c>
      <c r="M95" s="49"/>
      <c r="N95" s="49"/>
      <c r="O95" s="50">
        <f t="shared" si="15"/>
        <v>0</v>
      </c>
      <c r="P95" s="69" t="s">
        <v>440</v>
      </c>
      <c r="Q95" s="173"/>
    </row>
    <row r="96" spans="1:21" ht="15" customHeight="1" x14ac:dyDescent="0.3">
      <c r="A96" s="23">
        <v>79</v>
      </c>
      <c r="B96" s="34" t="s">
        <v>311</v>
      </c>
      <c r="C96" s="34" t="s">
        <v>16</v>
      </c>
      <c r="D96" s="35" t="s">
        <v>82</v>
      </c>
      <c r="E96" s="57"/>
      <c r="F96" s="57"/>
      <c r="G96" s="57"/>
      <c r="H96" s="57"/>
      <c r="I96" s="57"/>
      <c r="J96" s="45"/>
      <c r="K96" s="48"/>
      <c r="L96" s="35">
        <f t="shared" si="14"/>
        <v>0</v>
      </c>
      <c r="M96" s="49"/>
      <c r="N96" s="49"/>
      <c r="O96" s="50">
        <f t="shared" si="15"/>
        <v>0</v>
      </c>
      <c r="P96" s="69" t="s">
        <v>448</v>
      </c>
      <c r="Q96" s="173"/>
    </row>
    <row r="97" spans="1:21" ht="15" customHeight="1" x14ac:dyDescent="0.3">
      <c r="A97" s="23">
        <v>80</v>
      </c>
      <c r="B97" s="34" t="s">
        <v>312</v>
      </c>
      <c r="C97" s="34" t="s">
        <v>16</v>
      </c>
      <c r="D97" s="35" t="s">
        <v>82</v>
      </c>
      <c r="E97" s="57"/>
      <c r="F97" s="57"/>
      <c r="G97" s="57"/>
      <c r="H97" s="57"/>
      <c r="I97" s="57"/>
      <c r="J97" s="45"/>
      <c r="K97" s="46"/>
      <c r="L97" s="35">
        <f t="shared" si="14"/>
        <v>0</v>
      </c>
      <c r="M97" s="49"/>
      <c r="N97" s="49"/>
      <c r="O97" s="50">
        <f t="shared" si="15"/>
        <v>0</v>
      </c>
      <c r="P97" s="69" t="s">
        <v>869</v>
      </c>
      <c r="Q97" s="173"/>
    </row>
    <row r="98" spans="1:21" ht="15" customHeight="1" x14ac:dyDescent="0.3">
      <c r="A98" s="23">
        <v>81</v>
      </c>
      <c r="B98" s="34" t="s">
        <v>313</v>
      </c>
      <c r="C98" s="34" t="s">
        <v>16</v>
      </c>
      <c r="D98" s="35" t="s">
        <v>82</v>
      </c>
      <c r="E98" s="57"/>
      <c r="F98" s="57"/>
      <c r="G98" s="57"/>
      <c r="H98" s="57"/>
      <c r="I98" s="57"/>
      <c r="J98" s="45"/>
      <c r="K98" s="48"/>
      <c r="L98" s="35">
        <f t="shared" si="14"/>
        <v>0</v>
      </c>
      <c r="M98" s="49"/>
      <c r="N98" s="49"/>
      <c r="O98" s="50">
        <f t="shared" si="15"/>
        <v>0</v>
      </c>
      <c r="P98" s="69" t="s">
        <v>452</v>
      </c>
      <c r="Q98" s="173"/>
    </row>
    <row r="99" spans="1:21" ht="15" customHeight="1" x14ac:dyDescent="0.3">
      <c r="A99" s="23">
        <v>82</v>
      </c>
      <c r="B99" s="34" t="s">
        <v>314</v>
      </c>
      <c r="C99" s="34" t="s">
        <v>16</v>
      </c>
      <c r="D99" s="35" t="s">
        <v>82</v>
      </c>
      <c r="E99" s="57"/>
      <c r="F99" s="57"/>
      <c r="G99" s="57"/>
      <c r="H99" s="57"/>
      <c r="I99" s="57"/>
      <c r="J99" s="45"/>
      <c r="K99" s="46"/>
      <c r="L99" s="35">
        <f t="shared" si="14"/>
        <v>0</v>
      </c>
      <c r="M99" s="49"/>
      <c r="N99" s="49"/>
      <c r="O99" s="50">
        <f t="shared" si="15"/>
        <v>0</v>
      </c>
      <c r="P99" s="69" t="s">
        <v>370</v>
      </c>
      <c r="Q99" s="173"/>
    </row>
    <row r="100" spans="1:21" ht="15" customHeight="1" x14ac:dyDescent="0.3">
      <c r="A100" s="23">
        <v>83</v>
      </c>
      <c r="B100" s="34" t="s">
        <v>315</v>
      </c>
      <c r="C100" s="34" t="s">
        <v>16</v>
      </c>
      <c r="D100" s="35" t="s">
        <v>82</v>
      </c>
      <c r="E100" s="57"/>
      <c r="F100" s="57"/>
      <c r="G100" s="57"/>
      <c r="H100" s="57"/>
      <c r="I100" s="57"/>
      <c r="J100" s="45"/>
      <c r="K100" s="48"/>
      <c r="L100" s="35">
        <f t="shared" si="14"/>
        <v>0</v>
      </c>
      <c r="M100" s="49"/>
      <c r="N100" s="49"/>
      <c r="O100" s="50">
        <f t="shared" si="15"/>
        <v>0</v>
      </c>
      <c r="P100" s="69" t="s">
        <v>409</v>
      </c>
      <c r="Q100" s="173"/>
    </row>
    <row r="101" spans="1:21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2"/>
      <c r="K101" s="102"/>
      <c r="L101" s="102"/>
      <c r="M101" s="102"/>
      <c r="N101" s="102"/>
      <c r="O101" s="102"/>
      <c r="P101" s="102"/>
      <c r="Q101" s="102"/>
      <c r="R101" s="29"/>
      <c r="S101" s="29"/>
      <c r="T101" s="29"/>
      <c r="U101" s="29"/>
    </row>
    <row r="102" spans="1:21" ht="15" customHeight="1" x14ac:dyDescent="0.3">
      <c r="A102" s="23">
        <v>84</v>
      </c>
      <c r="B102" s="38" t="s">
        <v>345</v>
      </c>
      <c r="C102" s="34" t="s">
        <v>16</v>
      </c>
      <c r="D102" s="35" t="s">
        <v>82</v>
      </c>
      <c r="E102" s="57"/>
      <c r="F102" s="57"/>
      <c r="G102" s="57"/>
      <c r="H102" s="57"/>
      <c r="I102" s="57"/>
      <c r="J102" s="45"/>
      <c r="K102" s="48"/>
      <c r="L102" s="35">
        <f t="shared" si="14"/>
        <v>0</v>
      </c>
      <c r="M102" s="49"/>
      <c r="N102" s="49"/>
      <c r="O102" s="50">
        <f>L102*(1-M102)*(1-N102)</f>
        <v>0</v>
      </c>
      <c r="P102" s="69" t="s">
        <v>367</v>
      </c>
      <c r="Q102" s="173"/>
    </row>
    <row r="103" spans="1:21" ht="15" customHeight="1" x14ac:dyDescent="0.3">
      <c r="A103" s="23">
        <v>85</v>
      </c>
      <c r="B103" s="38" t="s">
        <v>346</v>
      </c>
      <c r="C103" s="34" t="s">
        <v>16</v>
      </c>
      <c r="D103" s="35" t="s">
        <v>82</v>
      </c>
      <c r="E103" s="57"/>
      <c r="F103" s="57"/>
      <c r="G103" s="57"/>
      <c r="H103" s="57"/>
      <c r="I103" s="57"/>
      <c r="J103" s="45"/>
      <c r="K103" s="48"/>
      <c r="L103" s="35">
        <f t="shared" si="14"/>
        <v>0</v>
      </c>
      <c r="M103" s="49"/>
      <c r="N103" s="49"/>
      <c r="O103" s="50">
        <f>L103*(1-M103)*(1-N103)</f>
        <v>0</v>
      </c>
      <c r="P103" s="69" t="s">
        <v>369</v>
      </c>
      <c r="Q103" s="173"/>
    </row>
    <row r="107" spans="1:21" x14ac:dyDescent="0.3">
      <c r="A107" s="27"/>
      <c r="J107" s="19"/>
      <c r="K107" s="19"/>
      <c r="M107" s="28"/>
      <c r="N107" s="28"/>
      <c r="O107" s="28"/>
      <c r="P107" s="28"/>
    </row>
    <row r="114" spans="1:16" x14ac:dyDescent="0.3">
      <c r="A114" s="27"/>
      <c r="B114" s="43"/>
      <c r="C114" s="43"/>
      <c r="D114" s="138"/>
      <c r="J114" s="19"/>
      <c r="K114" s="19"/>
      <c r="M114" s="28"/>
      <c r="N114" s="28"/>
      <c r="O114" s="28"/>
      <c r="P114" s="28"/>
    </row>
    <row r="118" spans="1:16" x14ac:dyDescent="0.3">
      <c r="A118" s="27"/>
      <c r="B118" s="43"/>
      <c r="C118" s="43"/>
      <c r="D118" s="138"/>
      <c r="J118" s="19"/>
      <c r="K118" s="19"/>
      <c r="M118" s="28"/>
      <c r="N118" s="28"/>
      <c r="O118" s="28"/>
      <c r="P118" s="28"/>
    </row>
    <row r="121" spans="1:16" x14ac:dyDescent="0.3">
      <c r="A121" s="27"/>
      <c r="B121" s="43"/>
      <c r="C121" s="43"/>
      <c r="D121" s="138"/>
      <c r="J121" s="19"/>
      <c r="K121" s="19"/>
      <c r="M121" s="28"/>
      <c r="N121" s="28"/>
      <c r="O121" s="28"/>
      <c r="P121" s="28"/>
    </row>
    <row r="125" spans="1:16" x14ac:dyDescent="0.3">
      <c r="A125" s="27"/>
      <c r="B125" s="43"/>
      <c r="C125" s="43"/>
      <c r="D125" s="138"/>
      <c r="J125" s="19"/>
      <c r="K125" s="19"/>
      <c r="M125" s="28"/>
      <c r="N125" s="28"/>
      <c r="O125" s="28"/>
      <c r="P125" s="28"/>
    </row>
    <row r="128" spans="1:16" x14ac:dyDescent="0.3">
      <c r="A128" s="27"/>
      <c r="B128" s="43"/>
      <c r="C128" s="43"/>
      <c r="D128" s="138"/>
      <c r="J128" s="19"/>
      <c r="K128" s="19"/>
      <c r="M128" s="28"/>
      <c r="N128" s="28"/>
      <c r="O128" s="28"/>
      <c r="P128" s="28"/>
    </row>
    <row r="132" spans="1:16" x14ac:dyDescent="0.3">
      <c r="A132" s="27"/>
      <c r="B132" s="43"/>
      <c r="C132" s="43"/>
      <c r="D132" s="138"/>
      <c r="J132" s="19"/>
      <c r="K132" s="19"/>
      <c r="M132" s="28"/>
      <c r="N132" s="28"/>
      <c r="O132" s="28"/>
      <c r="P132" s="28"/>
    </row>
  </sheetData>
  <autoFilter ref="A10:U103"/>
  <mergeCells count="16">
    <mergeCell ref="P4:P9"/>
    <mergeCell ref="A3:Q3"/>
    <mergeCell ref="B4:B5"/>
    <mergeCell ref="A4:A8"/>
    <mergeCell ref="M5:N5"/>
    <mergeCell ref="L4:O4"/>
    <mergeCell ref="C4:C5"/>
    <mergeCell ref="D4:D5"/>
    <mergeCell ref="E4:I4"/>
    <mergeCell ref="O5:O9"/>
    <mergeCell ref="Q4:Q9"/>
    <mergeCell ref="J4:J9"/>
    <mergeCell ref="K4:K9"/>
    <mergeCell ref="L5:L9"/>
    <mergeCell ref="M6:M9"/>
    <mergeCell ref="N6:N9"/>
  </mergeCells>
  <phoneticPr fontId="31" type="noConversion"/>
  <dataValidations count="5">
    <dataValidation type="list" allowBlank="1" showInputMessage="1" showErrorMessage="1" sqref="E102:I103 E57:I70 E92:I100 E49:I55 E72:I77 E79:I90 E42:I47 E30:I40 E11:I28">
      <formula1>E$6:E$10</formula1>
    </dataValidation>
    <dataValidation type="list" allowBlank="1" showInputMessage="1" showErrorMessage="1" sqref="M92:N100 M102:N103 M79:N90 M72:N77 M57:N70 M49:N55 M42:N47 M30:N40 M11:N28">
      <formula1>Формат</formula1>
    </dataValidation>
    <dataValidation type="list" allowBlank="1" showInputMessage="1" showErrorMessage="1" sqref="C102:C103 C92:C100 C79:C90 C72:C77 C57:C70 C30:C40 C42:C47 C11:C28 C49:C55">
      <formula1>$C$6:$C$8</formula1>
    </dataValidation>
    <dataValidation type="list" allowBlank="1" showInputMessage="1" showErrorMessage="1" sqref="D15:D103">
      <formula1>$D$6:$D$8</formula1>
    </dataValidation>
    <dataValidation type="list" allowBlank="1" showInputMessage="1" showErrorMessage="1" sqref="D11:D14">
      <formula1>$D$6:$D$10</formula1>
    </dataValidation>
  </dataValidations>
  <hyperlinks>
    <hyperlink ref="Q55" r:id="rId1" display="http://openbudsk.ru/content/index.php?id=816"/>
    <hyperlink ref="Q11" r:id="rId2" display="http://beldepfin.ru/inf/uploads/2015/07/Сведения-о-прогнозируемых-и-фактических-значениях-показателей-социально-экономического-развития-области-за-2014-год.doc"/>
    <hyperlink ref="Q22" r:id="rId3"/>
    <hyperlink ref="Q23" r:id="rId4"/>
    <hyperlink ref="Q33" r:id="rId5" display="http://www.df35.ru/images/file/Budjetnii process/Ispolnenie oblastnogo budjeta/Analiticheskii material/2015/07-2015/%D0%9F%D1%80%D0%B5%D0%B4%D0%B2%D0%B0%D1%80%D0%B8%D1%82%D0%B5%D0%BB%D1%8C%D0%BD%D1%8B%D0%B5 %D0%B8%D1%82%D0%BE%D0%B3%D0%B8 %D1%81%D0%BE%D1%86%D0%B8%D0%B0%D0%BB%D1%8C%D0%BD%D0%BE-%D1%8D%D0%BA%D0%BE%D0%BD%D0%BE%D0%BC%D0%B8%D1%87%D0%B5%D1%81%D0%BA%D0%BE%D0%B3%D0%BE %D1%80%D0%B0%D0%B7%D0%B2%D0%B8%D1%82%D0%B8%D1%8F %D0%BE%D0%B1%D0%BB%D0%B0%D1%81%D1%82%D0%B8 %D0%B7%D0%B0 2014 %D0%B3%D0%BE%D0%B4.DOC"/>
    <hyperlink ref="Q45" r:id="rId6" display="http://mf-ao.ru/documents/proekt/proektzao_2014_4.zip"/>
    <hyperlink ref="Q83" r:id="rId7" display="http://fin22.ru/files/matotch-2014.zip"/>
    <hyperlink ref="Q62" r:id="rId8" display="http://budget.cap.ru/Show/File/859"/>
    <hyperlink ref="Q63" r:id="rId9" display="http://mfin.permkrai.ru/execution/pr_z%7C_i/mat_pr_i/2015/ Пакет документов.xlsx г-1 СЭР"/>
    <hyperlink ref="Q61" r:id="rId10"/>
    <hyperlink ref="Q89" r:id="rId11" display="http://mf.omskportal.ru/ru/RegionalPublicAuthorities/executivelist/MF/otkrbudg/ispolnenie/2014/god/PageContent/0/body_files/file5/pokazat_SER.rar"/>
    <hyperlink ref="Q19" r:id="rId12" tooltip="Открыть файл WinRAR 447 Кб" display="http://www.admlip.ru/doc/app/bus/fin/otchet2014.zip"/>
    <hyperlink ref="Q54" r:id="rId13"/>
    <hyperlink ref="Q28" r:id="rId14"/>
    <hyperlink ref="P16" r:id="rId15"/>
    <hyperlink ref="P18" r:id="rId16"/>
    <hyperlink ref="P23" r:id="rId17"/>
    <hyperlink ref="P24" r:id="rId18"/>
    <hyperlink ref="P31" r:id="rId19"/>
    <hyperlink ref="P17" r:id="rId20"/>
    <hyperlink ref="P14" r:id="rId21"/>
    <hyperlink ref="P30" r:id="rId22"/>
    <hyperlink ref="P37" r:id="rId23"/>
    <hyperlink ref="P89" r:id="rId24"/>
    <hyperlink ref="P94" r:id="rId25"/>
    <hyperlink ref="P36" r:id="rId26"/>
    <hyperlink ref="P38" r:id="rId27"/>
    <hyperlink ref="P46" r:id="rId28"/>
    <hyperlink ref="P47" r:id="rId29"/>
    <hyperlink ref="P49" r:id="rId30"/>
    <hyperlink ref="P55" r:id="rId31"/>
    <hyperlink ref="P57" r:id="rId32" display="http://www.gsrb.ru/ru/materials/materialy-k-zasedaniyu-gs-k-rb/?SECTION_ID=153"/>
    <hyperlink ref="P62" r:id="rId33"/>
    <hyperlink ref="P72" r:id="rId34"/>
    <hyperlink ref="P74" r:id="rId35"/>
    <hyperlink ref="P87" r:id="rId36"/>
    <hyperlink ref="P53" r:id="rId37"/>
    <hyperlink ref="P27" r:id="rId38"/>
    <hyperlink ref="P58" r:id="rId39"/>
    <hyperlink ref="P35" r:id="rId40" display="http://budget.lenobl.ru/new/documents/budget.php"/>
    <hyperlink ref="P50" r:id="rId41"/>
    <hyperlink ref="P59" r:id="rId42"/>
    <hyperlink ref="P66" r:id="rId43"/>
    <hyperlink ref="P68" r:id="rId44"/>
    <hyperlink ref="P80" r:id="rId45"/>
    <hyperlink ref="P85" r:id="rId46"/>
    <hyperlink ref="P102" r:id="rId47"/>
    <hyperlink ref="P103" r:id="rId48"/>
    <hyperlink ref="P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P92" r:id="rId49"/>
    <hyperlink ref="P100" r:id="rId50"/>
    <hyperlink ref="P20" r:id="rId51"/>
    <hyperlink ref="P98" r:id="rId52"/>
    <hyperlink ref="P93" r:id="rId53"/>
    <hyperlink ref="P28" r:id="rId54"/>
    <hyperlink ref="P12" r:id="rId55"/>
    <hyperlink ref="P21" r:id="rId56"/>
    <hyperlink ref="P32" r:id="rId57"/>
    <hyperlink ref="P42" r:id="rId58"/>
    <hyperlink ref="P96" r:id="rId59"/>
    <hyperlink ref="P63" r:id="rId60"/>
    <hyperlink ref="P69" r:id="rId61"/>
    <hyperlink ref="P73" r:id="rId62" location="document_list"/>
    <hyperlink ref="P90" r:id="rId63"/>
    <hyperlink ref="P64" r:id="rId64"/>
    <hyperlink ref="P19" r:id="rId65"/>
    <hyperlink ref="P52" r:id="rId66" display="http://minfin09.ucoz.ru/index/proekt_zakona_ob_ispolnenii_bjudzheta_kchr/0-108"/>
    <hyperlink ref="P40" r:id="rId67"/>
    <hyperlink ref="P33" r:id="rId68" display="http://www.df35.ru/index.php?option=com_content&amp;view=category&amp;id=95&amp;Itemid=122"/>
    <hyperlink ref="P11" r:id="rId69"/>
    <hyperlink ref="P15" r:id="rId70"/>
    <hyperlink ref="P25" r:id="rId71"/>
    <hyperlink ref="P70" r:id="rId72"/>
    <hyperlink ref="P81" r:id="rId73"/>
    <hyperlink ref="P45" r:id="rId74"/>
    <hyperlink ref="Q24" r:id="rId75" display="http://www.ekon.tmbadm.ru/assets/files/soc_econom_razv/analiz-za2014.doc"/>
    <hyperlink ref="Q36" r:id="rId76"/>
    <hyperlink ref="Q37" r:id="rId77"/>
    <hyperlink ref="P79" r:id="rId78"/>
    <hyperlink ref="P22" r:id="rId79"/>
    <hyperlink ref="P13" r:id="rId80"/>
    <hyperlink ref="P86" r:id="rId81"/>
    <hyperlink ref="P43" r:id="rId82"/>
    <hyperlink ref="P67" r:id="rId83"/>
    <hyperlink ref="Q67" r:id="rId84"/>
    <hyperlink ref="P39" r:id="rId85"/>
    <hyperlink ref="P75" r:id="rId86" display="http://www.minfin74.ru/mBudget/execution/annual/annual.php"/>
    <hyperlink ref="Q75" r:id="rId87" display="http://www.minfin74.ru/upload/iblock/179/Основные показатели СЭР ЧО 2014.pdf"/>
  </hyperlinks>
  <pageMargins left="0.70866141732283472" right="0.70866141732283472" top="0.74803149606299213" bottom="0.74803149606299213" header="0.31496062992125984" footer="0.31496062992125984"/>
  <pageSetup paperSize="9" scale="39" fitToHeight="3" orientation="landscape" r:id="rId88"/>
  <headerFooter>
    <oddFooter>&amp;A&amp;RСтраница &amp;P</oddFooter>
  </headerFooter>
  <legacyDrawing r:id="rId8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="90" zoomScaleNormal="90" zoomScaleSheetLayoutView="68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C104" sqref="C104"/>
    </sheetView>
  </sheetViews>
  <sheetFormatPr defaultColWidth="9.109375" defaultRowHeight="13.8" x14ac:dyDescent="0.3"/>
  <cols>
    <col min="1" max="1" width="3.88671875" style="26" customWidth="1"/>
    <col min="2" max="2" width="20.44140625" style="43" customWidth="1"/>
    <col min="3" max="3" width="50.109375" style="25" customWidth="1"/>
    <col min="4" max="4" width="23.6640625" style="25" customWidth="1"/>
    <col min="5" max="5" width="22" style="25" customWidth="1"/>
    <col min="6" max="6" width="25.6640625" style="152" customWidth="1"/>
    <col min="7" max="7" width="49.109375" style="25" customWidth="1"/>
    <col min="8" max="8" width="12" style="43" customWidth="1"/>
    <col min="9" max="9" width="13.88671875" style="43" customWidth="1"/>
    <col min="10" max="10" width="7.88671875" style="25" customWidth="1"/>
    <col min="11" max="11" width="12.109375" style="25" hidden="1" customWidth="1"/>
    <col min="12" max="12" width="15.109375" style="25" customWidth="1"/>
    <col min="13" max="13" width="8.44140625" style="25" customWidth="1"/>
    <col min="14" max="14" width="46.6640625" style="25" customWidth="1"/>
    <col min="15" max="15" width="44.5546875" style="25" customWidth="1"/>
    <col min="16" max="16384" width="9.109375" style="43"/>
  </cols>
  <sheetData>
    <row r="1" spans="1:22" s="40" customFormat="1" ht="26.25" customHeight="1" x14ac:dyDescent="0.25">
      <c r="A1" s="272" t="s">
        <v>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6.5" customHeight="1" x14ac:dyDescent="0.3">
      <c r="A2" s="36" t="s">
        <v>364</v>
      </c>
      <c r="B2" s="8"/>
      <c r="C2" s="66"/>
      <c r="D2" s="66"/>
      <c r="E2" s="66"/>
      <c r="F2" s="66"/>
      <c r="G2" s="66"/>
      <c r="H2" s="51"/>
      <c r="I2" s="51"/>
      <c r="J2" s="51"/>
      <c r="K2" s="51"/>
      <c r="L2" s="51"/>
      <c r="M2" s="51"/>
      <c r="N2" s="51"/>
      <c r="O2" s="51"/>
    </row>
    <row r="3" spans="1:22" ht="40.5" customHeight="1" x14ac:dyDescent="0.3">
      <c r="A3" s="273" t="str">
        <f>'Методика (Раздел 5)'!B24</f>
        <v>В целях оценки показателя учитываются сведения о доходах бюджета (плановые и фактические значения), детализированные по видам доходов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Для максимальной оценки показателя должны быть представлены пояснения различий между первоначально утвержденными (установленными) показателями доходов и их фактическими значениями в случаях, если такие отклонения составили 5% и более от утвержденного (установленного) значения.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8" customHeight="1" x14ac:dyDescent="0.3">
      <c r="A4" s="274" t="s">
        <v>327</v>
      </c>
      <c r="B4" s="298" t="s">
        <v>316</v>
      </c>
      <c r="C4" s="274" t="str">
        <f>'Методика (Раздел 5)'!B23</f>
        <v>Опубликованы ли в составе проекта закона об исполнении бюджета за 2014 год или в материалах к нему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поясняются ли различия между утвержденными (установленными) и фактическими значениями?</v>
      </c>
      <c r="D4" s="293" t="s">
        <v>376</v>
      </c>
      <c r="E4" s="293"/>
      <c r="F4" s="293"/>
      <c r="G4" s="293"/>
      <c r="H4" s="293" t="s">
        <v>347</v>
      </c>
      <c r="I4" s="293" t="s">
        <v>368</v>
      </c>
      <c r="J4" s="293" t="s">
        <v>61</v>
      </c>
      <c r="K4" s="293"/>
      <c r="L4" s="293"/>
      <c r="M4" s="293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75.75" customHeight="1" x14ac:dyDescent="0.3">
      <c r="A5" s="283"/>
      <c r="B5" s="299"/>
      <c r="C5" s="284"/>
      <c r="D5" s="206" t="s">
        <v>377</v>
      </c>
      <c r="E5" s="208" t="s">
        <v>378</v>
      </c>
      <c r="F5" s="208" t="s">
        <v>379</v>
      </c>
      <c r="G5" s="208" t="s">
        <v>383</v>
      </c>
      <c r="H5" s="293"/>
      <c r="I5" s="293"/>
      <c r="J5" s="304" t="s">
        <v>341</v>
      </c>
      <c r="K5" s="300" t="s">
        <v>342</v>
      </c>
      <c r="L5" s="300"/>
      <c r="M5" s="304" t="s">
        <v>340</v>
      </c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98.25" customHeight="1" x14ac:dyDescent="0.3">
      <c r="A6" s="283"/>
      <c r="B6" s="308" t="s">
        <v>335</v>
      </c>
      <c r="C6" s="42" t="str">
        <f>'Методика (Раздел 5)'!B25</f>
        <v>Да, сведения опубликованы, в том числе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значения, или таких отклонений нет</v>
      </c>
      <c r="D6" s="207" t="s">
        <v>64</v>
      </c>
      <c r="E6" s="86" t="s">
        <v>374</v>
      </c>
      <c r="F6" s="86" t="s">
        <v>384</v>
      </c>
      <c r="G6" s="86" t="s">
        <v>381</v>
      </c>
      <c r="H6" s="293"/>
      <c r="I6" s="293"/>
      <c r="J6" s="304"/>
      <c r="K6" s="300" t="s">
        <v>339</v>
      </c>
      <c r="L6" s="300" t="s">
        <v>1002</v>
      </c>
      <c r="M6" s="304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84.75" customHeight="1" x14ac:dyDescent="0.3">
      <c r="A7" s="283"/>
      <c r="B7" s="309"/>
      <c r="C7" s="42" t="str">
        <f>'Методика (Раздел 5)'!B26</f>
        <v>Да, сведения опубликованы, но не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</v>
      </c>
      <c r="D7" s="207" t="s">
        <v>63</v>
      </c>
      <c r="E7" s="86" t="s">
        <v>375</v>
      </c>
      <c r="F7" s="86" t="s">
        <v>385</v>
      </c>
      <c r="G7" s="86" t="s">
        <v>382</v>
      </c>
      <c r="H7" s="293"/>
      <c r="I7" s="293"/>
      <c r="J7" s="304"/>
      <c r="K7" s="300"/>
      <c r="L7" s="300"/>
      <c r="M7" s="304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25.8" customHeight="1" x14ac:dyDescent="0.3">
      <c r="A8" s="283"/>
      <c r="B8" s="309"/>
      <c r="C8" s="42" t="str">
        <f>'Методика (Раздел 5)'!B27</f>
        <v xml:space="preserve">Нет, сведения не опубликованы или не отвечают требованиям </v>
      </c>
      <c r="D8" s="207" t="s">
        <v>76</v>
      </c>
      <c r="E8" s="86" t="s">
        <v>941</v>
      </c>
      <c r="F8" s="86" t="s">
        <v>380</v>
      </c>
      <c r="G8" s="86" t="s">
        <v>917</v>
      </c>
      <c r="H8" s="293"/>
      <c r="I8" s="293"/>
      <c r="J8" s="304"/>
      <c r="K8" s="300"/>
      <c r="L8" s="300"/>
      <c r="M8" s="304"/>
      <c r="N8" s="283"/>
      <c r="O8" s="283"/>
      <c r="P8" s="21"/>
      <c r="Q8" s="21"/>
      <c r="R8" s="21"/>
      <c r="S8" s="21"/>
      <c r="T8" s="21"/>
      <c r="U8" s="21"/>
      <c r="V8" s="21"/>
    </row>
    <row r="9" spans="1:22" s="22" customFormat="1" ht="22.2" customHeight="1" x14ac:dyDescent="0.3">
      <c r="A9" s="284"/>
      <c r="B9" s="310"/>
      <c r="C9" s="42"/>
      <c r="D9" s="207"/>
      <c r="E9" s="86" t="s">
        <v>107</v>
      </c>
      <c r="F9" s="211"/>
      <c r="G9" s="86" t="s">
        <v>408</v>
      </c>
      <c r="H9" s="293"/>
      <c r="I9" s="293"/>
      <c r="J9" s="304"/>
      <c r="K9" s="300"/>
      <c r="L9" s="300"/>
      <c r="M9" s="304"/>
      <c r="N9" s="297"/>
      <c r="O9" s="297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3">
      <c r="A10" s="102"/>
      <c r="B10" s="101" t="s">
        <v>226</v>
      </c>
      <c r="C10" s="106"/>
      <c r="D10" s="133"/>
      <c r="E10" s="134"/>
      <c r="F10" s="134"/>
      <c r="G10" s="134"/>
      <c r="H10" s="134"/>
      <c r="I10" s="134"/>
      <c r="J10" s="134"/>
      <c r="K10" s="210"/>
      <c r="L10" s="210"/>
      <c r="M10" s="210"/>
      <c r="N10" s="102"/>
      <c r="O10" s="102"/>
      <c r="P10" s="29"/>
      <c r="Q10" s="29"/>
      <c r="R10" s="29"/>
      <c r="S10" s="29"/>
      <c r="T10" s="29"/>
      <c r="U10" s="29"/>
      <c r="V10" s="29"/>
    </row>
    <row r="11" spans="1:22" s="18" customFormat="1" ht="15" customHeight="1" x14ac:dyDescent="0.3">
      <c r="A11" s="32">
        <v>1</v>
      </c>
      <c r="B11" s="47" t="s">
        <v>227</v>
      </c>
      <c r="C11" s="15" t="s">
        <v>20</v>
      </c>
      <c r="D11" s="15" t="s">
        <v>64</v>
      </c>
      <c r="E11" s="15" t="s">
        <v>374</v>
      </c>
      <c r="F11" s="15" t="s">
        <v>384</v>
      </c>
      <c r="G11" s="15" t="s">
        <v>381</v>
      </c>
      <c r="H11" s="45" t="s">
        <v>131</v>
      </c>
      <c r="I11" s="48"/>
      <c r="J11" s="49">
        <f>IF(C11=C$6,2,IF(C11=C$7,1,0))</f>
        <v>2</v>
      </c>
      <c r="K11" s="49"/>
      <c r="L11" s="49"/>
      <c r="M11" s="49">
        <f>J11*(1-K11)*(1-L11)</f>
        <v>2</v>
      </c>
      <c r="N11" s="89" t="s">
        <v>501</v>
      </c>
      <c r="O11" s="70" t="s">
        <v>504</v>
      </c>
      <c r="P11" s="17"/>
      <c r="Q11" s="17"/>
      <c r="R11" s="17"/>
      <c r="S11" s="17"/>
      <c r="T11" s="17"/>
      <c r="U11" s="17"/>
      <c r="V11" s="17"/>
    </row>
    <row r="12" spans="1:22" ht="15" customHeight="1" x14ac:dyDescent="0.3">
      <c r="A12" s="32">
        <v>2</v>
      </c>
      <c r="B12" s="47" t="s">
        <v>228</v>
      </c>
      <c r="C12" s="15" t="s">
        <v>20</v>
      </c>
      <c r="D12" s="15" t="s">
        <v>63</v>
      </c>
      <c r="E12" s="15" t="s">
        <v>374</v>
      </c>
      <c r="F12" s="15" t="s">
        <v>384</v>
      </c>
      <c r="G12" s="15" t="s">
        <v>381</v>
      </c>
      <c r="H12" s="45" t="s">
        <v>131</v>
      </c>
      <c r="I12" s="48"/>
      <c r="J12" s="49">
        <f t="shared" ref="J12:J75" si="0">IF(C12=C$6,2,IF(C12=C$7,1,0))</f>
        <v>2</v>
      </c>
      <c r="K12" s="49"/>
      <c r="L12" s="49"/>
      <c r="M12" s="49">
        <f t="shared" ref="M12:M28" si="1">J12*(1-K12)*(1-L12)</f>
        <v>2</v>
      </c>
      <c r="N12" s="89" t="s">
        <v>498</v>
      </c>
      <c r="O12" s="118" t="s">
        <v>509</v>
      </c>
      <c r="P12" s="40"/>
      <c r="Q12" s="40"/>
      <c r="R12" s="40"/>
      <c r="S12" s="40"/>
      <c r="T12" s="40"/>
      <c r="U12" s="40"/>
      <c r="V12" s="40"/>
    </row>
    <row r="13" spans="1:22" ht="15" customHeight="1" x14ac:dyDescent="0.3">
      <c r="A13" s="32">
        <v>3</v>
      </c>
      <c r="B13" s="47" t="s">
        <v>229</v>
      </c>
      <c r="C13" s="15" t="s">
        <v>20</v>
      </c>
      <c r="D13" s="15" t="s">
        <v>64</v>
      </c>
      <c r="E13" s="15" t="s">
        <v>374</v>
      </c>
      <c r="F13" s="15" t="s">
        <v>384</v>
      </c>
      <c r="G13" s="15" t="s">
        <v>381</v>
      </c>
      <c r="H13" s="45" t="s">
        <v>131</v>
      </c>
      <c r="I13" s="4"/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119" t="s">
        <v>904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3">
      <c r="A14" s="32">
        <v>4</v>
      </c>
      <c r="B14" s="47" t="s">
        <v>230</v>
      </c>
      <c r="C14" s="15" t="s">
        <v>20</v>
      </c>
      <c r="D14" s="15" t="s">
        <v>64</v>
      </c>
      <c r="E14" s="15" t="s">
        <v>374</v>
      </c>
      <c r="F14" s="15" t="s">
        <v>384</v>
      </c>
      <c r="G14" s="15" t="s">
        <v>381</v>
      </c>
      <c r="H14" s="48" t="s">
        <v>940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117" t="s">
        <v>527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3">
      <c r="A15" s="32">
        <v>5</v>
      </c>
      <c r="B15" s="47" t="s">
        <v>231</v>
      </c>
      <c r="C15" s="15" t="s">
        <v>22</v>
      </c>
      <c r="D15" s="15" t="s">
        <v>64</v>
      </c>
      <c r="E15" s="15" t="s">
        <v>107</v>
      </c>
      <c r="F15" s="15"/>
      <c r="G15" s="15"/>
      <c r="H15" s="45" t="s">
        <v>133</v>
      </c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119" t="s">
        <v>412</v>
      </c>
      <c r="P15" s="17"/>
      <c r="Q15" s="17"/>
      <c r="R15" s="17"/>
      <c r="S15" s="17"/>
      <c r="T15" s="17"/>
      <c r="U15" s="17"/>
      <c r="V15" s="17"/>
    </row>
    <row r="16" spans="1:22" ht="15" customHeight="1" x14ac:dyDescent="0.3">
      <c r="A16" s="32">
        <v>6</v>
      </c>
      <c r="B16" s="47" t="s">
        <v>232</v>
      </c>
      <c r="C16" s="15" t="s">
        <v>22</v>
      </c>
      <c r="D16" s="15" t="s">
        <v>64</v>
      </c>
      <c r="E16" s="15" t="s">
        <v>107</v>
      </c>
      <c r="F16" s="15"/>
      <c r="G16" s="15"/>
      <c r="H16" s="45" t="s">
        <v>131</v>
      </c>
      <c r="I16" s="46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120" t="s">
        <v>412</v>
      </c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3">
      <c r="A17" s="32">
        <v>7</v>
      </c>
      <c r="B17" s="47" t="s">
        <v>233</v>
      </c>
      <c r="C17" s="15" t="s">
        <v>21</v>
      </c>
      <c r="D17" s="15" t="s">
        <v>64</v>
      </c>
      <c r="E17" s="15" t="s">
        <v>374</v>
      </c>
      <c r="F17" s="15" t="s">
        <v>384</v>
      </c>
      <c r="G17" s="15" t="s">
        <v>408</v>
      </c>
      <c r="H17" s="45" t="s">
        <v>131</v>
      </c>
      <c r="I17" s="46"/>
      <c r="J17" s="49">
        <f t="shared" si="0"/>
        <v>1</v>
      </c>
      <c r="K17" s="49"/>
      <c r="L17" s="49"/>
      <c r="M17" s="49">
        <f t="shared" si="1"/>
        <v>1</v>
      </c>
      <c r="N17" s="89" t="s">
        <v>532</v>
      </c>
      <c r="O17" s="120" t="s">
        <v>535</v>
      </c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3">
      <c r="A18" s="32">
        <v>8</v>
      </c>
      <c r="B18" s="47" t="s">
        <v>234</v>
      </c>
      <c r="C18" s="15" t="s">
        <v>20</v>
      </c>
      <c r="D18" s="15" t="s">
        <v>64</v>
      </c>
      <c r="E18" s="15" t="s">
        <v>374</v>
      </c>
      <c r="F18" s="15" t="s">
        <v>384</v>
      </c>
      <c r="G18" s="15" t="s">
        <v>381</v>
      </c>
      <c r="H18" s="45" t="s">
        <v>136</v>
      </c>
      <c r="I18" s="46"/>
      <c r="J18" s="49">
        <f t="shared" si="0"/>
        <v>2</v>
      </c>
      <c r="K18" s="49"/>
      <c r="L18" s="49"/>
      <c r="M18" s="49">
        <f t="shared" si="1"/>
        <v>2</v>
      </c>
      <c r="N18" s="89" t="s">
        <v>809</v>
      </c>
      <c r="O18" s="70" t="s">
        <v>546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3">
      <c r="A19" s="32">
        <v>9</v>
      </c>
      <c r="B19" s="47" t="s">
        <v>235</v>
      </c>
      <c r="C19" s="15" t="s">
        <v>22</v>
      </c>
      <c r="D19" s="15" t="s">
        <v>64</v>
      </c>
      <c r="E19" s="15" t="s">
        <v>375</v>
      </c>
      <c r="F19" s="15" t="s">
        <v>385</v>
      </c>
      <c r="G19" s="15" t="s">
        <v>408</v>
      </c>
      <c r="H19" s="187" t="s">
        <v>131</v>
      </c>
      <c r="I19" s="46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 t="s">
        <v>764</v>
      </c>
      <c r="P19" s="17"/>
      <c r="Q19" s="17"/>
      <c r="R19" s="17"/>
      <c r="S19" s="17"/>
      <c r="T19" s="17"/>
      <c r="U19" s="17"/>
      <c r="V19" s="17"/>
    </row>
    <row r="20" spans="1:22" s="18" customFormat="1" ht="15" customHeight="1" x14ac:dyDescent="0.3">
      <c r="A20" s="32">
        <v>10</v>
      </c>
      <c r="B20" s="47" t="s">
        <v>236</v>
      </c>
      <c r="C20" s="15" t="s">
        <v>20</v>
      </c>
      <c r="D20" s="15" t="s">
        <v>64</v>
      </c>
      <c r="E20" s="15" t="s">
        <v>374</v>
      </c>
      <c r="F20" s="15" t="s">
        <v>384</v>
      </c>
      <c r="G20" s="15" t="s">
        <v>381</v>
      </c>
      <c r="H20" s="45" t="s">
        <v>131</v>
      </c>
      <c r="I20" s="46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117" t="s">
        <v>457</v>
      </c>
      <c r="P20" s="17"/>
      <c r="Q20" s="17"/>
      <c r="R20" s="17"/>
      <c r="S20" s="17"/>
      <c r="T20" s="17"/>
      <c r="U20" s="17"/>
      <c r="V20" s="17"/>
    </row>
    <row r="21" spans="1:22" s="18" customFormat="1" ht="15" customHeight="1" x14ac:dyDescent="0.3">
      <c r="A21" s="32">
        <v>11</v>
      </c>
      <c r="B21" s="47" t="s">
        <v>237</v>
      </c>
      <c r="C21" s="15" t="s">
        <v>22</v>
      </c>
      <c r="D21" s="15" t="s">
        <v>64</v>
      </c>
      <c r="E21" s="15" t="s">
        <v>107</v>
      </c>
      <c r="F21" s="15"/>
      <c r="G21" s="15"/>
      <c r="H21" s="45" t="s">
        <v>133</v>
      </c>
      <c r="I21" s="46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70" t="s">
        <v>412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3">
      <c r="A22" s="32">
        <v>12</v>
      </c>
      <c r="B22" s="47" t="s">
        <v>238</v>
      </c>
      <c r="C22" s="15" t="s">
        <v>22</v>
      </c>
      <c r="D22" s="15" t="s">
        <v>64</v>
      </c>
      <c r="E22" s="15" t="s">
        <v>375</v>
      </c>
      <c r="F22" s="15" t="s">
        <v>380</v>
      </c>
      <c r="G22" s="15" t="s">
        <v>408</v>
      </c>
      <c r="H22" s="45" t="s">
        <v>133</v>
      </c>
      <c r="I22" s="48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120" t="s">
        <v>412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3">
      <c r="A23" s="32">
        <v>13</v>
      </c>
      <c r="B23" s="47" t="s">
        <v>239</v>
      </c>
      <c r="C23" s="15" t="s">
        <v>22</v>
      </c>
      <c r="D23" s="15" t="s">
        <v>64</v>
      </c>
      <c r="E23" s="15" t="s">
        <v>107</v>
      </c>
      <c r="F23" s="15"/>
      <c r="G23" s="15"/>
      <c r="H23" s="45" t="s">
        <v>133</v>
      </c>
      <c r="I23" s="48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117" t="s">
        <v>412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3">
      <c r="A24" s="32">
        <v>14</v>
      </c>
      <c r="B24" s="47" t="s">
        <v>240</v>
      </c>
      <c r="C24" s="15" t="s">
        <v>20</v>
      </c>
      <c r="D24" s="15" t="s">
        <v>64</v>
      </c>
      <c r="E24" s="15" t="s">
        <v>374</v>
      </c>
      <c r="F24" s="15" t="s">
        <v>384</v>
      </c>
      <c r="G24" s="15" t="s">
        <v>381</v>
      </c>
      <c r="H24" s="198" t="s">
        <v>131</v>
      </c>
      <c r="I24" s="48"/>
      <c r="J24" s="49">
        <f t="shared" si="0"/>
        <v>2</v>
      </c>
      <c r="K24" s="49"/>
      <c r="L24" s="49"/>
      <c r="M24" s="49">
        <f t="shared" si="1"/>
        <v>2</v>
      </c>
      <c r="N24" s="89" t="s">
        <v>148</v>
      </c>
      <c r="O24" s="70" t="s">
        <v>856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3">
      <c r="A25" s="32">
        <v>15</v>
      </c>
      <c r="B25" s="47" t="s">
        <v>241</v>
      </c>
      <c r="C25" s="15" t="s">
        <v>21</v>
      </c>
      <c r="D25" s="15" t="s">
        <v>64</v>
      </c>
      <c r="E25" s="15" t="s">
        <v>374</v>
      </c>
      <c r="F25" s="15" t="s">
        <v>384</v>
      </c>
      <c r="G25" s="15" t="s">
        <v>408</v>
      </c>
      <c r="H25" s="45" t="s">
        <v>575</v>
      </c>
      <c r="I25" s="48"/>
      <c r="J25" s="49">
        <f t="shared" si="0"/>
        <v>1</v>
      </c>
      <c r="K25" s="49"/>
      <c r="L25" s="49"/>
      <c r="M25" s="49">
        <f t="shared" si="1"/>
        <v>1</v>
      </c>
      <c r="N25" s="89" t="s">
        <v>811</v>
      </c>
      <c r="O25" s="117" t="s">
        <v>572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3">
      <c r="A26" s="32">
        <v>16</v>
      </c>
      <c r="B26" s="47" t="s">
        <v>242</v>
      </c>
      <c r="C26" s="15" t="s">
        <v>22</v>
      </c>
      <c r="D26" s="15" t="s">
        <v>64</v>
      </c>
      <c r="E26" s="15" t="s">
        <v>375</v>
      </c>
      <c r="F26" s="15" t="s">
        <v>380</v>
      </c>
      <c r="G26" s="15" t="s">
        <v>408</v>
      </c>
      <c r="H26" s="45" t="s">
        <v>131</v>
      </c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117" t="s">
        <v>925</v>
      </c>
      <c r="P26" s="40"/>
      <c r="Q26" s="40"/>
      <c r="R26" s="40"/>
      <c r="S26" s="40"/>
      <c r="T26" s="40"/>
      <c r="U26" s="40"/>
      <c r="V26" s="40"/>
    </row>
    <row r="27" spans="1:22" ht="15" customHeight="1" x14ac:dyDescent="0.3">
      <c r="A27" s="32">
        <v>17</v>
      </c>
      <c r="B27" s="47" t="s">
        <v>243</v>
      </c>
      <c r="C27" s="15" t="s">
        <v>22</v>
      </c>
      <c r="D27" s="15" t="s">
        <v>64</v>
      </c>
      <c r="E27" s="15" t="s">
        <v>107</v>
      </c>
      <c r="F27" s="15"/>
      <c r="G27" s="15"/>
      <c r="H27" s="45" t="s">
        <v>131</v>
      </c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117" t="s">
        <v>416</v>
      </c>
      <c r="P27" s="40"/>
      <c r="Q27" s="40"/>
      <c r="R27" s="40"/>
      <c r="S27" s="40"/>
      <c r="T27" s="40"/>
      <c r="U27" s="40"/>
      <c r="V27" s="40"/>
    </row>
    <row r="28" spans="1:22" ht="15" customHeight="1" x14ac:dyDescent="0.3">
      <c r="A28" s="32">
        <v>18</v>
      </c>
      <c r="B28" s="47" t="s">
        <v>244</v>
      </c>
      <c r="C28" s="15" t="s">
        <v>20</v>
      </c>
      <c r="D28" s="15" t="s">
        <v>64</v>
      </c>
      <c r="E28" s="15" t="s">
        <v>374</v>
      </c>
      <c r="F28" s="15" t="s">
        <v>380</v>
      </c>
      <c r="G28" s="15" t="s">
        <v>381</v>
      </c>
      <c r="H28" s="45" t="s">
        <v>131</v>
      </c>
      <c r="I28" s="48"/>
      <c r="J28" s="49">
        <f t="shared" si="0"/>
        <v>2</v>
      </c>
      <c r="K28" s="49"/>
      <c r="L28" s="49"/>
      <c r="M28" s="49">
        <f t="shared" si="1"/>
        <v>2</v>
      </c>
      <c r="N28" s="89" t="s">
        <v>495</v>
      </c>
      <c r="O28" s="117" t="s">
        <v>495</v>
      </c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3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02"/>
      <c r="P29" s="29"/>
      <c r="Q29" s="29"/>
      <c r="R29" s="29"/>
      <c r="S29" s="29"/>
      <c r="T29" s="29"/>
      <c r="U29" s="29"/>
      <c r="V29" s="29"/>
    </row>
    <row r="30" spans="1:22" ht="15" customHeight="1" x14ac:dyDescent="0.3">
      <c r="A30" s="32">
        <v>19</v>
      </c>
      <c r="B30" s="47" t="s">
        <v>246</v>
      </c>
      <c r="C30" s="15" t="s">
        <v>22</v>
      </c>
      <c r="D30" s="15" t="s">
        <v>64</v>
      </c>
      <c r="E30" s="15" t="s">
        <v>107</v>
      </c>
      <c r="F30" s="15"/>
      <c r="G30" s="15"/>
      <c r="H30" s="45" t="s">
        <v>131</v>
      </c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117" t="s">
        <v>416</v>
      </c>
      <c r="P30" s="40"/>
      <c r="Q30" s="40"/>
      <c r="R30" s="40"/>
      <c r="S30" s="40"/>
      <c r="T30" s="40"/>
      <c r="U30" s="40"/>
      <c r="V30" s="40"/>
    </row>
    <row r="31" spans="1:22" ht="15" customHeight="1" x14ac:dyDescent="0.3">
      <c r="A31" s="32">
        <v>20</v>
      </c>
      <c r="B31" s="47" t="s">
        <v>247</v>
      </c>
      <c r="C31" s="15" t="s">
        <v>22</v>
      </c>
      <c r="D31" s="15" t="s">
        <v>64</v>
      </c>
      <c r="E31" s="15" t="s">
        <v>107</v>
      </c>
      <c r="F31" s="15"/>
      <c r="G31" s="15"/>
      <c r="H31" s="188" t="s">
        <v>798</v>
      </c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117" t="s">
        <v>797</v>
      </c>
      <c r="P31" s="40"/>
      <c r="Q31" s="40"/>
      <c r="R31" s="40"/>
      <c r="S31" s="40"/>
      <c r="T31" s="40"/>
      <c r="U31" s="40"/>
      <c r="V31" s="40"/>
    </row>
    <row r="32" spans="1:22" ht="15" customHeight="1" x14ac:dyDescent="0.3">
      <c r="A32" s="32">
        <v>21</v>
      </c>
      <c r="B32" s="47" t="s">
        <v>248</v>
      </c>
      <c r="C32" s="15" t="s">
        <v>20</v>
      </c>
      <c r="D32" s="15" t="s">
        <v>64</v>
      </c>
      <c r="E32" s="15" t="s">
        <v>374</v>
      </c>
      <c r="F32" s="15" t="s">
        <v>384</v>
      </c>
      <c r="G32" s="15" t="s">
        <v>381</v>
      </c>
      <c r="H32" s="204" t="s">
        <v>131</v>
      </c>
      <c r="I32" s="48"/>
      <c r="J32" s="49">
        <f t="shared" si="0"/>
        <v>2</v>
      </c>
      <c r="K32" s="49"/>
      <c r="L32" s="49"/>
      <c r="M32" s="50">
        <f t="shared" si="2"/>
        <v>2</v>
      </c>
      <c r="N32" s="69" t="s">
        <v>156</v>
      </c>
      <c r="O32" s="117" t="s">
        <v>608</v>
      </c>
      <c r="P32" s="40"/>
      <c r="Q32" s="40"/>
      <c r="R32" s="40"/>
      <c r="S32" s="40"/>
      <c r="T32" s="40"/>
      <c r="U32" s="40"/>
      <c r="V32" s="40"/>
    </row>
    <row r="33" spans="1:22" ht="15" customHeight="1" x14ac:dyDescent="0.3">
      <c r="A33" s="32">
        <v>22</v>
      </c>
      <c r="B33" s="47" t="s">
        <v>249</v>
      </c>
      <c r="C33" s="15" t="s">
        <v>20</v>
      </c>
      <c r="D33" s="15" t="s">
        <v>64</v>
      </c>
      <c r="E33" s="15" t="s">
        <v>374</v>
      </c>
      <c r="F33" s="15" t="s">
        <v>384</v>
      </c>
      <c r="G33" s="15" t="s">
        <v>381</v>
      </c>
      <c r="H33" s="45" t="s">
        <v>131</v>
      </c>
      <c r="I33" s="48"/>
      <c r="J33" s="49">
        <f t="shared" si="0"/>
        <v>2</v>
      </c>
      <c r="K33" s="49"/>
      <c r="L33" s="49"/>
      <c r="M33" s="50">
        <f t="shared" si="2"/>
        <v>2</v>
      </c>
      <c r="N33" s="93" t="s">
        <v>582</v>
      </c>
      <c r="O33" s="117" t="s">
        <v>872</v>
      </c>
      <c r="P33" s="40"/>
      <c r="Q33" s="40"/>
      <c r="R33" s="40"/>
      <c r="S33" s="40"/>
      <c r="T33" s="40"/>
      <c r="U33" s="40"/>
      <c r="V33" s="40"/>
    </row>
    <row r="34" spans="1:22" ht="15" customHeight="1" x14ac:dyDescent="0.3">
      <c r="A34" s="32">
        <v>23</v>
      </c>
      <c r="B34" s="47" t="s">
        <v>250</v>
      </c>
      <c r="C34" s="15" t="s">
        <v>22</v>
      </c>
      <c r="D34" s="15" t="s">
        <v>64</v>
      </c>
      <c r="E34" s="15" t="s">
        <v>107</v>
      </c>
      <c r="F34" s="15"/>
      <c r="G34" s="15"/>
      <c r="H34" s="45" t="s">
        <v>129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121" t="s">
        <v>621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3">
      <c r="A35" s="32">
        <v>24</v>
      </c>
      <c r="B35" s="47" t="s">
        <v>251</v>
      </c>
      <c r="C35" s="15" t="s">
        <v>20</v>
      </c>
      <c r="D35" s="15" t="s">
        <v>64</v>
      </c>
      <c r="E35" s="15" t="s">
        <v>374</v>
      </c>
      <c r="F35" s="15" t="s">
        <v>384</v>
      </c>
      <c r="G35" s="15" t="s">
        <v>381</v>
      </c>
      <c r="H35" s="45" t="s">
        <v>131</v>
      </c>
      <c r="I35" s="48"/>
      <c r="J35" s="49">
        <f t="shared" si="0"/>
        <v>2</v>
      </c>
      <c r="K35" s="49"/>
      <c r="L35" s="49"/>
      <c r="M35" s="50">
        <f t="shared" si="2"/>
        <v>2</v>
      </c>
      <c r="N35" s="69" t="s">
        <v>592</v>
      </c>
      <c r="O35" s="121" t="s">
        <v>162</v>
      </c>
      <c r="P35" s="40"/>
      <c r="Q35" s="40"/>
      <c r="R35" s="40"/>
      <c r="S35" s="40"/>
      <c r="T35" s="40"/>
      <c r="U35" s="40"/>
      <c r="V35" s="40"/>
    </row>
    <row r="36" spans="1:22" ht="15" customHeight="1" x14ac:dyDescent="0.3">
      <c r="A36" s="32">
        <v>25</v>
      </c>
      <c r="B36" s="47" t="s">
        <v>252</v>
      </c>
      <c r="C36" s="15" t="s">
        <v>20</v>
      </c>
      <c r="D36" s="15" t="s">
        <v>64</v>
      </c>
      <c r="E36" s="15" t="s">
        <v>374</v>
      </c>
      <c r="F36" s="15"/>
      <c r="G36" s="15" t="s">
        <v>382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117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3">
      <c r="A37" s="32">
        <v>26</v>
      </c>
      <c r="B37" s="47" t="s">
        <v>253</v>
      </c>
      <c r="C37" s="15" t="s">
        <v>22</v>
      </c>
      <c r="D37" s="15" t="s">
        <v>64</v>
      </c>
      <c r="E37" s="15" t="s">
        <v>375</v>
      </c>
      <c r="F37" s="15" t="s">
        <v>380</v>
      </c>
      <c r="G37" s="15" t="s">
        <v>917</v>
      </c>
      <c r="H37" s="45" t="s">
        <v>131</v>
      </c>
      <c r="I37" s="48"/>
      <c r="J37" s="49">
        <f t="shared" si="0"/>
        <v>0</v>
      </c>
      <c r="K37" s="49"/>
      <c r="L37" s="49"/>
      <c r="M37" s="50">
        <f t="shared" si="2"/>
        <v>0</v>
      </c>
      <c r="N37" s="69" t="s">
        <v>168</v>
      </c>
      <c r="O37" s="117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3">
      <c r="A38" s="32">
        <v>27</v>
      </c>
      <c r="B38" s="47" t="s">
        <v>254</v>
      </c>
      <c r="C38" s="15" t="s">
        <v>22</v>
      </c>
      <c r="D38" s="15" t="s">
        <v>64</v>
      </c>
      <c r="E38" s="15" t="s">
        <v>107</v>
      </c>
      <c r="F38" s="15"/>
      <c r="G38" s="15"/>
      <c r="H38" s="45" t="s">
        <v>133</v>
      </c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121" t="s">
        <v>614</v>
      </c>
      <c r="P38" s="40"/>
      <c r="Q38" s="40"/>
      <c r="R38" s="40"/>
      <c r="S38" s="40"/>
      <c r="T38" s="40"/>
      <c r="U38" s="40"/>
      <c r="V38" s="40"/>
    </row>
    <row r="39" spans="1:22" ht="15" customHeight="1" x14ac:dyDescent="0.3">
      <c r="A39" s="32">
        <v>28</v>
      </c>
      <c r="B39" s="47" t="s">
        <v>255</v>
      </c>
      <c r="C39" s="15" t="s">
        <v>22</v>
      </c>
      <c r="D39" s="15" t="s">
        <v>64</v>
      </c>
      <c r="E39" s="15" t="s">
        <v>941</v>
      </c>
      <c r="F39" s="15" t="s">
        <v>380</v>
      </c>
      <c r="G39" s="15" t="s">
        <v>408</v>
      </c>
      <c r="H39" s="45" t="s">
        <v>128</v>
      </c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121" t="s">
        <v>611</v>
      </c>
      <c r="P39" s="40"/>
      <c r="Q39" s="40"/>
      <c r="R39" s="40"/>
      <c r="S39" s="40"/>
      <c r="T39" s="40"/>
      <c r="U39" s="40"/>
      <c r="V39" s="40"/>
    </row>
    <row r="40" spans="1:22" ht="15" customHeight="1" x14ac:dyDescent="0.3">
      <c r="A40" s="32">
        <v>29</v>
      </c>
      <c r="B40" s="47" t="s">
        <v>256</v>
      </c>
      <c r="C40" s="15" t="s">
        <v>21</v>
      </c>
      <c r="D40" s="15" t="s">
        <v>64</v>
      </c>
      <c r="E40" s="15" t="s">
        <v>374</v>
      </c>
      <c r="F40" s="15" t="s">
        <v>384</v>
      </c>
      <c r="G40" s="15" t="s">
        <v>408</v>
      </c>
      <c r="H40" s="45" t="s">
        <v>133</v>
      </c>
      <c r="I40" s="48"/>
      <c r="J40" s="49">
        <f t="shared" si="0"/>
        <v>1</v>
      </c>
      <c r="K40" s="49"/>
      <c r="L40" s="49"/>
      <c r="M40" s="50">
        <f t="shared" si="2"/>
        <v>1</v>
      </c>
      <c r="N40" s="69" t="s">
        <v>588</v>
      </c>
      <c r="O40" s="121" t="s">
        <v>952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02"/>
      <c r="P41" s="29"/>
      <c r="Q41" s="29"/>
      <c r="R41" s="29"/>
      <c r="S41" s="29"/>
      <c r="T41" s="29"/>
      <c r="U41" s="29"/>
      <c r="V41" s="29"/>
    </row>
    <row r="42" spans="1:22" s="18" customFormat="1" ht="15" customHeight="1" x14ac:dyDescent="0.3">
      <c r="A42" s="35">
        <v>30</v>
      </c>
      <c r="B42" s="47" t="s">
        <v>258</v>
      </c>
      <c r="C42" s="15" t="s">
        <v>20</v>
      </c>
      <c r="D42" s="15" t="s">
        <v>64</v>
      </c>
      <c r="E42" s="15" t="s">
        <v>374</v>
      </c>
      <c r="F42" s="15" t="s">
        <v>384</v>
      </c>
      <c r="G42" s="15" t="s">
        <v>381</v>
      </c>
      <c r="H42" s="45" t="s">
        <v>131</v>
      </c>
      <c r="I42" s="48"/>
      <c r="J42" s="49">
        <f t="shared" si="0"/>
        <v>2</v>
      </c>
      <c r="K42" s="49"/>
      <c r="L42" s="49"/>
      <c r="M42" s="50">
        <f t="shared" ref="M42:M47" si="3">J42*(1-K42)*(1-L42)</f>
        <v>2</v>
      </c>
      <c r="N42" s="74" t="s">
        <v>669</v>
      </c>
      <c r="O42" s="122" t="s">
        <v>677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3">
      <c r="A43" s="35">
        <v>31</v>
      </c>
      <c r="B43" s="47" t="s">
        <v>259</v>
      </c>
      <c r="C43" s="15" t="s">
        <v>22</v>
      </c>
      <c r="D43" s="15" t="s">
        <v>64</v>
      </c>
      <c r="E43" s="15" t="s">
        <v>107</v>
      </c>
      <c r="F43" s="15"/>
      <c r="G43" s="15"/>
      <c r="H43" s="45" t="s">
        <v>133</v>
      </c>
      <c r="I43" s="48"/>
      <c r="J43" s="49">
        <f t="shared" si="0"/>
        <v>0</v>
      </c>
      <c r="K43" s="49"/>
      <c r="L43" s="49"/>
      <c r="M43" s="50">
        <f t="shared" si="3"/>
        <v>0</v>
      </c>
      <c r="N43" s="69" t="s">
        <v>626</v>
      </c>
      <c r="O43" s="117" t="s">
        <v>416</v>
      </c>
      <c r="P43" s="17"/>
      <c r="Q43" s="17"/>
      <c r="R43" s="17"/>
      <c r="S43" s="17"/>
      <c r="T43" s="17"/>
      <c r="U43" s="17"/>
      <c r="V43" s="17"/>
    </row>
    <row r="44" spans="1:22" ht="15" customHeight="1" x14ac:dyDescent="0.3">
      <c r="A44" s="35">
        <v>32</v>
      </c>
      <c r="B44" s="47" t="s">
        <v>260</v>
      </c>
      <c r="C44" s="15" t="s">
        <v>20</v>
      </c>
      <c r="D44" s="15" t="s">
        <v>64</v>
      </c>
      <c r="E44" s="15" t="s">
        <v>374</v>
      </c>
      <c r="F44" s="15" t="s">
        <v>384</v>
      </c>
      <c r="G44" s="15" t="s">
        <v>381</v>
      </c>
      <c r="H44" s="45" t="s">
        <v>136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158" t="s">
        <v>465</v>
      </c>
      <c r="P44" s="40"/>
      <c r="Q44" s="40"/>
      <c r="R44" s="40"/>
      <c r="S44" s="40"/>
      <c r="T44" s="40"/>
      <c r="U44" s="40"/>
      <c r="V44" s="40"/>
    </row>
    <row r="45" spans="1:22" s="18" customFormat="1" ht="15" customHeight="1" x14ac:dyDescent="0.3">
      <c r="A45" s="35">
        <v>33</v>
      </c>
      <c r="B45" s="47" t="s">
        <v>261</v>
      </c>
      <c r="C45" s="15" t="s">
        <v>20</v>
      </c>
      <c r="D45" s="15" t="s">
        <v>64</v>
      </c>
      <c r="E45" s="15" t="s">
        <v>374</v>
      </c>
      <c r="F45" s="15" t="s">
        <v>384</v>
      </c>
      <c r="G45" s="15" t="s">
        <v>381</v>
      </c>
      <c r="H45" s="45" t="s">
        <v>131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70" t="s">
        <v>637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3">
      <c r="A46" s="35">
        <v>34</v>
      </c>
      <c r="B46" s="47" t="s">
        <v>262</v>
      </c>
      <c r="C46" s="15" t="s">
        <v>21</v>
      </c>
      <c r="D46" s="15" t="s">
        <v>64</v>
      </c>
      <c r="E46" s="15" t="s">
        <v>374</v>
      </c>
      <c r="F46" s="15" t="s">
        <v>384</v>
      </c>
      <c r="G46" s="15" t="s">
        <v>917</v>
      </c>
      <c r="H46" s="209" t="s">
        <v>136</v>
      </c>
      <c r="I46" s="48" t="s">
        <v>929</v>
      </c>
      <c r="J46" s="49">
        <f t="shared" si="0"/>
        <v>1</v>
      </c>
      <c r="K46" s="49"/>
      <c r="L46" s="49">
        <v>0.5</v>
      </c>
      <c r="M46" s="50">
        <f t="shared" si="3"/>
        <v>0.5</v>
      </c>
      <c r="N46" s="95" t="s">
        <v>927</v>
      </c>
      <c r="O46" s="123" t="s">
        <v>928</v>
      </c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3">
      <c r="A47" s="35">
        <v>35</v>
      </c>
      <c r="B47" s="47" t="s">
        <v>263</v>
      </c>
      <c r="C47" s="15" t="s">
        <v>22</v>
      </c>
      <c r="D47" s="15" t="s">
        <v>64</v>
      </c>
      <c r="E47" s="15" t="s">
        <v>375</v>
      </c>
      <c r="F47" s="15" t="s">
        <v>380</v>
      </c>
      <c r="G47" s="15" t="s">
        <v>917</v>
      </c>
      <c r="H47" s="45" t="s">
        <v>133</v>
      </c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117" t="s">
        <v>651</v>
      </c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02"/>
      <c r="P48" s="29"/>
      <c r="Q48" s="29"/>
      <c r="R48" s="29"/>
      <c r="S48" s="29"/>
      <c r="T48" s="29"/>
      <c r="U48" s="29"/>
      <c r="V48" s="29"/>
    </row>
    <row r="49" spans="1:22" s="18" customFormat="1" ht="15" customHeight="1" x14ac:dyDescent="0.3">
      <c r="A49" s="32">
        <v>36</v>
      </c>
      <c r="B49" s="47" t="s">
        <v>265</v>
      </c>
      <c r="C49" s="15" t="s">
        <v>22</v>
      </c>
      <c r="D49" s="15" t="s">
        <v>64</v>
      </c>
      <c r="E49" s="15" t="s">
        <v>375</v>
      </c>
      <c r="F49" s="15" t="s">
        <v>380</v>
      </c>
      <c r="G49" s="15" t="s">
        <v>408</v>
      </c>
      <c r="H49" s="194" t="s">
        <v>133</v>
      </c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117" t="s">
        <v>412</v>
      </c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3">
      <c r="A50" s="32">
        <v>37</v>
      </c>
      <c r="B50" s="47" t="s">
        <v>266</v>
      </c>
      <c r="C50" s="15" t="s">
        <v>22</v>
      </c>
      <c r="D50" s="15" t="s">
        <v>64</v>
      </c>
      <c r="E50" s="15" t="s">
        <v>375</v>
      </c>
      <c r="F50" s="15" t="s">
        <v>380</v>
      </c>
      <c r="G50" s="15" t="s">
        <v>408</v>
      </c>
      <c r="H50" s="194" t="s">
        <v>133</v>
      </c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117" t="s">
        <v>159</v>
      </c>
      <c r="P50" s="17"/>
      <c r="Q50" s="17"/>
      <c r="R50" s="17"/>
      <c r="S50" s="17"/>
      <c r="T50" s="17"/>
      <c r="U50" s="17"/>
      <c r="V50" s="17"/>
    </row>
    <row r="51" spans="1:22" ht="15" customHeight="1" x14ac:dyDescent="0.3">
      <c r="A51" s="32">
        <v>38</v>
      </c>
      <c r="B51" s="47" t="s">
        <v>267</v>
      </c>
      <c r="C51" s="15" t="s">
        <v>21</v>
      </c>
      <c r="D51" s="15" t="s">
        <v>64</v>
      </c>
      <c r="E51" s="15" t="s">
        <v>374</v>
      </c>
      <c r="F51" s="15" t="s">
        <v>384</v>
      </c>
      <c r="G51" s="15" t="s">
        <v>408</v>
      </c>
      <c r="H51" s="213" t="s">
        <v>131</v>
      </c>
      <c r="I51" s="48"/>
      <c r="J51" s="49">
        <f t="shared" si="0"/>
        <v>1</v>
      </c>
      <c r="K51" s="49"/>
      <c r="L51" s="49"/>
      <c r="M51" s="50">
        <f t="shared" si="4"/>
        <v>1</v>
      </c>
      <c r="N51" s="70" t="s">
        <v>828</v>
      </c>
      <c r="O51" s="117" t="s">
        <v>959</v>
      </c>
      <c r="P51" s="40"/>
      <c r="Q51" s="40"/>
      <c r="R51" s="40"/>
      <c r="S51" s="40"/>
      <c r="T51" s="40"/>
      <c r="U51" s="40"/>
      <c r="V51" s="40"/>
    </row>
    <row r="52" spans="1:22" ht="15" customHeight="1" x14ac:dyDescent="0.3">
      <c r="A52" s="32">
        <v>39</v>
      </c>
      <c r="B52" s="47" t="s">
        <v>268</v>
      </c>
      <c r="C52" s="15" t="s">
        <v>22</v>
      </c>
      <c r="D52" s="15" t="s">
        <v>64</v>
      </c>
      <c r="E52" s="15" t="s">
        <v>375</v>
      </c>
      <c r="F52" s="15" t="s">
        <v>385</v>
      </c>
      <c r="G52" s="15" t="s">
        <v>408</v>
      </c>
      <c r="H52" s="45" t="s">
        <v>131</v>
      </c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121" t="s">
        <v>412</v>
      </c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3">
      <c r="A53" s="32">
        <v>40</v>
      </c>
      <c r="B53" s="47" t="s">
        <v>320</v>
      </c>
      <c r="C53" s="15" t="s">
        <v>22</v>
      </c>
      <c r="D53" s="15" t="s">
        <v>64</v>
      </c>
      <c r="E53" s="15" t="s">
        <v>375</v>
      </c>
      <c r="F53" s="15" t="s">
        <v>385</v>
      </c>
      <c r="G53" s="15" t="s">
        <v>408</v>
      </c>
      <c r="H53" s="45" t="s">
        <v>131</v>
      </c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121" t="s">
        <v>420</v>
      </c>
      <c r="P53" s="17"/>
      <c r="Q53" s="17"/>
      <c r="R53" s="17"/>
      <c r="S53" s="17"/>
      <c r="T53" s="17"/>
      <c r="U53" s="17"/>
      <c r="V53" s="17"/>
    </row>
    <row r="54" spans="1:22" ht="15" customHeight="1" x14ac:dyDescent="0.3">
      <c r="A54" s="32">
        <v>41</v>
      </c>
      <c r="B54" s="47" t="s">
        <v>269</v>
      </c>
      <c r="C54" s="15" t="s">
        <v>20</v>
      </c>
      <c r="D54" s="15" t="s">
        <v>64</v>
      </c>
      <c r="E54" s="15" t="s">
        <v>374</v>
      </c>
      <c r="F54" s="15" t="s">
        <v>380</v>
      </c>
      <c r="G54" s="15" t="s">
        <v>381</v>
      </c>
      <c r="H54" s="187" t="s">
        <v>131</v>
      </c>
      <c r="I54" s="48"/>
      <c r="J54" s="49">
        <f t="shared" si="0"/>
        <v>2</v>
      </c>
      <c r="K54" s="49"/>
      <c r="L54" s="49"/>
      <c r="M54" s="50">
        <f t="shared" si="4"/>
        <v>2</v>
      </c>
      <c r="N54" s="70" t="s">
        <v>628</v>
      </c>
      <c r="O54" s="121" t="s">
        <v>982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3">
      <c r="A55" s="32">
        <v>42</v>
      </c>
      <c r="B55" s="47" t="s">
        <v>270</v>
      </c>
      <c r="C55" s="15" t="s">
        <v>20</v>
      </c>
      <c r="D55" s="15" t="s">
        <v>64</v>
      </c>
      <c r="E55" s="15" t="s">
        <v>374</v>
      </c>
      <c r="F55" s="15" t="s">
        <v>384</v>
      </c>
      <c r="G55" s="15" t="s">
        <v>381</v>
      </c>
      <c r="H55" s="45" t="s">
        <v>131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121" t="s">
        <v>483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02"/>
      <c r="P56" s="29"/>
      <c r="Q56" s="29"/>
      <c r="R56" s="29"/>
      <c r="S56" s="29"/>
      <c r="T56" s="29"/>
      <c r="U56" s="29"/>
      <c r="V56" s="29"/>
    </row>
    <row r="57" spans="1:22" s="18" customFormat="1" ht="15" customHeight="1" x14ac:dyDescent="0.3">
      <c r="A57" s="32">
        <v>43</v>
      </c>
      <c r="B57" s="47" t="s">
        <v>272</v>
      </c>
      <c r="C57" s="15" t="s">
        <v>20</v>
      </c>
      <c r="D57" s="15" t="s">
        <v>64</v>
      </c>
      <c r="E57" s="15" t="s">
        <v>374</v>
      </c>
      <c r="F57" s="15" t="s">
        <v>384</v>
      </c>
      <c r="G57" s="15" t="s">
        <v>381</v>
      </c>
      <c r="H57" s="45" t="s">
        <v>131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117" t="s">
        <v>596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3">
      <c r="A58" s="32">
        <v>44</v>
      </c>
      <c r="B58" s="47" t="s">
        <v>273</v>
      </c>
      <c r="C58" s="15" t="s">
        <v>22</v>
      </c>
      <c r="D58" s="15" t="s">
        <v>64</v>
      </c>
      <c r="E58" s="15" t="s">
        <v>107</v>
      </c>
      <c r="F58" s="15"/>
      <c r="G58" s="15"/>
      <c r="H58" s="45" t="s">
        <v>133</v>
      </c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117" t="s">
        <v>412</v>
      </c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3">
      <c r="A59" s="32">
        <v>45</v>
      </c>
      <c r="B59" s="47" t="s">
        <v>274</v>
      </c>
      <c r="C59" s="15" t="s">
        <v>22</v>
      </c>
      <c r="D59" s="15" t="s">
        <v>64</v>
      </c>
      <c r="E59" s="15" t="s">
        <v>375</v>
      </c>
      <c r="F59" s="15" t="s">
        <v>380</v>
      </c>
      <c r="G59" s="15" t="s">
        <v>917</v>
      </c>
      <c r="H59" s="45" t="s">
        <v>131</v>
      </c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121" t="s">
        <v>662</v>
      </c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3">
      <c r="A60" s="32">
        <v>46</v>
      </c>
      <c r="B60" s="47" t="s">
        <v>275</v>
      </c>
      <c r="C60" s="15" t="s">
        <v>22</v>
      </c>
      <c r="D60" s="15" t="s">
        <v>64</v>
      </c>
      <c r="E60" s="15" t="s">
        <v>107</v>
      </c>
      <c r="F60" s="15"/>
      <c r="G60" s="15"/>
      <c r="H60" s="45" t="s">
        <v>133</v>
      </c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121" t="s">
        <v>412</v>
      </c>
      <c r="P60" s="17"/>
      <c r="Q60" s="17"/>
      <c r="R60" s="17"/>
      <c r="S60" s="17"/>
      <c r="T60" s="17"/>
      <c r="U60" s="17"/>
      <c r="V60" s="17"/>
    </row>
    <row r="61" spans="1:22" ht="15" customHeight="1" x14ac:dyDescent="0.3">
      <c r="A61" s="32">
        <v>47</v>
      </c>
      <c r="B61" s="47" t="s">
        <v>276</v>
      </c>
      <c r="C61" s="15" t="s">
        <v>20</v>
      </c>
      <c r="D61" s="15" t="s">
        <v>64</v>
      </c>
      <c r="E61" s="15" t="s">
        <v>374</v>
      </c>
      <c r="F61" s="15" t="s">
        <v>384</v>
      </c>
      <c r="G61" s="15" t="s">
        <v>381</v>
      </c>
      <c r="H61" s="204" t="s">
        <v>133</v>
      </c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70" t="s">
        <v>700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3">
      <c r="A62" s="32">
        <v>48</v>
      </c>
      <c r="B62" s="47" t="s">
        <v>277</v>
      </c>
      <c r="C62" s="15" t="s">
        <v>22</v>
      </c>
      <c r="D62" s="15" t="s">
        <v>64</v>
      </c>
      <c r="E62" s="15" t="s">
        <v>107</v>
      </c>
      <c r="F62" s="15"/>
      <c r="G62" s="15"/>
      <c r="H62" s="45" t="s">
        <v>133</v>
      </c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70" t="s">
        <v>412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3">
      <c r="A63" s="32">
        <v>49</v>
      </c>
      <c r="B63" s="47" t="s">
        <v>278</v>
      </c>
      <c r="C63" s="15" t="s">
        <v>21</v>
      </c>
      <c r="D63" s="15" t="s">
        <v>64</v>
      </c>
      <c r="E63" s="15" t="s">
        <v>374</v>
      </c>
      <c r="F63" s="15" t="s">
        <v>384</v>
      </c>
      <c r="G63" s="15" t="s">
        <v>408</v>
      </c>
      <c r="H63" s="45" t="s">
        <v>131</v>
      </c>
      <c r="I63" s="46"/>
      <c r="J63" s="49">
        <f t="shared" si="0"/>
        <v>1</v>
      </c>
      <c r="K63" s="49"/>
      <c r="L63" s="49"/>
      <c r="M63" s="50">
        <f t="shared" si="5"/>
        <v>1</v>
      </c>
      <c r="N63" s="69" t="s">
        <v>704</v>
      </c>
      <c r="O63" s="70" t="s">
        <v>890</v>
      </c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3">
      <c r="A64" s="32">
        <v>50</v>
      </c>
      <c r="B64" s="47" t="s">
        <v>279</v>
      </c>
      <c r="C64" s="15" t="s">
        <v>21</v>
      </c>
      <c r="D64" s="15" t="s">
        <v>64</v>
      </c>
      <c r="E64" s="15" t="s">
        <v>374</v>
      </c>
      <c r="F64" s="15" t="s">
        <v>384</v>
      </c>
      <c r="G64" s="15" t="s">
        <v>382</v>
      </c>
      <c r="H64" s="45" t="s">
        <v>136</v>
      </c>
      <c r="I64" s="48"/>
      <c r="J64" s="49">
        <f t="shared" si="0"/>
        <v>1</v>
      </c>
      <c r="K64" s="49"/>
      <c r="L64" s="49"/>
      <c r="M64" s="50">
        <f t="shared" si="5"/>
        <v>1</v>
      </c>
      <c r="N64" s="74" t="s">
        <v>663</v>
      </c>
      <c r="O64" s="122" t="s">
        <v>915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3">
      <c r="A65" s="32">
        <v>51</v>
      </c>
      <c r="B65" s="47" t="s">
        <v>280</v>
      </c>
      <c r="C65" s="15" t="s">
        <v>22</v>
      </c>
      <c r="D65" s="15" t="s">
        <v>64</v>
      </c>
      <c r="E65" s="15" t="s">
        <v>375</v>
      </c>
      <c r="F65" s="15" t="s">
        <v>380</v>
      </c>
      <c r="G65" s="15" t="s">
        <v>408</v>
      </c>
      <c r="H65" s="45" t="s">
        <v>133</v>
      </c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117" t="s">
        <v>416</v>
      </c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3">
      <c r="A66" s="32">
        <v>52</v>
      </c>
      <c r="B66" s="47" t="s">
        <v>281</v>
      </c>
      <c r="C66" s="15" t="s">
        <v>20</v>
      </c>
      <c r="D66" s="15" t="s">
        <v>64</v>
      </c>
      <c r="E66" s="15" t="s">
        <v>374</v>
      </c>
      <c r="F66" s="15" t="s">
        <v>384</v>
      </c>
      <c r="G66" s="15" t="s">
        <v>381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158" t="s">
        <v>470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3">
      <c r="A67" s="32">
        <v>53</v>
      </c>
      <c r="B67" s="47" t="s">
        <v>282</v>
      </c>
      <c r="C67" s="15" t="s">
        <v>20</v>
      </c>
      <c r="D67" s="15" t="s">
        <v>64</v>
      </c>
      <c r="E67" s="15" t="s">
        <v>374</v>
      </c>
      <c r="F67" s="15" t="s">
        <v>384</v>
      </c>
      <c r="G67" s="15" t="s">
        <v>381</v>
      </c>
      <c r="H67" s="45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70" t="s">
        <v>718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3">
      <c r="A68" s="32">
        <v>54</v>
      </c>
      <c r="B68" s="47" t="s">
        <v>283</v>
      </c>
      <c r="C68" s="15" t="s">
        <v>22</v>
      </c>
      <c r="D68" s="15" t="s">
        <v>64</v>
      </c>
      <c r="E68" s="15" t="s">
        <v>375</v>
      </c>
      <c r="F68" s="15" t="s">
        <v>380</v>
      </c>
      <c r="G68" s="15" t="s">
        <v>917</v>
      </c>
      <c r="H68" s="45" t="s">
        <v>133</v>
      </c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117" t="s">
        <v>472</v>
      </c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3">
      <c r="A69" s="32">
        <v>55</v>
      </c>
      <c r="B69" s="47" t="s">
        <v>284</v>
      </c>
      <c r="C69" s="15" t="s">
        <v>22</v>
      </c>
      <c r="D69" s="15" t="s">
        <v>64</v>
      </c>
      <c r="E69" s="15" t="s">
        <v>107</v>
      </c>
      <c r="F69" s="15"/>
      <c r="G69" s="15"/>
      <c r="H69" s="45" t="s">
        <v>133</v>
      </c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117" t="s">
        <v>416</v>
      </c>
      <c r="P69" s="17"/>
      <c r="Q69" s="17"/>
      <c r="R69" s="17"/>
      <c r="S69" s="17"/>
      <c r="T69" s="17"/>
      <c r="U69" s="17"/>
      <c r="V69" s="17"/>
    </row>
    <row r="70" spans="1:22" ht="15" customHeight="1" x14ac:dyDescent="0.3">
      <c r="A70" s="32">
        <v>56</v>
      </c>
      <c r="B70" s="47" t="s">
        <v>285</v>
      </c>
      <c r="C70" s="15" t="s">
        <v>21</v>
      </c>
      <c r="D70" s="15" t="s">
        <v>64</v>
      </c>
      <c r="E70" s="15" t="s">
        <v>374</v>
      </c>
      <c r="F70" s="15" t="s">
        <v>384</v>
      </c>
      <c r="G70" s="15" t="s">
        <v>408</v>
      </c>
      <c r="H70" s="178" t="s">
        <v>131</v>
      </c>
      <c r="I70" s="48"/>
      <c r="J70" s="49">
        <f t="shared" si="0"/>
        <v>1</v>
      </c>
      <c r="K70" s="49"/>
      <c r="L70" s="49"/>
      <c r="M70" s="50">
        <f t="shared" si="5"/>
        <v>1</v>
      </c>
      <c r="N70" s="69" t="s">
        <v>812</v>
      </c>
      <c r="O70" s="117" t="s">
        <v>736</v>
      </c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02"/>
      <c r="P71" s="29"/>
      <c r="Q71" s="29"/>
      <c r="R71" s="29"/>
      <c r="S71" s="29"/>
      <c r="T71" s="29"/>
      <c r="U71" s="29"/>
      <c r="V71" s="29"/>
    </row>
    <row r="72" spans="1:22" s="18" customFormat="1" ht="15" customHeight="1" x14ac:dyDescent="0.3">
      <c r="A72" s="32">
        <v>57</v>
      </c>
      <c r="B72" s="47" t="s">
        <v>287</v>
      </c>
      <c r="C72" s="15" t="s">
        <v>22</v>
      </c>
      <c r="D72" s="15" t="s">
        <v>64</v>
      </c>
      <c r="E72" s="15" t="s">
        <v>375</v>
      </c>
      <c r="F72" s="15" t="s">
        <v>385</v>
      </c>
      <c r="G72" s="15" t="s">
        <v>408</v>
      </c>
      <c r="H72" s="178" t="s">
        <v>131</v>
      </c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117" t="s">
        <v>416</v>
      </c>
      <c r="P72" s="17"/>
      <c r="Q72" s="17"/>
      <c r="R72" s="17"/>
      <c r="S72" s="17"/>
      <c r="T72" s="17"/>
      <c r="U72" s="17"/>
      <c r="V72" s="17"/>
    </row>
    <row r="73" spans="1:22" ht="15" customHeight="1" x14ac:dyDescent="0.3">
      <c r="A73" s="32">
        <v>58</v>
      </c>
      <c r="B73" s="47" t="s">
        <v>288</v>
      </c>
      <c r="C73" s="15" t="s">
        <v>22</v>
      </c>
      <c r="D73" s="15" t="s">
        <v>64</v>
      </c>
      <c r="E73" s="15" t="s">
        <v>107</v>
      </c>
      <c r="F73" s="15"/>
      <c r="G73" s="15"/>
      <c r="H73" s="45" t="s">
        <v>131</v>
      </c>
      <c r="I73" s="48"/>
      <c r="J73" s="49">
        <f t="shared" si="0"/>
        <v>0</v>
      </c>
      <c r="K73" s="49"/>
      <c r="L73" s="49"/>
      <c r="M73" s="50">
        <f t="shared" si="6"/>
        <v>0</v>
      </c>
      <c r="N73" s="69" t="s">
        <v>742</v>
      </c>
      <c r="O73" s="117" t="s">
        <v>412</v>
      </c>
      <c r="P73" s="40"/>
      <c r="Q73" s="40"/>
      <c r="R73" s="40"/>
      <c r="S73" s="40"/>
      <c r="T73" s="40"/>
      <c r="U73" s="40"/>
      <c r="V73" s="40"/>
    </row>
    <row r="74" spans="1:22" ht="15" customHeight="1" x14ac:dyDescent="0.3">
      <c r="A74" s="32">
        <v>59</v>
      </c>
      <c r="B74" s="47" t="s">
        <v>289</v>
      </c>
      <c r="C74" s="15" t="s">
        <v>22</v>
      </c>
      <c r="D74" s="15" t="s">
        <v>64</v>
      </c>
      <c r="E74" s="15" t="s">
        <v>375</v>
      </c>
      <c r="F74" s="15" t="s">
        <v>380</v>
      </c>
      <c r="G74" s="15" t="s">
        <v>408</v>
      </c>
      <c r="H74" s="45" t="s">
        <v>131</v>
      </c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69" t="s">
        <v>717</v>
      </c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3">
      <c r="A75" s="32">
        <v>60</v>
      </c>
      <c r="B75" s="47" t="s">
        <v>290</v>
      </c>
      <c r="C75" s="15" t="s">
        <v>20</v>
      </c>
      <c r="D75" s="15" t="s">
        <v>64</v>
      </c>
      <c r="E75" s="15" t="s">
        <v>374</v>
      </c>
      <c r="F75" s="15" t="s">
        <v>384</v>
      </c>
      <c r="G75" s="15" t="s">
        <v>381</v>
      </c>
      <c r="H75" s="45" t="s">
        <v>133</v>
      </c>
      <c r="I75" s="48"/>
      <c r="J75" s="49">
        <f t="shared" si="0"/>
        <v>2</v>
      </c>
      <c r="K75" s="49"/>
      <c r="L75" s="49"/>
      <c r="M75" s="50">
        <f t="shared" si="6"/>
        <v>2</v>
      </c>
      <c r="N75" s="70" t="s">
        <v>978</v>
      </c>
      <c r="O75" s="70" t="s">
        <v>980</v>
      </c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3">
      <c r="A76" s="32">
        <v>61</v>
      </c>
      <c r="B76" s="47" t="s">
        <v>291</v>
      </c>
      <c r="C76" s="15" t="s">
        <v>20</v>
      </c>
      <c r="D76" s="15" t="s">
        <v>64</v>
      </c>
      <c r="E76" s="15" t="s">
        <v>374</v>
      </c>
      <c r="F76" s="15"/>
      <c r="G76" s="15" t="s">
        <v>381</v>
      </c>
      <c r="H76" s="45" t="s">
        <v>131</v>
      </c>
      <c r="I76" s="48"/>
      <c r="J76" s="49">
        <f t="shared" ref="J76:J103" si="7">IF(C76=C$6,2,IF(C76=C$7,1,0))</f>
        <v>2</v>
      </c>
      <c r="K76" s="49"/>
      <c r="L76" s="49"/>
      <c r="M76" s="50">
        <f t="shared" si="6"/>
        <v>2</v>
      </c>
      <c r="N76" s="69" t="s">
        <v>795</v>
      </c>
      <c r="O76" s="117" t="s">
        <v>206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3">
      <c r="A77" s="32">
        <v>62</v>
      </c>
      <c r="B77" s="47" t="s">
        <v>292</v>
      </c>
      <c r="C77" s="15" t="s">
        <v>22</v>
      </c>
      <c r="D77" s="15" t="s">
        <v>64</v>
      </c>
      <c r="E77" s="15" t="s">
        <v>107</v>
      </c>
      <c r="F77" s="15"/>
      <c r="G77" s="15"/>
      <c r="H77" s="45" t="s">
        <v>131</v>
      </c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117" t="s">
        <v>412</v>
      </c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02"/>
      <c r="P78" s="29"/>
      <c r="Q78" s="29"/>
      <c r="R78" s="29"/>
      <c r="S78" s="29"/>
      <c r="T78" s="29"/>
      <c r="U78" s="29"/>
      <c r="V78" s="29"/>
    </row>
    <row r="79" spans="1:22" s="18" customFormat="1" ht="15" customHeight="1" x14ac:dyDescent="0.3">
      <c r="A79" s="32">
        <v>63</v>
      </c>
      <c r="B79" s="47" t="s">
        <v>294</v>
      </c>
      <c r="C79" s="15" t="s">
        <v>20</v>
      </c>
      <c r="D79" s="15" t="s">
        <v>64</v>
      </c>
      <c r="E79" s="15" t="s">
        <v>374</v>
      </c>
      <c r="F79" s="15" t="s">
        <v>384</v>
      </c>
      <c r="G79" s="15" t="s">
        <v>381</v>
      </c>
      <c r="H79" s="197" t="s">
        <v>847</v>
      </c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117" t="s">
        <v>918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3">
      <c r="A80" s="32">
        <v>64</v>
      </c>
      <c r="B80" s="47" t="s">
        <v>295</v>
      </c>
      <c r="C80" s="15" t="s">
        <v>22</v>
      </c>
      <c r="D80" s="15" t="s">
        <v>64</v>
      </c>
      <c r="E80" s="15" t="s">
        <v>375</v>
      </c>
      <c r="F80" s="15" t="s">
        <v>380</v>
      </c>
      <c r="G80" s="15" t="s">
        <v>917</v>
      </c>
      <c r="H80" s="45" t="s">
        <v>133</v>
      </c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117" t="s">
        <v>990</v>
      </c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3">
      <c r="A81" s="32">
        <v>65</v>
      </c>
      <c r="B81" s="47" t="s">
        <v>296</v>
      </c>
      <c r="C81" s="15" t="s">
        <v>22</v>
      </c>
      <c r="D81" s="15" t="s">
        <v>64</v>
      </c>
      <c r="E81" s="15" t="s">
        <v>375</v>
      </c>
      <c r="F81" s="15" t="s">
        <v>380</v>
      </c>
      <c r="G81" s="15" t="s">
        <v>408</v>
      </c>
      <c r="H81" s="45" t="s">
        <v>128</v>
      </c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117" t="s">
        <v>218</v>
      </c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3">
      <c r="A82" s="32">
        <v>66</v>
      </c>
      <c r="B82" s="47" t="s">
        <v>297</v>
      </c>
      <c r="C82" s="15" t="s">
        <v>22</v>
      </c>
      <c r="D82" s="15" t="s">
        <v>64</v>
      </c>
      <c r="E82" s="15" t="s">
        <v>375</v>
      </c>
      <c r="F82" s="15" t="s">
        <v>380</v>
      </c>
      <c r="G82" s="15" t="s">
        <v>408</v>
      </c>
      <c r="H82" s="214" t="s">
        <v>133</v>
      </c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117" t="s">
        <v>412</v>
      </c>
      <c r="P82" s="17"/>
      <c r="Q82" s="17"/>
      <c r="R82" s="17"/>
      <c r="S82" s="17"/>
      <c r="T82" s="17"/>
      <c r="U82" s="17"/>
      <c r="V82" s="17"/>
    </row>
    <row r="83" spans="1:22" ht="15" customHeight="1" x14ac:dyDescent="0.3">
      <c r="A83" s="32">
        <v>67</v>
      </c>
      <c r="B83" s="47" t="s">
        <v>298</v>
      </c>
      <c r="C83" s="15" t="s">
        <v>21</v>
      </c>
      <c r="D83" s="15" t="s">
        <v>64</v>
      </c>
      <c r="E83" s="15" t="s">
        <v>374</v>
      </c>
      <c r="F83" s="15" t="s">
        <v>384</v>
      </c>
      <c r="G83" s="15" t="s">
        <v>408</v>
      </c>
      <c r="H83" s="45" t="s">
        <v>136</v>
      </c>
      <c r="I83" s="48"/>
      <c r="J83" s="49">
        <f t="shared" si="7"/>
        <v>1</v>
      </c>
      <c r="K83" s="49"/>
      <c r="L83" s="49"/>
      <c r="M83" s="50">
        <f t="shared" si="8"/>
        <v>1</v>
      </c>
      <c r="N83" s="69" t="s">
        <v>682</v>
      </c>
      <c r="O83" s="70" t="s">
        <v>684</v>
      </c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3">
      <c r="A84" s="32">
        <v>68</v>
      </c>
      <c r="B84" s="47" t="s">
        <v>299</v>
      </c>
      <c r="C84" s="15" t="s">
        <v>22</v>
      </c>
      <c r="D84" s="15" t="s">
        <v>64</v>
      </c>
      <c r="E84" s="15" t="s">
        <v>107</v>
      </c>
      <c r="F84" s="15"/>
      <c r="G84" s="15"/>
      <c r="H84" s="45" t="s">
        <v>131</v>
      </c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117" t="s">
        <v>691</v>
      </c>
      <c r="P84" s="17"/>
      <c r="Q84" s="17"/>
      <c r="R84" s="17"/>
      <c r="S84" s="17"/>
      <c r="T84" s="17"/>
      <c r="U84" s="17"/>
      <c r="V84" s="17"/>
    </row>
    <row r="85" spans="1:22" ht="15" customHeight="1" x14ac:dyDescent="0.3">
      <c r="A85" s="32">
        <v>69</v>
      </c>
      <c r="B85" s="47" t="s">
        <v>300</v>
      </c>
      <c r="C85" s="15" t="s">
        <v>20</v>
      </c>
      <c r="D85" s="15" t="s">
        <v>64</v>
      </c>
      <c r="E85" s="15" t="s">
        <v>374</v>
      </c>
      <c r="F85" s="15" t="s">
        <v>384</v>
      </c>
      <c r="G85" s="15" t="s">
        <v>381</v>
      </c>
      <c r="H85" s="45" t="s">
        <v>131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117" t="s">
        <v>436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3">
      <c r="A86" s="32">
        <v>70</v>
      </c>
      <c r="B86" s="47" t="s">
        <v>301</v>
      </c>
      <c r="C86" s="15" t="s">
        <v>20</v>
      </c>
      <c r="D86" s="15" t="s">
        <v>64</v>
      </c>
      <c r="E86" s="15" t="s">
        <v>374</v>
      </c>
      <c r="F86" s="15" t="s">
        <v>384</v>
      </c>
      <c r="G86" s="15" t="s">
        <v>381</v>
      </c>
      <c r="H86" s="45" t="s">
        <v>131</v>
      </c>
      <c r="I86" s="48"/>
      <c r="J86" s="49">
        <f t="shared" si="7"/>
        <v>2</v>
      </c>
      <c r="K86" s="49"/>
      <c r="L86" s="49"/>
      <c r="M86" s="50">
        <f t="shared" si="8"/>
        <v>2</v>
      </c>
      <c r="N86" s="69" t="s">
        <v>225</v>
      </c>
      <c r="O86" s="117" t="s">
        <v>899</v>
      </c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3">
      <c r="A87" s="32">
        <v>71</v>
      </c>
      <c r="B87" s="47" t="s">
        <v>302</v>
      </c>
      <c r="C87" s="15" t="s">
        <v>22</v>
      </c>
      <c r="D87" s="15" t="s">
        <v>64</v>
      </c>
      <c r="E87" s="15" t="s">
        <v>107</v>
      </c>
      <c r="F87" s="15"/>
      <c r="G87" s="15"/>
      <c r="H87" s="45" t="s">
        <v>131</v>
      </c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117" t="s">
        <v>412</v>
      </c>
      <c r="P87" s="17"/>
      <c r="Q87" s="17"/>
      <c r="R87" s="17"/>
      <c r="S87" s="17"/>
      <c r="T87" s="17"/>
      <c r="U87" s="17"/>
      <c r="V87" s="17"/>
    </row>
    <row r="88" spans="1:22" ht="15" customHeight="1" x14ac:dyDescent="0.3">
      <c r="A88" s="32">
        <v>72</v>
      </c>
      <c r="B88" s="47" t="s">
        <v>303</v>
      </c>
      <c r="C88" s="15" t="s">
        <v>22</v>
      </c>
      <c r="D88" s="15" t="s">
        <v>64</v>
      </c>
      <c r="E88" s="15" t="s">
        <v>375</v>
      </c>
      <c r="F88" s="15" t="s">
        <v>380</v>
      </c>
      <c r="G88" s="15" t="s">
        <v>917</v>
      </c>
      <c r="H88" s="213" t="s">
        <v>136</v>
      </c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971</v>
      </c>
      <c r="O88" s="117" t="s">
        <v>970</v>
      </c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3">
      <c r="A89" s="32">
        <v>73</v>
      </c>
      <c r="B89" s="47" t="s">
        <v>304</v>
      </c>
      <c r="C89" s="15" t="s">
        <v>20</v>
      </c>
      <c r="D89" s="15" t="s">
        <v>64</v>
      </c>
      <c r="E89" s="15" t="s">
        <v>374</v>
      </c>
      <c r="F89" s="15" t="s">
        <v>384</v>
      </c>
      <c r="G89" s="15" t="s">
        <v>381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70" t="s">
        <v>756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3">
      <c r="A90" s="32">
        <v>74</v>
      </c>
      <c r="B90" s="47" t="s">
        <v>305</v>
      </c>
      <c r="C90" s="15" t="s">
        <v>22</v>
      </c>
      <c r="D90" s="15" t="s">
        <v>64</v>
      </c>
      <c r="E90" s="15" t="s">
        <v>107</v>
      </c>
      <c r="F90" s="15"/>
      <c r="G90" s="15"/>
      <c r="H90" s="45" t="s">
        <v>136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117" t="s">
        <v>696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02"/>
      <c r="P91" s="29"/>
      <c r="Q91" s="29"/>
      <c r="R91" s="29"/>
      <c r="S91" s="29"/>
      <c r="T91" s="29"/>
      <c r="U91" s="29"/>
      <c r="V91" s="29"/>
    </row>
    <row r="92" spans="1:22" s="18" customFormat="1" ht="15" customHeight="1" x14ac:dyDescent="0.3">
      <c r="A92" s="32">
        <v>75</v>
      </c>
      <c r="B92" s="47" t="s">
        <v>307</v>
      </c>
      <c r="C92" s="15" t="s">
        <v>22</v>
      </c>
      <c r="D92" s="15" t="s">
        <v>63</v>
      </c>
      <c r="E92" s="15" t="s">
        <v>375</v>
      </c>
      <c r="F92" s="15" t="s">
        <v>385</v>
      </c>
      <c r="G92" s="15" t="s">
        <v>917</v>
      </c>
      <c r="H92" s="45" t="s">
        <v>136</v>
      </c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117" t="s">
        <v>426</v>
      </c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3">
      <c r="A93" s="32">
        <v>76</v>
      </c>
      <c r="B93" s="47" t="s">
        <v>308</v>
      </c>
      <c r="C93" s="15" t="s">
        <v>22</v>
      </c>
      <c r="D93" s="15" t="s">
        <v>64</v>
      </c>
      <c r="E93" s="15" t="s">
        <v>375</v>
      </c>
      <c r="F93" s="15" t="s">
        <v>380</v>
      </c>
      <c r="G93" s="15" t="s">
        <v>408</v>
      </c>
      <c r="H93" s="45" t="s">
        <v>136</v>
      </c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117" t="s">
        <v>472</v>
      </c>
      <c r="P93" s="17"/>
      <c r="Q93" s="17"/>
      <c r="R93" s="17"/>
      <c r="S93" s="17"/>
      <c r="T93" s="17"/>
      <c r="U93" s="17"/>
      <c r="V93" s="17"/>
    </row>
    <row r="94" spans="1:22" ht="15" customHeight="1" x14ac:dyDescent="0.3">
      <c r="A94" s="32">
        <v>77</v>
      </c>
      <c r="B94" s="47" t="s">
        <v>309</v>
      </c>
      <c r="C94" s="15" t="s">
        <v>20</v>
      </c>
      <c r="D94" s="15" t="s">
        <v>64</v>
      </c>
      <c r="E94" s="15" t="s">
        <v>374</v>
      </c>
      <c r="F94" s="15" t="s">
        <v>384</v>
      </c>
      <c r="G94" s="15" t="s">
        <v>381</v>
      </c>
      <c r="H94" s="45" t="s">
        <v>131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117" t="s">
        <v>938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3">
      <c r="A95" s="32">
        <v>78</v>
      </c>
      <c r="B95" s="47" t="s">
        <v>310</v>
      </c>
      <c r="C95" s="15" t="s">
        <v>22</v>
      </c>
      <c r="D95" s="15" t="s">
        <v>64</v>
      </c>
      <c r="E95" s="15" t="s">
        <v>375</v>
      </c>
      <c r="F95" s="15" t="s">
        <v>380</v>
      </c>
      <c r="G95" s="15" t="s">
        <v>917</v>
      </c>
      <c r="H95" s="45" t="s">
        <v>133</v>
      </c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117" t="s">
        <v>443</v>
      </c>
      <c r="P95" s="40"/>
      <c r="Q95" s="40"/>
      <c r="R95" s="40"/>
      <c r="S95" s="40"/>
      <c r="T95" s="40"/>
      <c r="U95" s="40"/>
      <c r="V95" s="40"/>
    </row>
    <row r="96" spans="1:22" ht="15" customHeight="1" x14ac:dyDescent="0.3">
      <c r="A96" s="32">
        <v>79</v>
      </c>
      <c r="B96" s="47" t="s">
        <v>311</v>
      </c>
      <c r="C96" s="15" t="s">
        <v>22</v>
      </c>
      <c r="D96" s="15" t="s">
        <v>64</v>
      </c>
      <c r="E96" s="15" t="s">
        <v>375</v>
      </c>
      <c r="F96" s="15" t="s">
        <v>385</v>
      </c>
      <c r="G96" s="15" t="s">
        <v>408</v>
      </c>
      <c r="H96" s="45" t="s">
        <v>128</v>
      </c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117" t="s">
        <v>450</v>
      </c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3">
      <c r="A97" s="32">
        <v>80</v>
      </c>
      <c r="B97" s="47" t="s">
        <v>312</v>
      </c>
      <c r="C97" s="15" t="s">
        <v>20</v>
      </c>
      <c r="D97" s="15" t="s">
        <v>64</v>
      </c>
      <c r="E97" s="15" t="s">
        <v>374</v>
      </c>
      <c r="F97" s="15" t="s">
        <v>384</v>
      </c>
      <c r="G97" s="15" t="s">
        <v>381</v>
      </c>
      <c r="H97" s="48" t="s">
        <v>940</v>
      </c>
      <c r="I97" s="46"/>
      <c r="J97" s="49">
        <f t="shared" si="7"/>
        <v>2</v>
      </c>
      <c r="K97" s="49"/>
      <c r="L97" s="49"/>
      <c r="M97" s="50">
        <f t="shared" si="9"/>
        <v>2</v>
      </c>
      <c r="N97" s="200" t="s">
        <v>869</v>
      </c>
      <c r="O97" s="117" t="s">
        <v>866</v>
      </c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3">
      <c r="A98" s="32">
        <v>81</v>
      </c>
      <c r="B98" s="47" t="s">
        <v>313</v>
      </c>
      <c r="C98" s="15" t="s">
        <v>22</v>
      </c>
      <c r="D98" s="15" t="s">
        <v>64</v>
      </c>
      <c r="E98" s="15" t="s">
        <v>107</v>
      </c>
      <c r="F98" s="15"/>
      <c r="G98" s="15"/>
      <c r="H98" s="45" t="s">
        <v>131</v>
      </c>
      <c r="I98" s="48"/>
      <c r="J98" s="49">
        <f t="shared" si="7"/>
        <v>0</v>
      </c>
      <c r="K98" s="49"/>
      <c r="L98" s="49"/>
      <c r="M98" s="50">
        <f t="shared" si="9"/>
        <v>0</v>
      </c>
      <c r="N98" s="69" t="s">
        <v>452</v>
      </c>
      <c r="O98" s="117" t="s">
        <v>412</v>
      </c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3">
      <c r="A99" s="32">
        <v>82</v>
      </c>
      <c r="B99" s="47" t="s">
        <v>314</v>
      </c>
      <c r="C99" s="15" t="s">
        <v>22</v>
      </c>
      <c r="D99" s="15" t="s">
        <v>64</v>
      </c>
      <c r="E99" s="15" t="s">
        <v>107</v>
      </c>
      <c r="F99" s="15"/>
      <c r="G99" s="15" t="s">
        <v>382</v>
      </c>
      <c r="H99" s="45" t="s">
        <v>371</v>
      </c>
      <c r="I99" s="46"/>
      <c r="J99" s="49">
        <f t="shared" si="7"/>
        <v>0</v>
      </c>
      <c r="K99" s="49"/>
      <c r="L99" s="49"/>
      <c r="M99" s="50">
        <f t="shared" si="9"/>
        <v>0</v>
      </c>
      <c r="N99" s="69" t="s">
        <v>370</v>
      </c>
      <c r="O99" s="117" t="s">
        <v>412</v>
      </c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3">
      <c r="A100" s="32">
        <v>83</v>
      </c>
      <c r="B100" s="47" t="s">
        <v>315</v>
      </c>
      <c r="C100" s="15" t="s">
        <v>22</v>
      </c>
      <c r="D100" s="15" t="s">
        <v>64</v>
      </c>
      <c r="E100" s="15" t="s">
        <v>375</v>
      </c>
      <c r="F100" s="15" t="s">
        <v>380</v>
      </c>
      <c r="G100" s="15" t="s">
        <v>917</v>
      </c>
      <c r="H100" s="45" t="s">
        <v>128</v>
      </c>
      <c r="I100" s="48"/>
      <c r="J100" s="49">
        <f t="shared" si="7"/>
        <v>0</v>
      </c>
      <c r="K100" s="49"/>
      <c r="L100" s="49"/>
      <c r="M100" s="50">
        <f t="shared" si="9"/>
        <v>0</v>
      </c>
      <c r="N100" s="69" t="s">
        <v>409</v>
      </c>
      <c r="O100" s="117" t="s">
        <v>419</v>
      </c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02"/>
      <c r="P101" s="29"/>
      <c r="Q101" s="29"/>
      <c r="R101" s="29"/>
      <c r="S101" s="29"/>
      <c r="T101" s="29"/>
      <c r="U101" s="29"/>
      <c r="V101" s="29"/>
    </row>
    <row r="102" spans="1:22" ht="15" customHeight="1" x14ac:dyDescent="0.3">
      <c r="A102" s="32">
        <v>84</v>
      </c>
      <c r="B102" s="47" t="s">
        <v>345</v>
      </c>
      <c r="C102" s="15" t="s">
        <v>22</v>
      </c>
      <c r="D102" s="15" t="s">
        <v>64</v>
      </c>
      <c r="E102" s="15" t="s">
        <v>375</v>
      </c>
      <c r="F102" s="15" t="s">
        <v>385</v>
      </c>
      <c r="G102" s="15" t="s">
        <v>408</v>
      </c>
      <c r="H102" s="45" t="s">
        <v>128</v>
      </c>
      <c r="I102" s="48"/>
      <c r="J102" s="49">
        <f t="shared" si="7"/>
        <v>0</v>
      </c>
      <c r="K102" s="49"/>
      <c r="L102" s="49"/>
      <c r="M102" s="50">
        <f>J102*(1-K102)*(1-L102)</f>
        <v>0</v>
      </c>
      <c r="N102" s="69" t="s">
        <v>367</v>
      </c>
      <c r="O102" s="117" t="s">
        <v>416</v>
      </c>
      <c r="P102" s="40"/>
      <c r="Q102" s="40"/>
      <c r="R102" s="40"/>
      <c r="S102" s="40"/>
      <c r="T102" s="40"/>
      <c r="U102" s="40"/>
      <c r="V102" s="40"/>
    </row>
    <row r="103" spans="1:22" ht="15" customHeight="1" x14ac:dyDescent="0.3">
      <c r="A103" s="32">
        <v>85</v>
      </c>
      <c r="B103" s="47" t="s">
        <v>346</v>
      </c>
      <c r="C103" s="15" t="s">
        <v>22</v>
      </c>
      <c r="D103" s="15" t="s">
        <v>64</v>
      </c>
      <c r="E103" s="15" t="s">
        <v>375</v>
      </c>
      <c r="F103" s="15" t="s">
        <v>385</v>
      </c>
      <c r="G103" s="15" t="s">
        <v>408</v>
      </c>
      <c r="H103" s="45" t="s">
        <v>128</v>
      </c>
      <c r="I103" s="48"/>
      <c r="J103" s="49">
        <f t="shared" si="7"/>
        <v>0</v>
      </c>
      <c r="K103" s="49"/>
      <c r="L103" s="49"/>
      <c r="M103" s="50">
        <f>J103*(1-K103)*(1-L103)</f>
        <v>0</v>
      </c>
      <c r="N103" s="69" t="s">
        <v>369</v>
      </c>
      <c r="O103" s="117" t="s">
        <v>420</v>
      </c>
    </row>
    <row r="104" spans="1:22" ht="15" customHeight="1" x14ac:dyDescent="0.3"/>
    <row r="105" spans="1:22" ht="15" customHeight="1" x14ac:dyDescent="0.3">
      <c r="B105" s="40"/>
    </row>
    <row r="106" spans="1:22" ht="15" customHeight="1" x14ac:dyDescent="0.3"/>
    <row r="107" spans="1:22" ht="15" customHeight="1" x14ac:dyDescent="0.3">
      <c r="A107" s="27"/>
      <c r="B107" s="19"/>
      <c r="C107" s="28"/>
      <c r="D107" s="28"/>
      <c r="E107" s="28"/>
      <c r="F107" s="153"/>
      <c r="G107" s="28"/>
      <c r="H107" s="19"/>
      <c r="I107" s="19"/>
      <c r="J107" s="28"/>
      <c r="K107" s="28"/>
      <c r="L107" s="28"/>
      <c r="M107" s="28"/>
      <c r="N107" s="28"/>
      <c r="O107" s="28"/>
    </row>
    <row r="108" spans="1:22" ht="15" customHeight="1" x14ac:dyDescent="0.3"/>
    <row r="109" spans="1:22" ht="15" customHeight="1" x14ac:dyDescent="0.3"/>
    <row r="110" spans="1:22" ht="15" customHeight="1" x14ac:dyDescent="0.3"/>
    <row r="111" spans="1:22" ht="15" customHeight="1" x14ac:dyDescent="0.3"/>
    <row r="112" spans="1:22" ht="15" customHeight="1" x14ac:dyDescent="0.3"/>
    <row r="113" spans="1:15" ht="15" customHeight="1" x14ac:dyDescent="0.3"/>
    <row r="114" spans="1:15" ht="15" customHeight="1" x14ac:dyDescent="0.3">
      <c r="A114" s="27"/>
      <c r="B114" s="19"/>
      <c r="C114" s="28"/>
      <c r="D114" s="28"/>
      <c r="E114" s="28"/>
      <c r="F114" s="153"/>
      <c r="G114" s="28"/>
      <c r="H114" s="19"/>
      <c r="I114" s="19"/>
      <c r="J114" s="28"/>
      <c r="K114" s="28"/>
      <c r="L114" s="28"/>
      <c r="M114" s="28"/>
      <c r="N114" s="28"/>
      <c r="O114" s="28"/>
    </row>
    <row r="115" spans="1:15" ht="15" customHeight="1" x14ac:dyDescent="0.3"/>
    <row r="116" spans="1:15" ht="15" customHeight="1" x14ac:dyDescent="0.3"/>
    <row r="117" spans="1:15" ht="15" customHeight="1" x14ac:dyDescent="0.3"/>
    <row r="118" spans="1:15" ht="15" customHeight="1" x14ac:dyDescent="0.3">
      <c r="A118" s="27"/>
      <c r="B118" s="19"/>
      <c r="C118" s="28"/>
      <c r="D118" s="28"/>
      <c r="E118" s="28"/>
      <c r="F118" s="153"/>
      <c r="G118" s="28"/>
      <c r="H118" s="19"/>
      <c r="I118" s="19"/>
      <c r="J118" s="28"/>
      <c r="K118" s="28"/>
      <c r="L118" s="28"/>
      <c r="M118" s="28"/>
      <c r="N118" s="28"/>
      <c r="O118" s="28"/>
    </row>
    <row r="119" spans="1:15" ht="15" customHeight="1" x14ac:dyDescent="0.3"/>
    <row r="120" spans="1:15" ht="15" customHeight="1" x14ac:dyDescent="0.3"/>
    <row r="121" spans="1:15" ht="15" customHeight="1" x14ac:dyDescent="0.3">
      <c r="A121" s="27"/>
      <c r="B121" s="19"/>
      <c r="C121" s="28"/>
      <c r="D121" s="28"/>
      <c r="E121" s="28"/>
      <c r="F121" s="153"/>
      <c r="G121" s="28"/>
      <c r="H121" s="19"/>
      <c r="I121" s="19"/>
      <c r="J121" s="28"/>
      <c r="K121" s="28"/>
      <c r="L121" s="28"/>
      <c r="M121" s="28"/>
      <c r="N121" s="28"/>
      <c r="O121" s="28"/>
    </row>
    <row r="122" spans="1:15" ht="15" customHeight="1" x14ac:dyDescent="0.3"/>
    <row r="123" spans="1:15" ht="15" customHeight="1" x14ac:dyDescent="0.3"/>
    <row r="124" spans="1:15" ht="15" customHeight="1" x14ac:dyDescent="0.3"/>
    <row r="125" spans="1:15" ht="15" customHeight="1" x14ac:dyDescent="0.3">
      <c r="A125" s="27"/>
      <c r="B125" s="19"/>
      <c r="C125" s="28"/>
      <c r="D125" s="28"/>
      <c r="E125" s="28"/>
      <c r="F125" s="153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x14ac:dyDescent="0.3">
      <c r="A128" s="27"/>
      <c r="B128" s="19"/>
      <c r="C128" s="28"/>
      <c r="D128" s="28"/>
      <c r="E128" s="28"/>
      <c r="F128" s="153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x14ac:dyDescent="0.3">
      <c r="A132" s="27"/>
      <c r="B132" s="19"/>
      <c r="C132" s="28"/>
      <c r="D132" s="28"/>
      <c r="E132" s="28"/>
      <c r="F132" s="153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dataConsolidate/>
  <mergeCells count="17">
    <mergeCell ref="O4:O9"/>
    <mergeCell ref="M5:M9"/>
    <mergeCell ref="B4:B5"/>
    <mergeCell ref="A1:O1"/>
    <mergeCell ref="A3:O3"/>
    <mergeCell ref="C4:C5"/>
    <mergeCell ref="J4:M4"/>
    <mergeCell ref="K5:L5"/>
    <mergeCell ref="D4:G4"/>
    <mergeCell ref="N4:N9"/>
    <mergeCell ref="A4:A9"/>
    <mergeCell ref="B6:B9"/>
    <mergeCell ref="H4:H9"/>
    <mergeCell ref="I4:I9"/>
    <mergeCell ref="J5:J9"/>
    <mergeCell ref="K6:K9"/>
    <mergeCell ref="L6:L9"/>
  </mergeCells>
  <phoneticPr fontId="31" type="noConversion"/>
  <dataValidations count="6">
    <dataValidation type="list" allowBlank="1" showInputMessage="1" showErrorMessage="1" sqref="C92:C100 C102:C103 C79:C90 C72:C77 C57:C70 C49:C55 C42:C47 C30:C40 C11:C28">
      <formula1>$C$6:$C$10</formula1>
    </dataValidation>
    <dataValidation type="list" allowBlank="1" showInputMessage="1" showErrorMessage="1" sqref="D30:D40 D102:D103 D11:D28 D92:D100 D79:D90 D72:D77 D57:D70 D49:D55 D42:D47">
      <formula1>$D$6:$D$10</formula1>
    </dataValidation>
    <dataValidation type="list" allowBlank="1" showInputMessage="1" showErrorMessage="1" sqref="G11:G28 G102:G103 G92:G100 G72:G77 G57:G70 G42:G47 G49:G55 G79:G90 G30:G40">
      <formula1>$G$6:$G$10</formula1>
    </dataValidation>
    <dataValidation type="list" allowBlank="1" showInputMessage="1" showErrorMessage="1" sqref="K92:L100 K11:L28 K30:L40 K42:L47 K49:L55 K57:L70 K72:L77 K79:L90 K102:L103">
      <formula1>Формат</formula1>
    </dataValidation>
    <dataValidation type="list" allowBlank="1" showInputMessage="1" showErrorMessage="1" sqref="E11:E103">
      <formula1>$E$6:$E$10</formula1>
    </dataValidation>
    <dataValidation type="list" allowBlank="1" showInputMessage="1" showErrorMessage="1" sqref="F11:F103">
      <formula1>$F$6:$F$10</formula1>
    </dataValidation>
  </dataValidations>
  <hyperlinks>
    <hyperlink ref="O20" r:id="rId1"/>
    <hyperlink ref="O44" r:id="rId2"/>
    <hyperlink ref="O55" r:id="rId3" display="http://openbudsk.ru/content/bdg/об исполнении доходной части краевого бюджета за 2014 г.xls"/>
    <hyperlink ref="O11" r:id="rId4" display="http://beldepfin.ru/inf/uploads/2015/07/Исполнение-утвержденного-областного-бюджета-по-собственным-доходам-за-2014.xls"/>
    <hyperlink ref="O18" r:id="rId5" display="http://adm.rkursk.ru/inc/download.php?file_id=28194"/>
    <hyperlink ref="O45" r:id="rId6" display="http://mf-ao.ru/documents/proekt/proektzao_2014_10.zip"/>
    <hyperlink ref="O83" r:id="rId7" display="http://fin22.ru/files/matotch-2014.zip"/>
    <hyperlink ref="O62" r:id="rId8" display="http://budget.cap.ru/Show/File/853"/>
    <hyperlink ref="O67" r:id="rId9" display="http://minfin.pnzreg.ru/files/finance_pnzreg_ru/files/otkrbud/ispbud14/090715_1104.zip"/>
    <hyperlink ref="O89" r:id="rId10" display="http://mf.omskportal.ru/ru/RegionalPublicAuthorities/executivelist/MF/otkrbudg/ispolnenie/2014/god/PageContent/0/body_files/file15/dohody.rar"/>
    <hyperlink ref="O19" r:id="rId11" tooltip="Открыть файл WinRAR 447 Кб" display="http://www.admlip.ru/doc/app/bus/fin/otchet2014.zip"/>
    <hyperlink ref="N16" r:id="rId12"/>
    <hyperlink ref="N18" r:id="rId13"/>
    <hyperlink ref="N23" r:id="rId14"/>
    <hyperlink ref="N24" r:id="rId15"/>
    <hyperlink ref="N31" r:id="rId16"/>
    <hyperlink ref="N17" r:id="rId17"/>
    <hyperlink ref="N14" r:id="rId18"/>
    <hyperlink ref="N30" r:id="rId19"/>
    <hyperlink ref="N37" r:id="rId20"/>
    <hyperlink ref="N89" r:id="rId21"/>
    <hyperlink ref="N94" r:id="rId22"/>
    <hyperlink ref="N36" r:id="rId23"/>
    <hyperlink ref="N38" r:id="rId24"/>
    <hyperlink ref="N44" r:id="rId25"/>
    <hyperlink ref="N47" r:id="rId26"/>
    <hyperlink ref="N49" r:id="rId27"/>
    <hyperlink ref="N55" r:id="rId28"/>
    <hyperlink ref="N57" r:id="rId29" display="http://www.gsrb.ru/ru/materials/materialy-k-zasedaniyu-gs-k-rb/?SECTION_ID=153"/>
    <hyperlink ref="N62" r:id="rId30"/>
    <hyperlink ref="N72" r:id="rId31"/>
    <hyperlink ref="N74" r:id="rId32"/>
    <hyperlink ref="N86" r:id="rId33"/>
    <hyperlink ref="N87" r:id="rId34"/>
    <hyperlink ref="N53" r:id="rId35"/>
    <hyperlink ref="N27" r:id="rId36"/>
    <hyperlink ref="N58" r:id="rId37"/>
    <hyperlink ref="N35" r:id="rId38" display="http://budget.lenobl.ru/new/documents/budget.php"/>
    <hyperlink ref="N59" r:id="rId39"/>
    <hyperlink ref="N66" r:id="rId40"/>
    <hyperlink ref="N67" r:id="rId41"/>
    <hyperlink ref="N68" r:id="rId42"/>
    <hyperlink ref="N80" r:id="rId43"/>
    <hyperlink ref="N85" r:id="rId44"/>
    <hyperlink ref="N102" r:id="rId45"/>
    <hyperlink ref="N103" r:id="rId46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47"/>
    <hyperlink ref="N100" r:id="rId48"/>
    <hyperlink ref="N20" r:id="rId49"/>
    <hyperlink ref="N98" r:id="rId50"/>
    <hyperlink ref="N93" r:id="rId51"/>
    <hyperlink ref="N28" r:id="rId52"/>
    <hyperlink ref="N12" r:id="rId53"/>
    <hyperlink ref="N21" r:id="rId54"/>
    <hyperlink ref="N32" r:id="rId55"/>
    <hyperlink ref="N42" r:id="rId56"/>
    <hyperlink ref="N96" r:id="rId57"/>
    <hyperlink ref="N63" r:id="rId58"/>
    <hyperlink ref="N69" r:id="rId59"/>
    <hyperlink ref="N73" r:id="rId60" location="document_list"/>
    <hyperlink ref="N90" r:id="rId61"/>
    <hyperlink ref="N64" r:id="rId62"/>
    <hyperlink ref="N19" r:id="rId63"/>
    <hyperlink ref="N52" r:id="rId64" display="http://minfin09.ucoz.ru/index/proekt_zakona_ob_ispolnenii_bjudzheta_kchr/0-108"/>
    <hyperlink ref="N22" r:id="rId65"/>
    <hyperlink ref="N40" r:id="rId66"/>
    <hyperlink ref="N11" r:id="rId67"/>
    <hyperlink ref="N15" r:id="rId68"/>
    <hyperlink ref="N25" r:id="rId69"/>
    <hyperlink ref="N70" r:id="rId70"/>
    <hyperlink ref="N65" r:id="rId71"/>
    <hyperlink ref="N81" r:id="rId72"/>
    <hyperlink ref="N45" r:id="rId73"/>
    <hyperlink ref="O24" r:id="rId74" display="http://fin.tmbreg.ru/assets/files/RegionBudget/IspolRegion/2015/analiz_dohod_2014.xls"/>
    <hyperlink ref="N79" r:id="rId75"/>
    <hyperlink ref="N43" r:id="rId76"/>
    <hyperlink ref="N75" r:id="rId77" display="http://www.minfin74.ru/mBudget/execution/annual/annual.php"/>
    <hyperlink ref="O75" r:id="rId78" display="http://www.minfin74.ru/upload/iblock/6b8/Анализ_доходы.pdf"/>
  </hyperlinks>
  <pageMargins left="0.25" right="0.25" top="0.75" bottom="0.75" header="0.3" footer="0.3"/>
  <pageSetup paperSize="9" scale="41" fitToHeight="3" orientation="landscape" r:id="rId79"/>
  <headerFooter>
    <oddFooter>&amp;A&amp;RСтраница &amp;P</oddFooter>
  </headerFooter>
  <legacyDrawing r:id="rId8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="89" zoomScaleNormal="89" zoomScaleSheetLayoutView="77" workbookViewId="0">
      <pane xSplit="3" ySplit="10" topLeftCell="G101" activePane="bottomRight" state="frozen"/>
      <selection pane="topRight" activeCell="D1" sqref="D1"/>
      <selection pane="bottomLeft" activeCell="A11" sqref="A11"/>
      <selection pane="bottomRight" activeCell="B104" sqref="B104"/>
    </sheetView>
  </sheetViews>
  <sheetFormatPr defaultColWidth="9.109375" defaultRowHeight="14.25" customHeight="1" x14ac:dyDescent="0.3"/>
  <cols>
    <col min="1" max="1" width="5.44140625" style="26" customWidth="1"/>
    <col min="2" max="2" width="26.88671875" style="43" customWidth="1"/>
    <col min="3" max="3" width="49.33203125" style="25" customWidth="1"/>
    <col min="4" max="4" width="25.33203125" style="25" customWidth="1"/>
    <col min="5" max="5" width="31.109375" style="25" customWidth="1"/>
    <col min="6" max="6" width="29.109375" style="25" customWidth="1"/>
    <col min="7" max="7" width="41.33203125" style="25" customWidth="1"/>
    <col min="8" max="8" width="12" style="43" customWidth="1"/>
    <col min="9" max="9" width="14.109375" style="43" hidden="1" customWidth="1"/>
    <col min="10" max="10" width="10.5546875" style="25" customWidth="1"/>
    <col min="11" max="11" width="12.88671875" style="25" hidden="1" customWidth="1"/>
    <col min="12" max="12" width="10.5546875" style="25" hidden="1" customWidth="1"/>
    <col min="13" max="13" width="8.44140625" style="25" hidden="1" customWidth="1"/>
    <col min="14" max="14" width="46.6640625" style="25" customWidth="1"/>
    <col min="15" max="15" width="42.44140625" style="25" customWidth="1"/>
    <col min="16" max="16384" width="9.109375" style="43"/>
  </cols>
  <sheetData>
    <row r="1" spans="1:22" s="40" customFormat="1" ht="20.25" customHeight="1" x14ac:dyDescent="0.25">
      <c r="A1" s="272" t="s">
        <v>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3.8" x14ac:dyDescent="0.3">
      <c r="A2" s="36" t="s">
        <v>364</v>
      </c>
      <c r="B2" s="51"/>
      <c r="C2" s="51"/>
      <c r="D2" s="51"/>
      <c r="E2" s="51"/>
      <c r="F2" s="66"/>
      <c r="G2" s="51"/>
      <c r="H2" s="51"/>
      <c r="I2" s="51"/>
      <c r="J2" s="51"/>
      <c r="K2" s="51"/>
      <c r="L2" s="51"/>
      <c r="M2" s="51"/>
      <c r="N2" s="51"/>
      <c r="O2" s="31"/>
    </row>
    <row r="3" spans="1:22" ht="16.5" customHeight="1" x14ac:dyDescent="0.3">
      <c r="A3" s="273" t="str">
        <f>'Методика (Раздел 5)'!B29</f>
        <v>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 от утвержденного значения.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4.25" customHeight="1" x14ac:dyDescent="0.3">
      <c r="A4" s="293" t="s">
        <v>327</v>
      </c>
      <c r="B4" s="301" t="s">
        <v>316</v>
      </c>
      <c r="C4" s="274" t="str">
        <f>'Методика (Раздел 5)'!B28</f>
        <v>Опубликованы ли в составе проекта закона об исполнении бюджета за 2014 год или в материалах к нему сведения о фактически произведенных расходах по разделам и подразделам классификации расходов бюджета в сравнении с первоначально утвержденными законом о бюджете значениями?</v>
      </c>
      <c r="D4" s="289" t="s">
        <v>376</v>
      </c>
      <c r="E4" s="290"/>
      <c r="F4" s="290"/>
      <c r="G4" s="291"/>
      <c r="H4" s="274" t="s">
        <v>347</v>
      </c>
      <c r="I4" s="274" t="s">
        <v>368</v>
      </c>
      <c r="J4" s="289" t="s">
        <v>65</v>
      </c>
      <c r="K4" s="254"/>
      <c r="L4" s="254"/>
      <c r="M4" s="255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65.25" customHeight="1" x14ac:dyDescent="0.3">
      <c r="A5" s="293"/>
      <c r="B5" s="301"/>
      <c r="C5" s="284"/>
      <c r="D5" s="127" t="s">
        <v>386</v>
      </c>
      <c r="E5" s="129" t="s">
        <v>378</v>
      </c>
      <c r="F5" s="126" t="s">
        <v>379</v>
      </c>
      <c r="G5" s="130" t="s">
        <v>383</v>
      </c>
      <c r="H5" s="283"/>
      <c r="I5" s="283"/>
      <c r="J5" s="289"/>
      <c r="K5" s="256"/>
      <c r="L5" s="256"/>
      <c r="M5" s="257"/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81" customHeight="1" x14ac:dyDescent="0.3">
      <c r="A6" s="293"/>
      <c r="B6" s="311" t="s">
        <v>335</v>
      </c>
      <c r="C6" s="42" t="str">
        <f>'Методика (Раздел 5)'!B30</f>
        <v>Да, сведения опубликованы, в том числе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значения, или таких отклонений нет</v>
      </c>
      <c r="D6" s="128" t="s">
        <v>478</v>
      </c>
      <c r="E6" s="125" t="s">
        <v>374</v>
      </c>
      <c r="F6" s="125" t="s">
        <v>384</v>
      </c>
      <c r="G6" s="131" t="s">
        <v>381</v>
      </c>
      <c r="H6" s="283"/>
      <c r="I6" s="283"/>
      <c r="J6" s="289"/>
      <c r="K6" s="256"/>
      <c r="L6" s="256"/>
      <c r="M6" s="257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78" customHeight="1" x14ac:dyDescent="0.3">
      <c r="A7" s="293"/>
      <c r="B7" s="311"/>
      <c r="C7" s="42" t="str">
        <f>'Методика (Раздел 5)'!B31</f>
        <v>Да, сведения опубликованы, но не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(установленного) значения</v>
      </c>
      <c r="D7" s="128" t="s">
        <v>479</v>
      </c>
      <c r="E7" s="125" t="s">
        <v>387</v>
      </c>
      <c r="F7" s="125" t="s">
        <v>385</v>
      </c>
      <c r="G7" s="131" t="s">
        <v>382</v>
      </c>
      <c r="H7" s="283"/>
      <c r="I7" s="283"/>
      <c r="J7" s="285" t="s">
        <v>341</v>
      </c>
      <c r="K7" s="256"/>
      <c r="L7" s="256"/>
      <c r="M7" s="257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43.5" customHeight="1" x14ac:dyDescent="0.3">
      <c r="A8" s="293"/>
      <c r="B8" s="311"/>
      <c r="C8" s="42" t="str">
        <f>'Методика (Раздел 5)'!B32</f>
        <v>Нет, не опубликованы или не отвечают требованиям</v>
      </c>
      <c r="D8" s="128" t="s">
        <v>107</v>
      </c>
      <c r="E8" s="125" t="s">
        <v>842</v>
      </c>
      <c r="F8" s="125" t="s">
        <v>380</v>
      </c>
      <c r="G8" s="131" t="s">
        <v>917</v>
      </c>
      <c r="H8" s="283"/>
      <c r="I8" s="283"/>
      <c r="J8" s="289"/>
      <c r="K8" s="256"/>
      <c r="L8" s="256"/>
      <c r="M8" s="257"/>
      <c r="N8" s="283"/>
      <c r="O8" s="283"/>
      <c r="P8" s="21"/>
      <c r="Q8" s="21"/>
      <c r="R8" s="21"/>
      <c r="S8" s="21"/>
      <c r="T8" s="21"/>
      <c r="U8" s="21"/>
      <c r="V8" s="21"/>
    </row>
    <row r="9" spans="1:22" s="22" customFormat="1" ht="27" customHeight="1" x14ac:dyDescent="0.3">
      <c r="A9" s="306"/>
      <c r="B9" s="312"/>
      <c r="C9" s="175"/>
      <c r="D9" s="128"/>
      <c r="E9" s="125" t="s">
        <v>107</v>
      </c>
      <c r="F9" s="125"/>
      <c r="G9" s="125" t="s">
        <v>408</v>
      </c>
      <c r="H9" s="284"/>
      <c r="I9" s="284"/>
      <c r="J9" s="313"/>
      <c r="K9" s="256"/>
      <c r="L9" s="256"/>
      <c r="M9" s="257"/>
      <c r="N9" s="297"/>
      <c r="O9" s="284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3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1"/>
      <c r="K10" s="102"/>
      <c r="L10" s="102"/>
      <c r="M10" s="102"/>
      <c r="N10" s="102"/>
      <c r="O10" s="102"/>
      <c r="P10" s="29"/>
      <c r="Q10" s="29"/>
      <c r="R10" s="29"/>
      <c r="S10" s="29"/>
      <c r="T10" s="29"/>
      <c r="U10" s="29"/>
      <c r="V10" s="29"/>
    </row>
    <row r="11" spans="1:22" s="18" customFormat="1" ht="15" customHeight="1" x14ac:dyDescent="0.3">
      <c r="A11" s="32">
        <v>1</v>
      </c>
      <c r="B11" s="38" t="s">
        <v>227</v>
      </c>
      <c r="C11" s="15" t="s">
        <v>26</v>
      </c>
      <c r="D11" s="15" t="s">
        <v>478</v>
      </c>
      <c r="E11" s="15" t="s">
        <v>374</v>
      </c>
      <c r="F11" s="15" t="s">
        <v>384</v>
      </c>
      <c r="G11" s="15" t="s">
        <v>381</v>
      </c>
      <c r="H11" s="45" t="s">
        <v>131</v>
      </c>
      <c r="I11" s="48"/>
      <c r="J11" s="49">
        <f>IF(C11=C$6,2,IF(C11=C$7,1,0))</f>
        <v>2</v>
      </c>
      <c r="K11" s="49"/>
      <c r="L11" s="49"/>
      <c r="M11" s="49">
        <f>J11*(1-K11)*(1-L11)</f>
        <v>2</v>
      </c>
      <c r="N11" s="89" t="s">
        <v>501</v>
      </c>
      <c r="O11" s="70" t="s">
        <v>505</v>
      </c>
      <c r="P11" s="17"/>
      <c r="Q11" s="17"/>
      <c r="R11" s="17"/>
      <c r="S11" s="17"/>
      <c r="T11" s="17"/>
      <c r="U11" s="17"/>
      <c r="V11" s="17"/>
    </row>
    <row r="12" spans="1:22" ht="15" customHeight="1" x14ac:dyDescent="0.3">
      <c r="A12" s="32">
        <v>2</v>
      </c>
      <c r="B12" s="38" t="s">
        <v>228</v>
      </c>
      <c r="C12" s="15" t="s">
        <v>26</v>
      </c>
      <c r="D12" s="15" t="s">
        <v>478</v>
      </c>
      <c r="E12" s="15" t="s">
        <v>374</v>
      </c>
      <c r="F12" s="15" t="s">
        <v>384</v>
      </c>
      <c r="G12" s="15" t="s">
        <v>381</v>
      </c>
      <c r="H12" s="45" t="s">
        <v>131</v>
      </c>
      <c r="I12" s="48"/>
      <c r="J12" s="49">
        <f t="shared" ref="J12:J75" si="0">IF(C12=C$6,2,IF(C12=C$7,1,0))</f>
        <v>2</v>
      </c>
      <c r="K12" s="49"/>
      <c r="L12" s="49"/>
      <c r="M12" s="49">
        <f t="shared" ref="M12:M28" si="1">J12*(1-K12)*(1-L12)</f>
        <v>2</v>
      </c>
      <c r="N12" s="89" t="s">
        <v>498</v>
      </c>
      <c r="O12" s="9" t="s">
        <v>510</v>
      </c>
      <c r="P12" s="40"/>
      <c r="Q12" s="40"/>
      <c r="R12" s="40"/>
      <c r="S12" s="40"/>
      <c r="T12" s="40"/>
      <c r="U12" s="40"/>
      <c r="V12" s="40"/>
    </row>
    <row r="13" spans="1:22" ht="15" customHeight="1" x14ac:dyDescent="0.3">
      <c r="A13" s="32">
        <v>3</v>
      </c>
      <c r="B13" s="38" t="s">
        <v>229</v>
      </c>
      <c r="C13" s="15" t="s">
        <v>26</v>
      </c>
      <c r="D13" s="15" t="s">
        <v>478</v>
      </c>
      <c r="E13" s="15" t="s">
        <v>374</v>
      </c>
      <c r="F13" s="15" t="s">
        <v>384</v>
      </c>
      <c r="G13" s="15" t="s">
        <v>381</v>
      </c>
      <c r="H13" s="45" t="s">
        <v>131</v>
      </c>
      <c r="I13" s="4"/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58" t="s">
        <v>905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3">
      <c r="A14" s="32">
        <v>4</v>
      </c>
      <c r="B14" s="38" t="s">
        <v>230</v>
      </c>
      <c r="C14" s="15" t="s">
        <v>26</v>
      </c>
      <c r="D14" s="15" t="s">
        <v>478</v>
      </c>
      <c r="E14" s="15" t="s">
        <v>374</v>
      </c>
      <c r="F14" s="15" t="s">
        <v>384</v>
      </c>
      <c r="G14" s="15" t="s">
        <v>381</v>
      </c>
      <c r="H14" s="48" t="s">
        <v>940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69" t="s">
        <v>526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3">
      <c r="A15" s="32">
        <v>5</v>
      </c>
      <c r="B15" s="38" t="s">
        <v>231</v>
      </c>
      <c r="C15" s="15" t="s">
        <v>28</v>
      </c>
      <c r="D15" s="15" t="s">
        <v>478</v>
      </c>
      <c r="E15" s="15" t="s">
        <v>107</v>
      </c>
      <c r="F15" s="15"/>
      <c r="G15" s="15"/>
      <c r="H15" s="45" t="s">
        <v>133</v>
      </c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58" t="s">
        <v>159</v>
      </c>
      <c r="P15" s="17"/>
      <c r="Q15" s="17"/>
      <c r="R15" s="17"/>
      <c r="S15" s="17"/>
      <c r="T15" s="17"/>
      <c r="U15" s="17"/>
      <c r="V15" s="17"/>
    </row>
    <row r="16" spans="1:22" ht="15" customHeight="1" x14ac:dyDescent="0.3">
      <c r="A16" s="32">
        <v>6</v>
      </c>
      <c r="B16" s="38" t="s">
        <v>232</v>
      </c>
      <c r="C16" s="15" t="s">
        <v>28</v>
      </c>
      <c r="D16" s="15" t="s">
        <v>478</v>
      </c>
      <c r="E16" s="15" t="s">
        <v>387</v>
      </c>
      <c r="F16" s="15" t="s">
        <v>385</v>
      </c>
      <c r="G16" s="15" t="s">
        <v>408</v>
      </c>
      <c r="H16" s="45" t="s">
        <v>131</v>
      </c>
      <c r="I16" s="46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58" t="s">
        <v>159</v>
      </c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3">
      <c r="A17" s="32">
        <v>7</v>
      </c>
      <c r="B17" s="38" t="s">
        <v>233</v>
      </c>
      <c r="C17" s="15" t="s">
        <v>27</v>
      </c>
      <c r="D17" s="15" t="s">
        <v>478</v>
      </c>
      <c r="E17" s="15" t="s">
        <v>374</v>
      </c>
      <c r="F17" s="15" t="s">
        <v>384</v>
      </c>
      <c r="G17" s="15" t="s">
        <v>408</v>
      </c>
      <c r="H17" s="45" t="s">
        <v>131</v>
      </c>
      <c r="I17" s="46"/>
      <c r="J17" s="49">
        <f t="shared" si="0"/>
        <v>1</v>
      </c>
      <c r="K17" s="49"/>
      <c r="L17" s="49"/>
      <c r="M17" s="49">
        <f t="shared" si="1"/>
        <v>1</v>
      </c>
      <c r="N17" s="89" t="s">
        <v>532</v>
      </c>
      <c r="O17" s="46" t="s">
        <v>536</v>
      </c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3">
      <c r="A18" s="32">
        <v>8</v>
      </c>
      <c r="B18" s="38" t="s">
        <v>234</v>
      </c>
      <c r="C18" s="15" t="s">
        <v>27</v>
      </c>
      <c r="D18" s="15" t="s">
        <v>478</v>
      </c>
      <c r="E18" s="15" t="s">
        <v>374</v>
      </c>
      <c r="F18" s="15" t="s">
        <v>384</v>
      </c>
      <c r="G18" s="15" t="s">
        <v>382</v>
      </c>
      <c r="H18" s="45" t="s">
        <v>131</v>
      </c>
      <c r="I18" s="46"/>
      <c r="J18" s="49">
        <f t="shared" si="0"/>
        <v>1</v>
      </c>
      <c r="K18" s="49"/>
      <c r="L18" s="49"/>
      <c r="M18" s="49">
        <f t="shared" si="1"/>
        <v>1</v>
      </c>
      <c r="N18" s="89" t="s">
        <v>809</v>
      </c>
      <c r="O18" s="70" t="s">
        <v>547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3">
      <c r="A19" s="32">
        <v>9</v>
      </c>
      <c r="B19" s="38" t="s">
        <v>235</v>
      </c>
      <c r="C19" s="15" t="s">
        <v>28</v>
      </c>
      <c r="D19" s="15" t="s">
        <v>479</v>
      </c>
      <c r="E19" s="15" t="s">
        <v>387</v>
      </c>
      <c r="F19" s="15" t="s">
        <v>385</v>
      </c>
      <c r="G19" s="15" t="s">
        <v>408</v>
      </c>
      <c r="H19" s="187" t="s">
        <v>131</v>
      </c>
      <c r="I19" s="46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 t="s">
        <v>764</v>
      </c>
      <c r="P19" s="17"/>
      <c r="Q19" s="17"/>
      <c r="R19" s="17"/>
      <c r="S19" s="17"/>
      <c r="T19" s="17"/>
      <c r="U19" s="17"/>
      <c r="V19" s="17"/>
    </row>
    <row r="20" spans="1:22" s="18" customFormat="1" ht="15" customHeight="1" x14ac:dyDescent="0.3">
      <c r="A20" s="32">
        <v>10</v>
      </c>
      <c r="B20" s="38" t="s">
        <v>236</v>
      </c>
      <c r="C20" s="15" t="s">
        <v>26</v>
      </c>
      <c r="D20" s="15" t="s">
        <v>478</v>
      </c>
      <c r="E20" s="15" t="s">
        <v>374</v>
      </c>
      <c r="F20" s="15" t="s">
        <v>384</v>
      </c>
      <c r="G20" s="15" t="s">
        <v>381</v>
      </c>
      <c r="H20" s="187" t="s">
        <v>131</v>
      </c>
      <c r="I20" s="46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46" t="s">
        <v>457</v>
      </c>
      <c r="P20" s="17"/>
      <c r="Q20" s="17"/>
      <c r="R20" s="17"/>
      <c r="S20" s="17"/>
      <c r="T20" s="17"/>
      <c r="U20" s="17"/>
      <c r="V20" s="17"/>
    </row>
    <row r="21" spans="1:22" s="18" customFormat="1" ht="15" customHeight="1" x14ac:dyDescent="0.3">
      <c r="A21" s="32">
        <v>11</v>
      </c>
      <c r="B21" s="38" t="s">
        <v>237</v>
      </c>
      <c r="C21" s="15" t="s">
        <v>28</v>
      </c>
      <c r="D21" s="15" t="s">
        <v>478</v>
      </c>
      <c r="E21" s="15" t="s">
        <v>387</v>
      </c>
      <c r="F21" s="15" t="s">
        <v>380</v>
      </c>
      <c r="G21" s="15" t="s">
        <v>408</v>
      </c>
      <c r="H21" s="45" t="s">
        <v>133</v>
      </c>
      <c r="I21" s="46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54" t="s">
        <v>441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3">
      <c r="A22" s="32">
        <v>12</v>
      </c>
      <c r="B22" s="38" t="s">
        <v>238</v>
      </c>
      <c r="C22" s="15" t="s">
        <v>28</v>
      </c>
      <c r="D22" s="15" t="s">
        <v>478</v>
      </c>
      <c r="E22" s="15" t="s">
        <v>387</v>
      </c>
      <c r="F22" s="15" t="s">
        <v>380</v>
      </c>
      <c r="G22" s="15" t="s">
        <v>408</v>
      </c>
      <c r="H22" s="45" t="s">
        <v>133</v>
      </c>
      <c r="I22" s="46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54" t="s">
        <v>441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3">
      <c r="A23" s="32">
        <v>13</v>
      </c>
      <c r="B23" s="38" t="s">
        <v>239</v>
      </c>
      <c r="C23" s="15" t="s">
        <v>28</v>
      </c>
      <c r="D23" s="15" t="s">
        <v>478</v>
      </c>
      <c r="E23" s="15" t="s">
        <v>387</v>
      </c>
      <c r="F23" s="15" t="s">
        <v>380</v>
      </c>
      <c r="G23" s="15" t="s">
        <v>408</v>
      </c>
      <c r="H23" s="45" t="s">
        <v>133</v>
      </c>
      <c r="I23" s="46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89" t="s">
        <v>144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3">
      <c r="A24" s="32">
        <v>14</v>
      </c>
      <c r="B24" s="38" t="s">
        <v>240</v>
      </c>
      <c r="C24" s="15" t="s">
        <v>27</v>
      </c>
      <c r="D24" s="15" t="s">
        <v>478</v>
      </c>
      <c r="E24" s="15" t="s">
        <v>374</v>
      </c>
      <c r="F24" s="15" t="s">
        <v>384</v>
      </c>
      <c r="G24" s="15" t="s">
        <v>408</v>
      </c>
      <c r="H24" s="198" t="s">
        <v>131</v>
      </c>
      <c r="I24" s="46"/>
      <c r="J24" s="49">
        <f t="shared" si="0"/>
        <v>1</v>
      </c>
      <c r="K24" s="49"/>
      <c r="L24" s="49"/>
      <c r="M24" s="49">
        <f t="shared" si="1"/>
        <v>1</v>
      </c>
      <c r="N24" s="89" t="s">
        <v>148</v>
      </c>
      <c r="O24" s="70" t="s">
        <v>857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3">
      <c r="A25" s="32">
        <v>15</v>
      </c>
      <c r="B25" s="38" t="s">
        <v>241</v>
      </c>
      <c r="C25" s="15" t="s">
        <v>27</v>
      </c>
      <c r="D25" s="15" t="s">
        <v>478</v>
      </c>
      <c r="E25" s="15" t="s">
        <v>374</v>
      </c>
      <c r="F25" s="15" t="s">
        <v>384</v>
      </c>
      <c r="G25" s="15" t="s">
        <v>408</v>
      </c>
      <c r="H25" s="45" t="s">
        <v>575</v>
      </c>
      <c r="I25" s="48"/>
      <c r="J25" s="49">
        <f t="shared" si="0"/>
        <v>1</v>
      </c>
      <c r="K25" s="49"/>
      <c r="L25" s="49"/>
      <c r="M25" s="49">
        <f t="shared" si="1"/>
        <v>1</v>
      </c>
      <c r="N25" s="89" t="s">
        <v>811</v>
      </c>
      <c r="O25" s="46" t="s">
        <v>573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3">
      <c r="A26" s="32">
        <v>16</v>
      </c>
      <c r="B26" s="38" t="s">
        <v>242</v>
      </c>
      <c r="C26" s="15" t="s">
        <v>28</v>
      </c>
      <c r="D26" s="15" t="s">
        <v>478</v>
      </c>
      <c r="E26" s="15" t="s">
        <v>387</v>
      </c>
      <c r="F26" s="15" t="s">
        <v>380</v>
      </c>
      <c r="G26" s="15" t="s">
        <v>382</v>
      </c>
      <c r="H26" s="45" t="s">
        <v>131</v>
      </c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46" t="s">
        <v>924</v>
      </c>
      <c r="P26" s="40"/>
      <c r="Q26" s="40"/>
      <c r="R26" s="40"/>
      <c r="S26" s="40"/>
      <c r="T26" s="40"/>
      <c r="U26" s="40"/>
      <c r="V26" s="40"/>
    </row>
    <row r="27" spans="1:22" ht="15" customHeight="1" x14ac:dyDescent="0.3">
      <c r="A27" s="32">
        <v>17</v>
      </c>
      <c r="B27" s="38" t="s">
        <v>243</v>
      </c>
      <c r="C27" s="15" t="s">
        <v>28</v>
      </c>
      <c r="D27" s="15" t="s">
        <v>478</v>
      </c>
      <c r="E27" s="15" t="s">
        <v>107</v>
      </c>
      <c r="F27" s="15"/>
      <c r="G27" s="15"/>
      <c r="H27" s="45" t="s">
        <v>131</v>
      </c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46" t="s">
        <v>581</v>
      </c>
      <c r="P27" s="40"/>
      <c r="Q27" s="40"/>
      <c r="R27" s="40"/>
      <c r="S27" s="40"/>
      <c r="T27" s="40"/>
      <c r="U27" s="40"/>
      <c r="V27" s="40"/>
    </row>
    <row r="28" spans="1:22" ht="15" customHeight="1" x14ac:dyDescent="0.3">
      <c r="A28" s="32">
        <v>18</v>
      </c>
      <c r="B28" s="38" t="s">
        <v>244</v>
      </c>
      <c r="C28" s="15" t="s">
        <v>27</v>
      </c>
      <c r="D28" s="15" t="s">
        <v>478</v>
      </c>
      <c r="E28" s="15" t="s">
        <v>374</v>
      </c>
      <c r="F28" s="15" t="s">
        <v>384</v>
      </c>
      <c r="G28" s="15" t="s">
        <v>408</v>
      </c>
      <c r="H28" s="191" t="s">
        <v>133</v>
      </c>
      <c r="I28" s="48"/>
      <c r="J28" s="49">
        <f t="shared" si="0"/>
        <v>1</v>
      </c>
      <c r="K28" s="49"/>
      <c r="L28" s="49"/>
      <c r="M28" s="49">
        <f t="shared" si="1"/>
        <v>1</v>
      </c>
      <c r="N28" s="89" t="s">
        <v>495</v>
      </c>
      <c r="O28" s="46" t="s">
        <v>495</v>
      </c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3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02"/>
      <c r="P29" s="29"/>
      <c r="Q29" s="29"/>
      <c r="R29" s="29"/>
      <c r="S29" s="29"/>
      <c r="T29" s="29"/>
      <c r="U29" s="29"/>
      <c r="V29" s="29"/>
    </row>
    <row r="30" spans="1:22" ht="15" customHeight="1" x14ac:dyDescent="0.3">
      <c r="A30" s="32">
        <v>19</v>
      </c>
      <c r="B30" s="38" t="s">
        <v>246</v>
      </c>
      <c r="C30" s="15" t="s">
        <v>28</v>
      </c>
      <c r="D30" s="15" t="s">
        <v>478</v>
      </c>
      <c r="E30" s="15" t="s">
        <v>107</v>
      </c>
      <c r="F30" s="15"/>
      <c r="G30" s="15"/>
      <c r="H30" s="45" t="s">
        <v>133</v>
      </c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56" t="s">
        <v>158</v>
      </c>
      <c r="P30" s="40"/>
      <c r="Q30" s="40"/>
      <c r="R30" s="40"/>
      <c r="S30" s="40"/>
      <c r="T30" s="40"/>
      <c r="U30" s="40"/>
      <c r="V30" s="40"/>
    </row>
    <row r="31" spans="1:22" ht="15" customHeight="1" x14ac:dyDescent="0.3">
      <c r="A31" s="32">
        <v>20</v>
      </c>
      <c r="B31" s="38" t="s">
        <v>247</v>
      </c>
      <c r="C31" s="15" t="s">
        <v>28</v>
      </c>
      <c r="D31" s="15" t="s">
        <v>478</v>
      </c>
      <c r="E31" s="15" t="s">
        <v>107</v>
      </c>
      <c r="F31" s="15"/>
      <c r="G31" s="15"/>
      <c r="H31" s="45" t="s">
        <v>131</v>
      </c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46" t="s">
        <v>609</v>
      </c>
      <c r="P31" s="40"/>
      <c r="Q31" s="40"/>
      <c r="R31" s="40"/>
      <c r="S31" s="40"/>
      <c r="T31" s="40"/>
      <c r="U31" s="40"/>
      <c r="V31" s="40"/>
    </row>
    <row r="32" spans="1:22" ht="15" customHeight="1" x14ac:dyDescent="0.3">
      <c r="A32" s="32">
        <v>21</v>
      </c>
      <c r="B32" s="38" t="s">
        <v>248</v>
      </c>
      <c r="C32" s="15" t="s">
        <v>26</v>
      </c>
      <c r="D32" s="15" t="s">
        <v>478</v>
      </c>
      <c r="E32" s="15" t="s">
        <v>374</v>
      </c>
      <c r="F32" s="15" t="s">
        <v>384</v>
      </c>
      <c r="G32" s="15" t="s">
        <v>382</v>
      </c>
      <c r="H32" s="204" t="s">
        <v>131</v>
      </c>
      <c r="I32" s="48"/>
      <c r="J32" s="49">
        <f t="shared" si="0"/>
        <v>2</v>
      </c>
      <c r="K32" s="49"/>
      <c r="L32" s="49"/>
      <c r="M32" s="50">
        <f t="shared" si="2"/>
        <v>2</v>
      </c>
      <c r="N32" s="69" t="s">
        <v>156</v>
      </c>
      <c r="O32" s="56" t="s">
        <v>909</v>
      </c>
      <c r="P32" s="40"/>
      <c r="Q32" s="40"/>
      <c r="R32" s="40"/>
      <c r="S32" s="40"/>
      <c r="T32" s="40"/>
      <c r="U32" s="40"/>
      <c r="V32" s="40"/>
    </row>
    <row r="33" spans="1:22" ht="15" customHeight="1" x14ac:dyDescent="0.3">
      <c r="A33" s="32">
        <v>22</v>
      </c>
      <c r="B33" s="38" t="s">
        <v>249</v>
      </c>
      <c r="C33" s="15" t="s">
        <v>26</v>
      </c>
      <c r="D33" s="15" t="s">
        <v>478</v>
      </c>
      <c r="E33" s="15" t="s">
        <v>374</v>
      </c>
      <c r="F33" s="15" t="s">
        <v>384</v>
      </c>
      <c r="G33" s="15" t="s">
        <v>381</v>
      </c>
      <c r="H33" s="45" t="s">
        <v>131</v>
      </c>
      <c r="I33" s="48"/>
      <c r="J33" s="49">
        <f t="shared" si="0"/>
        <v>2</v>
      </c>
      <c r="K33" s="49"/>
      <c r="L33" s="49"/>
      <c r="M33" s="50">
        <f t="shared" si="2"/>
        <v>2</v>
      </c>
      <c r="N33" s="93" t="s">
        <v>582</v>
      </c>
      <c r="O33" s="56" t="s">
        <v>873</v>
      </c>
      <c r="P33" s="40"/>
      <c r="Q33" s="40"/>
      <c r="R33" s="40"/>
      <c r="S33" s="40"/>
      <c r="T33" s="40"/>
      <c r="U33" s="40"/>
      <c r="V33" s="40"/>
    </row>
    <row r="34" spans="1:22" ht="15" customHeight="1" x14ac:dyDescent="0.3">
      <c r="A34" s="32">
        <v>23</v>
      </c>
      <c r="B34" s="38" t="s">
        <v>250</v>
      </c>
      <c r="C34" s="15" t="s">
        <v>28</v>
      </c>
      <c r="D34" s="15" t="s">
        <v>478</v>
      </c>
      <c r="E34" s="15" t="s">
        <v>107</v>
      </c>
      <c r="F34" s="15"/>
      <c r="G34" s="15"/>
      <c r="H34" s="45" t="s">
        <v>131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56" t="s">
        <v>159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3">
      <c r="A35" s="32">
        <v>24</v>
      </c>
      <c r="B35" s="38" t="s">
        <v>251</v>
      </c>
      <c r="C35" s="15" t="s">
        <v>26</v>
      </c>
      <c r="D35" s="15" t="s">
        <v>478</v>
      </c>
      <c r="E35" s="15" t="s">
        <v>374</v>
      </c>
      <c r="F35" s="15" t="s">
        <v>384</v>
      </c>
      <c r="G35" s="15" t="s">
        <v>381</v>
      </c>
      <c r="H35" s="45" t="s">
        <v>131</v>
      </c>
      <c r="I35" s="48"/>
      <c r="J35" s="49">
        <f t="shared" si="0"/>
        <v>2</v>
      </c>
      <c r="K35" s="49"/>
      <c r="L35" s="49"/>
      <c r="M35" s="50">
        <f t="shared" si="2"/>
        <v>2</v>
      </c>
      <c r="N35" s="69" t="s">
        <v>592</v>
      </c>
      <c r="O35" s="56" t="s">
        <v>163</v>
      </c>
      <c r="P35" s="40"/>
      <c r="Q35" s="40"/>
      <c r="R35" s="40"/>
      <c r="S35" s="40"/>
      <c r="T35" s="40"/>
      <c r="U35" s="40"/>
      <c r="V35" s="40"/>
    </row>
    <row r="36" spans="1:22" ht="15" customHeight="1" x14ac:dyDescent="0.3">
      <c r="A36" s="32">
        <v>25</v>
      </c>
      <c r="B36" s="38" t="s">
        <v>252</v>
      </c>
      <c r="C36" s="15" t="s">
        <v>26</v>
      </c>
      <c r="D36" s="15" t="s">
        <v>478</v>
      </c>
      <c r="E36" s="15" t="s">
        <v>374</v>
      </c>
      <c r="F36" s="15" t="s">
        <v>384</v>
      </c>
      <c r="G36" s="15" t="s">
        <v>381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46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3">
      <c r="A37" s="32">
        <v>26</v>
      </c>
      <c r="B37" s="38" t="s">
        <v>253</v>
      </c>
      <c r="C37" s="15" t="s">
        <v>28</v>
      </c>
      <c r="D37" s="15" t="s">
        <v>478</v>
      </c>
      <c r="E37" s="15" t="s">
        <v>387</v>
      </c>
      <c r="F37" s="15" t="s">
        <v>380</v>
      </c>
      <c r="G37" s="15" t="s">
        <v>917</v>
      </c>
      <c r="H37" s="45" t="s">
        <v>131</v>
      </c>
      <c r="I37" s="48"/>
      <c r="J37" s="49">
        <f t="shared" si="0"/>
        <v>0</v>
      </c>
      <c r="K37" s="49"/>
      <c r="L37" s="49"/>
      <c r="M37" s="50">
        <f t="shared" si="2"/>
        <v>0</v>
      </c>
      <c r="N37" s="69" t="s">
        <v>168</v>
      </c>
      <c r="O37" s="46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3">
      <c r="A38" s="32">
        <v>27</v>
      </c>
      <c r="B38" s="38" t="s">
        <v>254</v>
      </c>
      <c r="C38" s="15" t="s">
        <v>28</v>
      </c>
      <c r="D38" s="15" t="s">
        <v>479</v>
      </c>
      <c r="E38" s="15" t="s">
        <v>387</v>
      </c>
      <c r="F38" s="15" t="s">
        <v>385</v>
      </c>
      <c r="G38" s="15" t="s">
        <v>408</v>
      </c>
      <c r="H38" s="45" t="s">
        <v>133</v>
      </c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46" t="s">
        <v>615</v>
      </c>
      <c r="P38" s="40"/>
      <c r="Q38" s="40"/>
      <c r="R38" s="40"/>
      <c r="S38" s="40"/>
      <c r="T38" s="40"/>
      <c r="U38" s="40"/>
      <c r="V38" s="40"/>
    </row>
    <row r="39" spans="1:22" ht="15" customHeight="1" x14ac:dyDescent="0.3">
      <c r="A39" s="32">
        <v>28</v>
      </c>
      <c r="B39" s="38" t="s">
        <v>255</v>
      </c>
      <c r="C39" s="15" t="s">
        <v>28</v>
      </c>
      <c r="D39" s="15" t="s">
        <v>478</v>
      </c>
      <c r="E39" s="15" t="s">
        <v>842</v>
      </c>
      <c r="F39" s="15"/>
      <c r="G39" s="15"/>
      <c r="H39" s="45" t="s">
        <v>128</v>
      </c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56" t="s">
        <v>158</v>
      </c>
      <c r="P39" s="40"/>
      <c r="Q39" s="40"/>
      <c r="R39" s="40"/>
      <c r="S39" s="40"/>
      <c r="T39" s="40"/>
      <c r="U39" s="40"/>
      <c r="V39" s="40"/>
    </row>
    <row r="40" spans="1:22" ht="15" customHeight="1" x14ac:dyDescent="0.3">
      <c r="A40" s="32">
        <v>29</v>
      </c>
      <c r="B40" s="38" t="s">
        <v>256</v>
      </c>
      <c r="C40" s="15" t="s">
        <v>27</v>
      </c>
      <c r="D40" s="15" t="s">
        <v>478</v>
      </c>
      <c r="E40" s="15" t="s">
        <v>374</v>
      </c>
      <c r="F40" s="15" t="s">
        <v>384</v>
      </c>
      <c r="G40" s="15" t="s">
        <v>408</v>
      </c>
      <c r="H40" s="45" t="s">
        <v>133</v>
      </c>
      <c r="I40" s="48"/>
      <c r="J40" s="49">
        <f t="shared" si="0"/>
        <v>1</v>
      </c>
      <c r="K40" s="49"/>
      <c r="L40" s="49"/>
      <c r="M40" s="50">
        <f t="shared" si="2"/>
        <v>1</v>
      </c>
      <c r="N40" s="69" t="s">
        <v>588</v>
      </c>
      <c r="O40" s="215" t="s">
        <v>953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3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02"/>
      <c r="P41" s="29"/>
      <c r="Q41" s="29"/>
      <c r="R41" s="29"/>
      <c r="S41" s="29"/>
      <c r="T41" s="29"/>
      <c r="U41" s="29"/>
      <c r="V41" s="29"/>
    </row>
    <row r="42" spans="1:22" s="18" customFormat="1" ht="15" customHeight="1" x14ac:dyDescent="0.3">
      <c r="A42" s="35">
        <v>30</v>
      </c>
      <c r="B42" s="38" t="s">
        <v>258</v>
      </c>
      <c r="C42" s="15" t="s">
        <v>26</v>
      </c>
      <c r="D42" s="15" t="s">
        <v>478</v>
      </c>
      <c r="E42" s="15" t="s">
        <v>374</v>
      </c>
      <c r="F42" s="15" t="s">
        <v>384</v>
      </c>
      <c r="G42" s="15" t="s">
        <v>381</v>
      </c>
      <c r="H42" s="45" t="s">
        <v>131</v>
      </c>
      <c r="I42" s="48"/>
      <c r="J42" s="49">
        <f t="shared" si="0"/>
        <v>2</v>
      </c>
      <c r="K42" s="49"/>
      <c r="L42" s="49"/>
      <c r="M42" s="50">
        <f t="shared" ref="M42:M47" si="3">J42*(1-K42)*(1-L42)</f>
        <v>2</v>
      </c>
      <c r="N42" s="74" t="s">
        <v>669</v>
      </c>
      <c r="O42" s="57" t="s">
        <v>678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3">
      <c r="A43" s="35">
        <v>31</v>
      </c>
      <c r="B43" s="38" t="s">
        <v>259</v>
      </c>
      <c r="C43" s="15" t="s">
        <v>28</v>
      </c>
      <c r="D43" s="15" t="s">
        <v>478</v>
      </c>
      <c r="E43" s="15" t="s">
        <v>107</v>
      </c>
      <c r="F43" s="15"/>
      <c r="G43" s="15"/>
      <c r="H43" s="45" t="s">
        <v>133</v>
      </c>
      <c r="I43" s="48"/>
      <c r="J43" s="49">
        <f t="shared" si="0"/>
        <v>0</v>
      </c>
      <c r="K43" s="49"/>
      <c r="L43" s="49"/>
      <c r="M43" s="50">
        <f t="shared" si="3"/>
        <v>0</v>
      </c>
      <c r="N43" s="69" t="s">
        <v>626</v>
      </c>
      <c r="O43" s="57" t="s">
        <v>159</v>
      </c>
      <c r="P43" s="17"/>
      <c r="Q43" s="17"/>
      <c r="R43" s="17"/>
      <c r="S43" s="17"/>
      <c r="T43" s="17"/>
      <c r="U43" s="17"/>
      <c r="V43" s="17"/>
    </row>
    <row r="44" spans="1:22" s="18" customFormat="1" ht="15" customHeight="1" x14ac:dyDescent="0.3">
      <c r="A44" s="35">
        <v>32</v>
      </c>
      <c r="B44" s="38" t="s">
        <v>260</v>
      </c>
      <c r="C44" s="15" t="s">
        <v>26</v>
      </c>
      <c r="D44" s="15" t="s">
        <v>478</v>
      </c>
      <c r="E44" s="15" t="s">
        <v>374</v>
      </c>
      <c r="F44" s="15" t="s">
        <v>384</v>
      </c>
      <c r="G44" s="15" t="s">
        <v>381</v>
      </c>
      <c r="H44" s="45" t="s">
        <v>131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46" t="s">
        <v>464</v>
      </c>
      <c r="P44" s="17"/>
      <c r="Q44" s="17"/>
      <c r="R44" s="17"/>
      <c r="S44" s="17"/>
      <c r="T44" s="17"/>
      <c r="U44" s="17"/>
      <c r="V44" s="17"/>
    </row>
    <row r="45" spans="1:22" s="18" customFormat="1" ht="15" customHeight="1" x14ac:dyDescent="0.3">
      <c r="A45" s="35">
        <v>33</v>
      </c>
      <c r="B45" s="38" t="s">
        <v>261</v>
      </c>
      <c r="C45" s="15" t="s">
        <v>26</v>
      </c>
      <c r="D45" s="15" t="s">
        <v>478</v>
      </c>
      <c r="E45" s="15" t="s">
        <v>374</v>
      </c>
      <c r="F45" s="15" t="s">
        <v>384</v>
      </c>
      <c r="G45" s="15" t="s">
        <v>381</v>
      </c>
      <c r="H45" s="45" t="s">
        <v>131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46" t="s">
        <v>634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3">
      <c r="A46" s="35">
        <v>34</v>
      </c>
      <c r="B46" s="38" t="s">
        <v>262</v>
      </c>
      <c r="C46" s="15" t="s">
        <v>27</v>
      </c>
      <c r="D46" s="15" t="s">
        <v>478</v>
      </c>
      <c r="E46" s="15" t="s">
        <v>374</v>
      </c>
      <c r="F46" s="15" t="s">
        <v>384</v>
      </c>
      <c r="G46" s="15" t="s">
        <v>408</v>
      </c>
      <c r="H46" s="45" t="s">
        <v>133</v>
      </c>
      <c r="I46" s="48"/>
      <c r="J46" s="49">
        <f t="shared" si="0"/>
        <v>1</v>
      </c>
      <c r="K46" s="49"/>
      <c r="L46" s="49"/>
      <c r="M46" s="50">
        <f t="shared" si="3"/>
        <v>1</v>
      </c>
      <c r="N46" s="95" t="s">
        <v>927</v>
      </c>
      <c r="O46" s="33" t="s">
        <v>930</v>
      </c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3">
      <c r="A47" s="35">
        <v>35</v>
      </c>
      <c r="B47" s="38" t="s">
        <v>263</v>
      </c>
      <c r="C47" s="15" t="s">
        <v>28</v>
      </c>
      <c r="D47" s="15" t="s">
        <v>478</v>
      </c>
      <c r="E47" s="15" t="s">
        <v>107</v>
      </c>
      <c r="F47" s="15"/>
      <c r="G47" s="15"/>
      <c r="H47" s="45" t="s">
        <v>133</v>
      </c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46" t="s">
        <v>159</v>
      </c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3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02"/>
      <c r="P48" s="29"/>
      <c r="Q48" s="29"/>
      <c r="R48" s="29"/>
      <c r="S48" s="29"/>
      <c r="T48" s="29"/>
      <c r="U48" s="29"/>
      <c r="V48" s="29"/>
    </row>
    <row r="49" spans="1:22" s="18" customFormat="1" ht="15" customHeight="1" x14ac:dyDescent="0.3">
      <c r="A49" s="32">
        <v>36</v>
      </c>
      <c r="B49" s="38" t="s">
        <v>265</v>
      </c>
      <c r="C49" s="15" t="s">
        <v>28</v>
      </c>
      <c r="D49" s="15" t="s">
        <v>478</v>
      </c>
      <c r="E49" s="15" t="s">
        <v>387</v>
      </c>
      <c r="F49" s="15" t="s">
        <v>380</v>
      </c>
      <c r="G49" s="15" t="s">
        <v>408</v>
      </c>
      <c r="H49" s="194" t="s">
        <v>133</v>
      </c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46" t="s">
        <v>441</v>
      </c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3">
      <c r="A50" s="32">
        <v>37</v>
      </c>
      <c r="B50" s="38" t="s">
        <v>266</v>
      </c>
      <c r="C50" s="15" t="s">
        <v>28</v>
      </c>
      <c r="D50" s="15" t="s">
        <v>478</v>
      </c>
      <c r="E50" s="15" t="s">
        <v>387</v>
      </c>
      <c r="F50" s="15" t="s">
        <v>380</v>
      </c>
      <c r="G50" s="15" t="s">
        <v>408</v>
      </c>
      <c r="H50" s="194" t="s">
        <v>133</v>
      </c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46" t="s">
        <v>782</v>
      </c>
      <c r="P50" s="17"/>
      <c r="Q50" s="17"/>
      <c r="R50" s="17"/>
      <c r="S50" s="17"/>
      <c r="T50" s="17"/>
      <c r="U50" s="17"/>
      <c r="V50" s="17"/>
    </row>
    <row r="51" spans="1:22" ht="15" customHeight="1" x14ac:dyDescent="0.3">
      <c r="A51" s="32">
        <v>38</v>
      </c>
      <c r="B51" s="38" t="s">
        <v>267</v>
      </c>
      <c r="C51" s="15" t="s">
        <v>27</v>
      </c>
      <c r="D51" s="15" t="s">
        <v>478</v>
      </c>
      <c r="E51" s="15" t="s">
        <v>374</v>
      </c>
      <c r="F51" s="15" t="s">
        <v>384</v>
      </c>
      <c r="G51" s="15" t="s">
        <v>408</v>
      </c>
      <c r="H51" s="213" t="s">
        <v>131</v>
      </c>
      <c r="I51" s="48"/>
      <c r="J51" s="49">
        <f t="shared" si="0"/>
        <v>1</v>
      </c>
      <c r="K51" s="49"/>
      <c r="L51" s="49"/>
      <c r="M51" s="50">
        <f t="shared" si="4"/>
        <v>1</v>
      </c>
      <c r="N51" s="70" t="s">
        <v>828</v>
      </c>
      <c r="O51" s="46" t="s">
        <v>959</v>
      </c>
      <c r="P51" s="40"/>
      <c r="Q51" s="40"/>
      <c r="R51" s="40"/>
      <c r="S51" s="40"/>
      <c r="T51" s="40"/>
      <c r="U51" s="40"/>
      <c r="V51" s="40"/>
    </row>
    <row r="52" spans="1:22" ht="15" customHeight="1" x14ac:dyDescent="0.3">
      <c r="A52" s="32">
        <v>39</v>
      </c>
      <c r="B52" s="38" t="s">
        <v>268</v>
      </c>
      <c r="C52" s="15" t="s">
        <v>28</v>
      </c>
      <c r="D52" s="15" t="s">
        <v>478</v>
      </c>
      <c r="E52" s="15" t="s">
        <v>387</v>
      </c>
      <c r="F52" s="15" t="s">
        <v>385</v>
      </c>
      <c r="G52" s="15" t="s">
        <v>408</v>
      </c>
      <c r="H52" s="45" t="s">
        <v>131</v>
      </c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56" t="s">
        <v>441</v>
      </c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3">
      <c r="A53" s="32">
        <v>40</v>
      </c>
      <c r="B53" s="38" t="s">
        <v>320</v>
      </c>
      <c r="C53" s="15" t="s">
        <v>28</v>
      </c>
      <c r="D53" s="15" t="s">
        <v>478</v>
      </c>
      <c r="E53" s="15" t="s">
        <v>387</v>
      </c>
      <c r="F53" s="15" t="s">
        <v>385</v>
      </c>
      <c r="G53" s="15" t="s">
        <v>408</v>
      </c>
      <c r="H53" s="45" t="s">
        <v>131</v>
      </c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56" t="s">
        <v>777</v>
      </c>
      <c r="P53" s="17"/>
      <c r="Q53" s="17"/>
      <c r="R53" s="17"/>
      <c r="S53" s="17"/>
      <c r="T53" s="17"/>
      <c r="U53" s="17"/>
      <c r="V53" s="17"/>
    </row>
    <row r="54" spans="1:22" ht="15" customHeight="1" x14ac:dyDescent="0.3">
      <c r="A54" s="32">
        <v>41</v>
      </c>
      <c r="B54" s="38" t="s">
        <v>269</v>
      </c>
      <c r="C54" s="15" t="s">
        <v>26</v>
      </c>
      <c r="D54" s="15" t="s">
        <v>478</v>
      </c>
      <c r="E54" s="15" t="s">
        <v>374</v>
      </c>
      <c r="F54" s="15" t="s">
        <v>384</v>
      </c>
      <c r="G54" s="15" t="s">
        <v>381</v>
      </c>
      <c r="H54" s="187" t="s">
        <v>131</v>
      </c>
      <c r="I54" s="48"/>
      <c r="J54" s="49">
        <f t="shared" si="0"/>
        <v>2</v>
      </c>
      <c r="K54" s="49"/>
      <c r="L54" s="49"/>
      <c r="M54" s="50">
        <f t="shared" si="4"/>
        <v>2</v>
      </c>
      <c r="N54" s="70" t="s">
        <v>628</v>
      </c>
      <c r="O54" s="56" t="s">
        <v>983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3">
      <c r="A55" s="32">
        <v>42</v>
      </c>
      <c r="B55" s="38" t="s">
        <v>270</v>
      </c>
      <c r="C55" s="15" t="s">
        <v>26</v>
      </c>
      <c r="D55" s="15" t="s">
        <v>478</v>
      </c>
      <c r="E55" s="15" t="s">
        <v>374</v>
      </c>
      <c r="F55" s="15" t="s">
        <v>384</v>
      </c>
      <c r="G55" s="15" t="s">
        <v>381</v>
      </c>
      <c r="H55" s="45" t="s">
        <v>131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46" t="s">
        <v>485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3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02"/>
      <c r="P56" s="29"/>
      <c r="Q56" s="29"/>
      <c r="R56" s="29"/>
      <c r="S56" s="29"/>
      <c r="T56" s="29"/>
      <c r="U56" s="29"/>
      <c r="V56" s="29"/>
    </row>
    <row r="57" spans="1:22" s="18" customFormat="1" ht="15" customHeight="1" x14ac:dyDescent="0.3">
      <c r="A57" s="32">
        <v>43</v>
      </c>
      <c r="B57" s="38" t="s">
        <v>272</v>
      </c>
      <c r="C57" s="15" t="s">
        <v>26</v>
      </c>
      <c r="D57" s="15" t="s">
        <v>478</v>
      </c>
      <c r="E57" s="15" t="s">
        <v>374</v>
      </c>
      <c r="F57" s="15" t="s">
        <v>384</v>
      </c>
      <c r="G57" s="15" t="s">
        <v>381</v>
      </c>
      <c r="H57" s="45" t="s">
        <v>131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117" t="s">
        <v>596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3">
      <c r="A58" s="32">
        <v>44</v>
      </c>
      <c r="B58" s="38" t="s">
        <v>273</v>
      </c>
      <c r="C58" s="15" t="s">
        <v>28</v>
      </c>
      <c r="D58" s="15" t="s">
        <v>478</v>
      </c>
      <c r="E58" s="15" t="s">
        <v>107</v>
      </c>
      <c r="F58" s="15"/>
      <c r="G58" s="15"/>
      <c r="H58" s="45" t="s">
        <v>133</v>
      </c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56" t="s">
        <v>658</v>
      </c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3">
      <c r="A59" s="32">
        <v>45</v>
      </c>
      <c r="B59" s="38" t="s">
        <v>274</v>
      </c>
      <c r="C59" s="15" t="s">
        <v>28</v>
      </c>
      <c r="D59" s="15" t="s">
        <v>478</v>
      </c>
      <c r="E59" s="15" t="s">
        <v>387</v>
      </c>
      <c r="F59" s="15" t="s">
        <v>380</v>
      </c>
      <c r="G59" s="15" t="s">
        <v>408</v>
      </c>
      <c r="H59" s="45" t="s">
        <v>131</v>
      </c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56" t="s">
        <v>187</v>
      </c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3">
      <c r="A60" s="32">
        <v>46</v>
      </c>
      <c r="B60" s="38" t="s">
        <v>275</v>
      </c>
      <c r="C60" s="15" t="s">
        <v>28</v>
      </c>
      <c r="D60" s="15" t="s">
        <v>478</v>
      </c>
      <c r="E60" s="15" t="s">
        <v>107</v>
      </c>
      <c r="F60" s="15"/>
      <c r="G60" s="15"/>
      <c r="H60" s="45" t="s">
        <v>133</v>
      </c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56" t="s">
        <v>159</v>
      </c>
      <c r="P60" s="17"/>
      <c r="Q60" s="17"/>
      <c r="R60" s="17"/>
      <c r="S60" s="17"/>
      <c r="T60" s="17"/>
      <c r="U60" s="17"/>
      <c r="V60" s="17"/>
    </row>
    <row r="61" spans="1:22" ht="15" customHeight="1" x14ac:dyDescent="0.3">
      <c r="A61" s="32">
        <v>47</v>
      </c>
      <c r="B61" s="38" t="s">
        <v>276</v>
      </c>
      <c r="C61" s="15" t="s">
        <v>26</v>
      </c>
      <c r="D61" s="15" t="s">
        <v>478</v>
      </c>
      <c r="E61" s="15" t="s">
        <v>374</v>
      </c>
      <c r="F61" s="15" t="s">
        <v>384</v>
      </c>
      <c r="G61" s="15" t="s">
        <v>381</v>
      </c>
      <c r="H61" s="204" t="s">
        <v>133</v>
      </c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46" t="s">
        <v>913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3">
      <c r="A62" s="32">
        <v>48</v>
      </c>
      <c r="B62" s="38" t="s">
        <v>277</v>
      </c>
      <c r="C62" s="15" t="s">
        <v>28</v>
      </c>
      <c r="D62" s="15" t="s">
        <v>478</v>
      </c>
      <c r="E62" s="15" t="s">
        <v>107</v>
      </c>
      <c r="F62" s="15"/>
      <c r="G62" s="15"/>
      <c r="H62" s="45" t="s">
        <v>133</v>
      </c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173" t="s">
        <v>159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3">
      <c r="A63" s="32">
        <v>49</v>
      </c>
      <c r="B63" s="38" t="s">
        <v>278</v>
      </c>
      <c r="C63" s="15" t="s">
        <v>28</v>
      </c>
      <c r="D63" s="15" t="s">
        <v>107</v>
      </c>
      <c r="E63" s="15"/>
      <c r="F63" s="15"/>
      <c r="G63" s="15"/>
      <c r="H63" s="45"/>
      <c r="I63" s="48"/>
      <c r="J63" s="49">
        <f t="shared" si="0"/>
        <v>0</v>
      </c>
      <c r="K63" s="49"/>
      <c r="L63" s="49"/>
      <c r="M63" s="50">
        <f t="shared" si="5"/>
        <v>0</v>
      </c>
      <c r="N63" s="69" t="s">
        <v>704</v>
      </c>
      <c r="O63" s="46" t="s">
        <v>708</v>
      </c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3">
      <c r="A64" s="32">
        <v>50</v>
      </c>
      <c r="B64" s="38" t="s">
        <v>279</v>
      </c>
      <c r="C64" s="15" t="s">
        <v>27</v>
      </c>
      <c r="D64" s="15" t="s">
        <v>478</v>
      </c>
      <c r="E64" s="15" t="s">
        <v>374</v>
      </c>
      <c r="F64" s="15" t="s">
        <v>384</v>
      </c>
      <c r="G64" s="15" t="s">
        <v>916</v>
      </c>
      <c r="H64" s="45" t="s">
        <v>131</v>
      </c>
      <c r="I64" s="48"/>
      <c r="J64" s="49">
        <f t="shared" si="0"/>
        <v>1</v>
      </c>
      <c r="K64" s="49"/>
      <c r="L64" s="49"/>
      <c r="M64" s="50">
        <f t="shared" si="5"/>
        <v>1</v>
      </c>
      <c r="N64" s="74" t="s">
        <v>663</v>
      </c>
      <c r="O64" s="57" t="s">
        <v>195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3">
      <c r="A65" s="32">
        <v>51</v>
      </c>
      <c r="B65" s="38" t="s">
        <v>280</v>
      </c>
      <c r="C65" s="15" t="s">
        <v>28</v>
      </c>
      <c r="D65" s="15" t="s">
        <v>478</v>
      </c>
      <c r="E65" s="15" t="s">
        <v>387</v>
      </c>
      <c r="F65" s="15" t="s">
        <v>380</v>
      </c>
      <c r="G65" s="15" t="s">
        <v>408</v>
      </c>
      <c r="H65" s="45" t="s">
        <v>133</v>
      </c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46" t="s">
        <v>441</v>
      </c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3">
      <c r="A66" s="32">
        <v>52</v>
      </c>
      <c r="B66" s="38" t="s">
        <v>281</v>
      </c>
      <c r="C66" s="15" t="s">
        <v>26</v>
      </c>
      <c r="D66" s="15" t="s">
        <v>478</v>
      </c>
      <c r="E66" s="15" t="s">
        <v>374</v>
      </c>
      <c r="F66" s="15" t="s">
        <v>384</v>
      </c>
      <c r="G66" s="15" t="s">
        <v>381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46" t="s">
        <v>470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3">
      <c r="A67" s="32">
        <v>53</v>
      </c>
      <c r="B67" s="38" t="s">
        <v>282</v>
      </c>
      <c r="C67" s="15" t="s">
        <v>26</v>
      </c>
      <c r="D67" s="15" t="s">
        <v>478</v>
      </c>
      <c r="E67" s="15" t="s">
        <v>374</v>
      </c>
      <c r="F67" s="15" t="s">
        <v>384</v>
      </c>
      <c r="G67" s="15" t="s">
        <v>381</v>
      </c>
      <c r="H67" s="45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46" t="s">
        <v>718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3">
      <c r="A68" s="32">
        <v>54</v>
      </c>
      <c r="B68" s="38" t="s">
        <v>283</v>
      </c>
      <c r="C68" s="15" t="s">
        <v>28</v>
      </c>
      <c r="D68" s="15" t="s">
        <v>478</v>
      </c>
      <c r="E68" s="15" t="s">
        <v>107</v>
      </c>
      <c r="F68" s="15"/>
      <c r="G68" s="15"/>
      <c r="H68" s="45" t="s">
        <v>133</v>
      </c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46" t="s">
        <v>159</v>
      </c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3">
      <c r="A69" s="32">
        <v>55</v>
      </c>
      <c r="B69" s="38" t="s">
        <v>284</v>
      </c>
      <c r="C69" s="15" t="s">
        <v>28</v>
      </c>
      <c r="D69" s="15" t="s">
        <v>478</v>
      </c>
      <c r="E69" s="15" t="s">
        <v>107</v>
      </c>
      <c r="F69" s="15"/>
      <c r="G69" s="15"/>
      <c r="H69" s="45" t="s">
        <v>133</v>
      </c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46" t="s">
        <v>159</v>
      </c>
      <c r="P69" s="17"/>
      <c r="Q69" s="17"/>
      <c r="R69" s="17"/>
      <c r="S69" s="17"/>
      <c r="T69" s="17"/>
      <c r="U69" s="17"/>
      <c r="V69" s="17"/>
    </row>
    <row r="70" spans="1:22" ht="15" customHeight="1" x14ac:dyDescent="0.3">
      <c r="A70" s="32">
        <v>56</v>
      </c>
      <c r="B70" s="38" t="s">
        <v>285</v>
      </c>
      <c r="C70" s="15" t="s">
        <v>27</v>
      </c>
      <c r="D70" s="15" t="s">
        <v>478</v>
      </c>
      <c r="E70" s="15" t="s">
        <v>374</v>
      </c>
      <c r="F70" s="15" t="s">
        <v>384</v>
      </c>
      <c r="G70" s="15" t="s">
        <v>408</v>
      </c>
      <c r="H70" s="178" t="s">
        <v>131</v>
      </c>
      <c r="I70" s="48"/>
      <c r="J70" s="49">
        <f t="shared" si="0"/>
        <v>1</v>
      </c>
      <c r="K70" s="49"/>
      <c r="L70" s="49"/>
      <c r="M70" s="50">
        <f t="shared" si="5"/>
        <v>1</v>
      </c>
      <c r="N70" s="69" t="s">
        <v>812</v>
      </c>
      <c r="O70" s="46" t="s">
        <v>737</v>
      </c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3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02"/>
      <c r="P71" s="29"/>
      <c r="Q71" s="29"/>
      <c r="R71" s="29"/>
      <c r="S71" s="29"/>
      <c r="T71" s="29"/>
      <c r="U71" s="29"/>
      <c r="V71" s="29"/>
    </row>
    <row r="72" spans="1:22" s="18" customFormat="1" ht="15" customHeight="1" x14ac:dyDescent="0.3">
      <c r="A72" s="32">
        <v>57</v>
      </c>
      <c r="B72" s="38" t="s">
        <v>287</v>
      </c>
      <c r="C72" s="15" t="s">
        <v>28</v>
      </c>
      <c r="D72" s="15" t="s">
        <v>478</v>
      </c>
      <c r="E72" s="15" t="s">
        <v>387</v>
      </c>
      <c r="F72" s="15" t="s">
        <v>380</v>
      </c>
      <c r="G72" s="15" t="s">
        <v>408</v>
      </c>
      <c r="H72" s="45" t="s">
        <v>131</v>
      </c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46" t="s">
        <v>441</v>
      </c>
      <c r="P72" s="17"/>
      <c r="Q72" s="17"/>
      <c r="R72" s="17"/>
      <c r="S72" s="17"/>
      <c r="T72" s="17"/>
      <c r="U72" s="17"/>
      <c r="V72" s="17"/>
    </row>
    <row r="73" spans="1:22" ht="15" customHeight="1" x14ac:dyDescent="0.3">
      <c r="A73" s="32">
        <v>58</v>
      </c>
      <c r="B73" s="38" t="s">
        <v>288</v>
      </c>
      <c r="C73" s="15" t="s">
        <v>27</v>
      </c>
      <c r="D73" s="15" t="s">
        <v>478</v>
      </c>
      <c r="E73" s="15" t="s">
        <v>374</v>
      </c>
      <c r="F73" s="15" t="s">
        <v>384</v>
      </c>
      <c r="G73" s="15" t="s">
        <v>408</v>
      </c>
      <c r="H73" s="45" t="s">
        <v>131</v>
      </c>
      <c r="I73" s="48"/>
      <c r="J73" s="49">
        <f t="shared" si="0"/>
        <v>1</v>
      </c>
      <c r="K73" s="49"/>
      <c r="L73" s="49"/>
      <c r="M73" s="50">
        <f t="shared" si="6"/>
        <v>1</v>
      </c>
      <c r="N73" s="69" t="s">
        <v>742</v>
      </c>
      <c r="O73" s="46" t="s">
        <v>999</v>
      </c>
      <c r="P73" s="40"/>
      <c r="Q73" s="40"/>
      <c r="R73" s="40"/>
      <c r="S73" s="40"/>
      <c r="T73" s="40"/>
      <c r="U73" s="40"/>
      <c r="V73" s="40"/>
    </row>
    <row r="74" spans="1:22" ht="15" customHeight="1" x14ac:dyDescent="0.3">
      <c r="A74" s="32">
        <v>59</v>
      </c>
      <c r="B74" s="38" t="s">
        <v>289</v>
      </c>
      <c r="C74" s="15" t="s">
        <v>28</v>
      </c>
      <c r="D74" s="15" t="s">
        <v>478</v>
      </c>
      <c r="E74" s="15" t="s">
        <v>387</v>
      </c>
      <c r="F74" s="15" t="s">
        <v>380</v>
      </c>
      <c r="G74" s="15" t="s">
        <v>408</v>
      </c>
      <c r="H74" s="45" t="s">
        <v>131</v>
      </c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46" t="s">
        <v>717</v>
      </c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3">
      <c r="A75" s="32">
        <v>60</v>
      </c>
      <c r="B75" s="38" t="s">
        <v>290</v>
      </c>
      <c r="C75" s="15" t="s">
        <v>28</v>
      </c>
      <c r="D75" s="15" t="s">
        <v>478</v>
      </c>
      <c r="E75" s="15" t="s">
        <v>107</v>
      </c>
      <c r="F75" s="15"/>
      <c r="G75" s="15"/>
      <c r="H75" s="45" t="s">
        <v>133</v>
      </c>
      <c r="I75" s="48"/>
      <c r="J75" s="49">
        <f t="shared" si="0"/>
        <v>0</v>
      </c>
      <c r="K75" s="49"/>
      <c r="L75" s="49"/>
      <c r="M75" s="50">
        <f t="shared" si="6"/>
        <v>0</v>
      </c>
      <c r="N75" s="69" t="s">
        <v>204</v>
      </c>
      <c r="O75" s="46" t="s">
        <v>159</v>
      </c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3">
      <c r="A76" s="32">
        <v>61</v>
      </c>
      <c r="B76" s="38" t="s">
        <v>291</v>
      </c>
      <c r="C76" s="15" t="s">
        <v>26</v>
      </c>
      <c r="D76" s="15" t="s">
        <v>478</v>
      </c>
      <c r="E76" s="15" t="s">
        <v>374</v>
      </c>
      <c r="F76" s="15" t="s">
        <v>384</v>
      </c>
      <c r="G76" s="15" t="s">
        <v>381</v>
      </c>
      <c r="H76" s="45" t="s">
        <v>131</v>
      </c>
      <c r="I76" s="48"/>
      <c r="J76" s="49">
        <f t="shared" ref="J76:J103" si="7">IF(C76=C$6,2,IF(C76=C$7,1,0))</f>
        <v>2</v>
      </c>
      <c r="K76" s="49"/>
      <c r="L76" s="49"/>
      <c r="M76" s="50">
        <f t="shared" si="6"/>
        <v>2</v>
      </c>
      <c r="N76" s="69" t="s">
        <v>795</v>
      </c>
      <c r="O76" s="46" t="s">
        <v>207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3">
      <c r="A77" s="32">
        <v>62</v>
      </c>
      <c r="B77" s="38" t="s">
        <v>292</v>
      </c>
      <c r="C77" s="15" t="s">
        <v>28</v>
      </c>
      <c r="D77" s="15" t="s">
        <v>478</v>
      </c>
      <c r="E77" s="15" t="s">
        <v>387</v>
      </c>
      <c r="F77" s="15" t="s">
        <v>380</v>
      </c>
      <c r="G77" s="15" t="s">
        <v>408</v>
      </c>
      <c r="H77" s="45" t="s">
        <v>131</v>
      </c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46" t="s">
        <v>747</v>
      </c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3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02"/>
      <c r="P78" s="29"/>
      <c r="Q78" s="29"/>
      <c r="R78" s="29"/>
      <c r="S78" s="29"/>
      <c r="T78" s="29"/>
      <c r="U78" s="29"/>
      <c r="V78" s="29"/>
    </row>
    <row r="79" spans="1:22" s="18" customFormat="1" ht="15" customHeight="1" x14ac:dyDescent="0.3">
      <c r="A79" s="32">
        <v>63</v>
      </c>
      <c r="B79" s="38" t="s">
        <v>294</v>
      </c>
      <c r="C79" s="15" t="s">
        <v>26</v>
      </c>
      <c r="D79" s="15" t="s">
        <v>478</v>
      </c>
      <c r="E79" s="15" t="s">
        <v>374</v>
      </c>
      <c r="F79" s="15" t="s">
        <v>384</v>
      </c>
      <c r="G79" s="15" t="s">
        <v>381</v>
      </c>
      <c r="H79" s="45" t="s">
        <v>131</v>
      </c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46" t="s">
        <v>848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3">
      <c r="A80" s="32">
        <v>64</v>
      </c>
      <c r="B80" s="38" t="s">
        <v>295</v>
      </c>
      <c r="C80" s="15" t="s">
        <v>28</v>
      </c>
      <c r="D80" s="15" t="s">
        <v>478</v>
      </c>
      <c r="E80" s="15" t="s">
        <v>387</v>
      </c>
      <c r="F80" s="15" t="s">
        <v>380</v>
      </c>
      <c r="G80" s="15" t="s">
        <v>917</v>
      </c>
      <c r="H80" s="45" t="s">
        <v>133</v>
      </c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46" t="s">
        <v>991</v>
      </c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3">
      <c r="A81" s="32">
        <v>65</v>
      </c>
      <c r="B81" s="38" t="s">
        <v>296</v>
      </c>
      <c r="C81" s="15" t="s">
        <v>28</v>
      </c>
      <c r="D81" s="15" t="s">
        <v>478</v>
      </c>
      <c r="E81" s="15" t="s">
        <v>387</v>
      </c>
      <c r="F81" s="15" t="s">
        <v>380</v>
      </c>
      <c r="G81" s="15" t="s">
        <v>408</v>
      </c>
      <c r="H81" s="45" t="s">
        <v>128</v>
      </c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46" t="s">
        <v>219</v>
      </c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3">
      <c r="A82" s="32">
        <v>66</v>
      </c>
      <c r="B82" s="38" t="s">
        <v>297</v>
      </c>
      <c r="C82" s="15" t="s">
        <v>28</v>
      </c>
      <c r="D82" s="15" t="s">
        <v>478</v>
      </c>
      <c r="E82" s="15" t="s">
        <v>387</v>
      </c>
      <c r="F82" s="15" t="s">
        <v>380</v>
      </c>
      <c r="G82" s="15" t="s">
        <v>408</v>
      </c>
      <c r="H82" s="214" t="s">
        <v>133</v>
      </c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46" t="s">
        <v>159</v>
      </c>
      <c r="P82" s="17"/>
      <c r="Q82" s="17"/>
      <c r="R82" s="17"/>
      <c r="S82" s="17"/>
      <c r="T82" s="17"/>
      <c r="U82" s="17"/>
      <c r="V82" s="17"/>
    </row>
    <row r="83" spans="1:22" ht="15" customHeight="1" x14ac:dyDescent="0.3">
      <c r="A83" s="32">
        <v>67</v>
      </c>
      <c r="B83" s="38" t="s">
        <v>298</v>
      </c>
      <c r="C83" s="15" t="s">
        <v>27</v>
      </c>
      <c r="D83" s="15" t="s">
        <v>478</v>
      </c>
      <c r="E83" s="15" t="s">
        <v>374</v>
      </c>
      <c r="F83" s="15" t="s">
        <v>384</v>
      </c>
      <c r="G83" s="15" t="s">
        <v>408</v>
      </c>
      <c r="H83" s="45" t="s">
        <v>136</v>
      </c>
      <c r="I83" s="48"/>
      <c r="J83" s="49">
        <f t="shared" si="7"/>
        <v>1</v>
      </c>
      <c r="K83" s="49"/>
      <c r="L83" s="49"/>
      <c r="M83" s="50">
        <f t="shared" si="8"/>
        <v>1</v>
      </c>
      <c r="N83" s="69" t="s">
        <v>682</v>
      </c>
      <c r="O83" s="46" t="s">
        <v>685</v>
      </c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3">
      <c r="A84" s="32">
        <v>68</v>
      </c>
      <c r="B84" s="38" t="s">
        <v>299</v>
      </c>
      <c r="C84" s="15" t="s">
        <v>28</v>
      </c>
      <c r="D84" s="15" t="s">
        <v>478</v>
      </c>
      <c r="E84" s="15" t="s">
        <v>387</v>
      </c>
      <c r="F84" s="15" t="s">
        <v>380</v>
      </c>
      <c r="G84" s="15" t="s">
        <v>408</v>
      </c>
      <c r="H84" s="45" t="s">
        <v>136</v>
      </c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46" t="s">
        <v>693</v>
      </c>
      <c r="P84" s="17"/>
      <c r="Q84" s="17"/>
      <c r="R84" s="17"/>
      <c r="S84" s="17"/>
      <c r="T84" s="17"/>
      <c r="U84" s="17"/>
      <c r="V84" s="17"/>
    </row>
    <row r="85" spans="1:22" ht="15" customHeight="1" x14ac:dyDescent="0.3">
      <c r="A85" s="32">
        <v>69</v>
      </c>
      <c r="B85" s="38" t="s">
        <v>300</v>
      </c>
      <c r="C85" s="15" t="s">
        <v>26</v>
      </c>
      <c r="D85" s="15" t="s">
        <v>478</v>
      </c>
      <c r="E85" s="15" t="s">
        <v>374</v>
      </c>
      <c r="F85" s="15" t="s">
        <v>384</v>
      </c>
      <c r="G85" s="15" t="s">
        <v>381</v>
      </c>
      <c r="H85" s="45" t="s">
        <v>131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46" t="s">
        <v>436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3">
      <c r="A86" s="32">
        <v>70</v>
      </c>
      <c r="B86" s="38" t="s">
        <v>301</v>
      </c>
      <c r="C86" s="15" t="s">
        <v>26</v>
      </c>
      <c r="D86" s="15" t="s">
        <v>478</v>
      </c>
      <c r="E86" s="15" t="s">
        <v>374</v>
      </c>
      <c r="F86" s="15" t="s">
        <v>384</v>
      </c>
      <c r="G86" s="15" t="s">
        <v>381</v>
      </c>
      <c r="H86" s="202" t="s">
        <v>131</v>
      </c>
      <c r="I86" s="48"/>
      <c r="J86" s="49">
        <f t="shared" si="7"/>
        <v>2</v>
      </c>
      <c r="K86" s="49"/>
      <c r="L86" s="49"/>
      <c r="M86" s="50">
        <f t="shared" si="8"/>
        <v>2</v>
      </c>
      <c r="N86" s="69" t="s">
        <v>225</v>
      </c>
      <c r="O86" s="46" t="s">
        <v>895</v>
      </c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3">
      <c r="A87" s="32">
        <v>71</v>
      </c>
      <c r="B87" s="38" t="s">
        <v>302</v>
      </c>
      <c r="C87" s="15" t="s">
        <v>28</v>
      </c>
      <c r="D87" s="15" t="s">
        <v>478</v>
      </c>
      <c r="E87" s="15" t="s">
        <v>107</v>
      </c>
      <c r="F87" s="15"/>
      <c r="G87" s="15"/>
      <c r="H87" s="45" t="s">
        <v>131</v>
      </c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46" t="s">
        <v>158</v>
      </c>
      <c r="P87" s="17"/>
      <c r="Q87" s="17"/>
      <c r="R87" s="17"/>
      <c r="S87" s="17"/>
      <c r="T87" s="17"/>
      <c r="U87" s="17"/>
      <c r="V87" s="17"/>
    </row>
    <row r="88" spans="1:22" ht="15" customHeight="1" x14ac:dyDescent="0.3">
      <c r="A88" s="32">
        <v>72</v>
      </c>
      <c r="B88" s="38" t="s">
        <v>303</v>
      </c>
      <c r="C88" s="15" t="s">
        <v>28</v>
      </c>
      <c r="D88" s="15" t="s">
        <v>478</v>
      </c>
      <c r="E88" s="15" t="s">
        <v>387</v>
      </c>
      <c r="F88" s="15" t="s">
        <v>380</v>
      </c>
      <c r="G88" s="15" t="s">
        <v>917</v>
      </c>
      <c r="H88" s="213" t="s">
        <v>136</v>
      </c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971</v>
      </c>
      <c r="O88" s="46" t="s">
        <v>972</v>
      </c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3">
      <c r="A89" s="32">
        <v>73</v>
      </c>
      <c r="B89" s="38" t="s">
        <v>304</v>
      </c>
      <c r="C89" s="15" t="s">
        <v>26</v>
      </c>
      <c r="D89" s="15" t="s">
        <v>478</v>
      </c>
      <c r="E89" s="15" t="s">
        <v>374</v>
      </c>
      <c r="F89" s="15" t="s">
        <v>384</v>
      </c>
      <c r="G89" s="15" t="s">
        <v>381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46" t="s">
        <v>757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3">
      <c r="A90" s="32">
        <v>74</v>
      </c>
      <c r="B90" s="38" t="s">
        <v>305</v>
      </c>
      <c r="C90" s="15" t="s">
        <v>28</v>
      </c>
      <c r="D90" s="15" t="s">
        <v>478</v>
      </c>
      <c r="E90" s="15" t="s">
        <v>842</v>
      </c>
      <c r="F90" s="15"/>
      <c r="G90" s="15"/>
      <c r="H90" s="45" t="s">
        <v>131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46" t="s">
        <v>159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3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02"/>
      <c r="P91" s="29"/>
      <c r="Q91" s="29"/>
      <c r="R91" s="29"/>
      <c r="S91" s="29"/>
      <c r="T91" s="29"/>
      <c r="U91" s="29"/>
      <c r="V91" s="29"/>
    </row>
    <row r="92" spans="1:22" s="18" customFormat="1" ht="15" customHeight="1" x14ac:dyDescent="0.3">
      <c r="A92" s="32">
        <v>75</v>
      </c>
      <c r="B92" s="38" t="s">
        <v>307</v>
      </c>
      <c r="C92" s="15" t="s">
        <v>28</v>
      </c>
      <c r="D92" s="15" t="s">
        <v>107</v>
      </c>
      <c r="E92" s="15"/>
      <c r="F92" s="15"/>
      <c r="G92" s="15"/>
      <c r="H92" s="45"/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46"/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3">
      <c r="A93" s="32">
        <v>76</v>
      </c>
      <c r="B93" s="38" t="s">
        <v>308</v>
      </c>
      <c r="C93" s="15" t="s">
        <v>28</v>
      </c>
      <c r="D93" s="15" t="s">
        <v>478</v>
      </c>
      <c r="E93" s="15" t="s">
        <v>387</v>
      </c>
      <c r="F93" s="15" t="s">
        <v>380</v>
      </c>
      <c r="G93" s="15" t="s">
        <v>917</v>
      </c>
      <c r="H93" s="45" t="s">
        <v>131</v>
      </c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46" t="s">
        <v>158</v>
      </c>
      <c r="P93" s="17"/>
      <c r="Q93" s="17"/>
      <c r="R93" s="17"/>
      <c r="S93" s="17"/>
      <c r="T93" s="17"/>
      <c r="U93" s="17"/>
      <c r="V93" s="17"/>
    </row>
    <row r="94" spans="1:22" ht="15" customHeight="1" x14ac:dyDescent="0.3">
      <c r="A94" s="32">
        <v>77</v>
      </c>
      <c r="B94" s="38" t="s">
        <v>309</v>
      </c>
      <c r="C94" s="15" t="s">
        <v>26</v>
      </c>
      <c r="D94" s="15" t="s">
        <v>478</v>
      </c>
      <c r="E94" s="15" t="s">
        <v>374</v>
      </c>
      <c r="F94" s="15" t="s">
        <v>384</v>
      </c>
      <c r="G94" s="15" t="s">
        <v>381</v>
      </c>
      <c r="H94" s="45" t="s">
        <v>131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46" t="s">
        <v>937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3">
      <c r="A95" s="32">
        <v>78</v>
      </c>
      <c r="B95" s="38" t="s">
        <v>310</v>
      </c>
      <c r="C95" s="15" t="s">
        <v>28</v>
      </c>
      <c r="D95" s="15" t="s">
        <v>478</v>
      </c>
      <c r="E95" s="15" t="s">
        <v>107</v>
      </c>
      <c r="F95" s="15"/>
      <c r="G95" s="15"/>
      <c r="H95" s="45" t="s">
        <v>133</v>
      </c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46" t="s">
        <v>441</v>
      </c>
      <c r="P95" s="40"/>
      <c r="Q95" s="40"/>
      <c r="R95" s="40"/>
      <c r="S95" s="40"/>
      <c r="T95" s="40"/>
      <c r="U95" s="40"/>
      <c r="V95" s="40"/>
    </row>
    <row r="96" spans="1:22" ht="15" customHeight="1" x14ac:dyDescent="0.3">
      <c r="A96" s="32">
        <v>79</v>
      </c>
      <c r="B96" s="38" t="s">
        <v>311</v>
      </c>
      <c r="C96" s="15" t="s">
        <v>28</v>
      </c>
      <c r="D96" s="15" t="s">
        <v>478</v>
      </c>
      <c r="E96" s="15" t="s">
        <v>387</v>
      </c>
      <c r="F96" s="15" t="s">
        <v>380</v>
      </c>
      <c r="G96" s="15" t="s">
        <v>408</v>
      </c>
      <c r="H96" s="45" t="s">
        <v>128</v>
      </c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46" t="s">
        <v>451</v>
      </c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3">
      <c r="A97" s="32">
        <v>80</v>
      </c>
      <c r="B97" s="38" t="s">
        <v>312</v>
      </c>
      <c r="C97" s="15" t="s">
        <v>27</v>
      </c>
      <c r="D97" s="15" t="s">
        <v>478</v>
      </c>
      <c r="E97" s="15" t="s">
        <v>374</v>
      </c>
      <c r="F97" s="15" t="s">
        <v>384</v>
      </c>
      <c r="G97" s="15" t="s">
        <v>382</v>
      </c>
      <c r="H97" s="48" t="s">
        <v>940</v>
      </c>
      <c r="I97" s="46"/>
      <c r="J97" s="49">
        <f t="shared" si="7"/>
        <v>1</v>
      </c>
      <c r="K97" s="49"/>
      <c r="L97" s="49"/>
      <c r="M97" s="50">
        <f t="shared" si="9"/>
        <v>1</v>
      </c>
      <c r="N97" s="69" t="s">
        <v>869</v>
      </c>
      <c r="O97" s="46" t="s">
        <v>870</v>
      </c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3">
      <c r="A98" s="32">
        <v>81</v>
      </c>
      <c r="B98" s="38" t="s">
        <v>313</v>
      </c>
      <c r="C98" s="15" t="s">
        <v>28</v>
      </c>
      <c r="D98" s="15" t="s">
        <v>478</v>
      </c>
      <c r="E98" s="15" t="s">
        <v>107</v>
      </c>
      <c r="F98" s="15"/>
      <c r="G98" s="15"/>
      <c r="H98" s="45" t="s">
        <v>131</v>
      </c>
      <c r="I98" s="48"/>
      <c r="J98" s="49">
        <f t="shared" si="7"/>
        <v>0</v>
      </c>
      <c r="K98" s="49"/>
      <c r="L98" s="49"/>
      <c r="M98" s="50">
        <f t="shared" si="9"/>
        <v>0</v>
      </c>
      <c r="N98" s="69" t="s">
        <v>452</v>
      </c>
      <c r="O98" s="46" t="s">
        <v>441</v>
      </c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3">
      <c r="A99" s="32">
        <v>82</v>
      </c>
      <c r="B99" s="38" t="s">
        <v>314</v>
      </c>
      <c r="C99" s="15" t="s">
        <v>28</v>
      </c>
      <c r="D99" s="15" t="s">
        <v>478</v>
      </c>
      <c r="E99" s="15" t="s">
        <v>387</v>
      </c>
      <c r="F99" s="15" t="s">
        <v>380</v>
      </c>
      <c r="G99" s="15" t="s">
        <v>917</v>
      </c>
      <c r="H99" s="45" t="s">
        <v>371</v>
      </c>
      <c r="I99" s="46"/>
      <c r="J99" s="49">
        <f t="shared" si="7"/>
        <v>0</v>
      </c>
      <c r="K99" s="49"/>
      <c r="L99" s="49"/>
      <c r="M99" s="50">
        <f t="shared" si="9"/>
        <v>0</v>
      </c>
      <c r="N99" s="69" t="s">
        <v>370</v>
      </c>
      <c r="O99" s="46" t="s">
        <v>370</v>
      </c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3">
      <c r="A100" s="32">
        <v>83</v>
      </c>
      <c r="B100" s="38" t="s">
        <v>315</v>
      </c>
      <c r="C100" s="15" t="s">
        <v>28</v>
      </c>
      <c r="D100" s="15" t="s">
        <v>478</v>
      </c>
      <c r="E100" s="15" t="s">
        <v>387</v>
      </c>
      <c r="F100" s="15" t="s">
        <v>380</v>
      </c>
      <c r="G100" s="15" t="s">
        <v>917</v>
      </c>
      <c r="H100" s="45" t="s">
        <v>128</v>
      </c>
      <c r="I100" s="48"/>
      <c r="J100" s="49">
        <f t="shared" si="7"/>
        <v>0</v>
      </c>
      <c r="K100" s="49"/>
      <c r="L100" s="49"/>
      <c r="M100" s="50">
        <f t="shared" si="9"/>
        <v>0</v>
      </c>
      <c r="N100" s="69" t="s">
        <v>409</v>
      </c>
      <c r="O100" s="46" t="s">
        <v>413</v>
      </c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3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02"/>
      <c r="P101" s="29"/>
      <c r="Q101" s="29"/>
      <c r="R101" s="29"/>
      <c r="S101" s="29"/>
      <c r="T101" s="29"/>
      <c r="U101" s="29"/>
      <c r="V101" s="29"/>
    </row>
    <row r="102" spans="1:22" ht="15" customHeight="1" x14ac:dyDescent="0.3">
      <c r="A102" s="32">
        <v>84</v>
      </c>
      <c r="B102" s="47" t="s">
        <v>345</v>
      </c>
      <c r="C102" s="15" t="s">
        <v>28</v>
      </c>
      <c r="D102" s="15" t="s">
        <v>478</v>
      </c>
      <c r="E102" s="15" t="s">
        <v>387</v>
      </c>
      <c r="F102" s="15" t="s">
        <v>385</v>
      </c>
      <c r="G102" s="15" t="s">
        <v>408</v>
      </c>
      <c r="H102" s="45" t="s">
        <v>128</v>
      </c>
      <c r="I102" s="48"/>
      <c r="J102" s="49">
        <f t="shared" si="7"/>
        <v>0</v>
      </c>
      <c r="K102" s="49"/>
      <c r="L102" s="49"/>
      <c r="M102" s="50">
        <f>J102*(1-K102)*(1-L102)</f>
        <v>0</v>
      </c>
      <c r="N102" s="69" t="s">
        <v>367</v>
      </c>
      <c r="O102" s="46" t="s">
        <v>412</v>
      </c>
      <c r="P102" s="40"/>
      <c r="Q102" s="40"/>
      <c r="R102" s="40"/>
      <c r="S102" s="40"/>
      <c r="T102" s="40"/>
      <c r="U102" s="40"/>
      <c r="V102" s="40"/>
    </row>
    <row r="103" spans="1:22" ht="15" customHeight="1" x14ac:dyDescent="0.3">
      <c r="A103" s="32">
        <v>85</v>
      </c>
      <c r="B103" s="47" t="s">
        <v>346</v>
      </c>
      <c r="C103" s="15" t="s">
        <v>28</v>
      </c>
      <c r="D103" s="15" t="s">
        <v>478</v>
      </c>
      <c r="E103" s="15" t="s">
        <v>387</v>
      </c>
      <c r="F103" s="15" t="s">
        <v>385</v>
      </c>
      <c r="G103" s="15" t="s">
        <v>408</v>
      </c>
      <c r="H103" s="45" t="s">
        <v>128</v>
      </c>
      <c r="I103" s="48"/>
      <c r="J103" s="49">
        <f t="shared" si="7"/>
        <v>0</v>
      </c>
      <c r="K103" s="49"/>
      <c r="L103" s="49"/>
      <c r="M103" s="50">
        <f>J103*(1-K103)*(1-L103)</f>
        <v>0</v>
      </c>
      <c r="N103" s="69" t="s">
        <v>369</v>
      </c>
      <c r="O103" s="46" t="s">
        <v>417</v>
      </c>
    </row>
    <row r="105" spans="1:22" ht="14.25" customHeight="1" x14ac:dyDescent="0.3">
      <c r="B105" s="40"/>
    </row>
    <row r="107" spans="1:22" ht="14.25" customHeight="1" x14ac:dyDescent="0.3">
      <c r="A107" s="27"/>
      <c r="B107" s="19"/>
      <c r="C107" s="28"/>
      <c r="D107" s="28"/>
      <c r="E107" s="28"/>
      <c r="F107" s="28"/>
      <c r="G107" s="28"/>
      <c r="H107" s="19"/>
      <c r="I107" s="19"/>
      <c r="J107" s="28"/>
      <c r="K107" s="28"/>
      <c r="L107" s="28"/>
      <c r="M107" s="28"/>
      <c r="N107" s="28"/>
      <c r="O107" s="28"/>
    </row>
    <row r="114" spans="1:15" ht="14.25" customHeight="1" x14ac:dyDescent="0.3">
      <c r="A114" s="27"/>
      <c r="B114" s="19"/>
      <c r="C114" s="28"/>
      <c r="D114" s="28"/>
      <c r="E114" s="28"/>
      <c r="F114" s="28"/>
      <c r="G114" s="28"/>
      <c r="H114" s="19"/>
      <c r="I114" s="19"/>
      <c r="J114" s="28"/>
      <c r="K114" s="28"/>
      <c r="L114" s="28"/>
      <c r="M114" s="28"/>
      <c r="N114" s="28"/>
      <c r="O114" s="28"/>
    </row>
    <row r="118" spans="1:15" ht="14.25" customHeight="1" x14ac:dyDescent="0.3">
      <c r="A118" s="27"/>
      <c r="B118" s="19"/>
      <c r="C118" s="28"/>
      <c r="D118" s="28"/>
      <c r="E118" s="28"/>
      <c r="F118" s="28"/>
      <c r="G118" s="28"/>
      <c r="H118" s="19"/>
      <c r="I118" s="19"/>
      <c r="J118" s="28"/>
      <c r="K118" s="28"/>
      <c r="L118" s="28"/>
      <c r="M118" s="28"/>
      <c r="N118" s="28"/>
      <c r="O118" s="28"/>
    </row>
    <row r="121" spans="1:15" ht="14.25" customHeight="1" x14ac:dyDescent="0.3">
      <c r="A121" s="27"/>
      <c r="B121" s="19"/>
      <c r="C121" s="28"/>
      <c r="D121" s="28"/>
      <c r="E121" s="28"/>
      <c r="F121" s="28"/>
      <c r="G121" s="28"/>
      <c r="H121" s="19"/>
      <c r="I121" s="19"/>
      <c r="J121" s="28"/>
      <c r="K121" s="28"/>
      <c r="L121" s="28"/>
      <c r="M121" s="28"/>
      <c r="N121" s="28"/>
      <c r="O121" s="28"/>
    </row>
    <row r="125" spans="1:15" ht="14.25" customHeight="1" x14ac:dyDescent="0.3">
      <c r="A125" s="27"/>
      <c r="B125" s="19"/>
      <c r="C125" s="28"/>
      <c r="D125" s="28"/>
      <c r="E125" s="28"/>
      <c r="F125" s="28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ht="14.25" customHeight="1" x14ac:dyDescent="0.3">
      <c r="A128" s="27"/>
      <c r="B128" s="19"/>
      <c r="C128" s="28"/>
      <c r="D128" s="28"/>
      <c r="E128" s="28"/>
      <c r="F128" s="28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ht="14.25" customHeight="1" x14ac:dyDescent="0.3">
      <c r="A132" s="27"/>
      <c r="B132" s="19"/>
      <c r="C132" s="28"/>
      <c r="D132" s="28"/>
      <c r="E132" s="28"/>
      <c r="F132" s="28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mergeCells count="13">
    <mergeCell ref="O4:O9"/>
    <mergeCell ref="N4:N9"/>
    <mergeCell ref="A1:O1"/>
    <mergeCell ref="A3:O3"/>
    <mergeCell ref="D4:G4"/>
    <mergeCell ref="C4:C5"/>
    <mergeCell ref="B4:B5"/>
    <mergeCell ref="A4:A9"/>
    <mergeCell ref="B6:B9"/>
    <mergeCell ref="H4:H9"/>
    <mergeCell ref="I4:I9"/>
    <mergeCell ref="J7:J9"/>
    <mergeCell ref="J4:J6"/>
  </mergeCells>
  <phoneticPr fontId="31" type="noConversion"/>
  <dataValidations count="6">
    <dataValidation type="list" allowBlank="1" showInputMessage="1" showErrorMessage="1" sqref="C92:C100 C102:C103 C79:C90 C72:C77 C57:C70 C49:C55 C42:C47 C30:C40 C11:C28">
      <formula1>$C$6:$C$10</formula1>
    </dataValidation>
    <dataValidation type="list" allowBlank="1" showInputMessage="1" showErrorMessage="1" sqref="K92:L100 K102:L103 K79:L90 K72:L77 K57:L70 K49:L55 K42:L47 K30:L40 K11:L28">
      <formula1>Формат</formula1>
    </dataValidation>
    <dataValidation type="list" allowBlank="1" showInputMessage="1" showErrorMessage="1" sqref="D79:D90 D102:D103 D92:D100 D57:D70 D42:D47 D30:D40 D11:D28 D72:D77 D49:D55">
      <formula1>$D$6:$D$10</formula1>
    </dataValidation>
    <dataValidation type="list" allowBlank="1" showInputMessage="1" showErrorMessage="1" sqref="E72:E77 E57:E70 E102:E103 E92:E100 E49:E55 E11:E28 E30:E40 E42:E47 E79:E90">
      <formula1>$E$6:$E$10</formula1>
    </dataValidation>
    <dataValidation type="list" allowBlank="1" showInputMessage="1" showErrorMessage="1" sqref="F11:F103">
      <formula1>$F$6:$F$10</formula1>
    </dataValidation>
    <dataValidation type="list" allowBlank="1" showInputMessage="1" showErrorMessage="1" sqref="G11:G28 G30:G40 G92:G100 G42:G47 G79:G90 G72:G77 G49:G55 G57:G70 G102:G103">
      <formula1>$G$6:$G$10</formula1>
    </dataValidation>
  </dataValidations>
  <hyperlinks>
    <hyperlink ref="O100" r:id="rId1"/>
    <hyperlink ref="O20" r:id="rId2"/>
    <hyperlink ref="O44" r:id="rId3"/>
    <hyperlink ref="O55" r:id="rId4" display="http://openbudsk.ru/content/bdg/расходы по разд. подраз..xls"/>
    <hyperlink ref="O11" r:id="rId5" display="http://beldepfin.ru/inf/uploads/2015/07/Сведения-об-исполнении-расходов-областного-бюджета-к-первоначальным-плановым-назначениям-за-2014-год.xls"/>
    <hyperlink ref="O18" r:id="rId6" display="http://adm.rkursk.ru/inc/download.php?file_id=28196"/>
    <hyperlink ref="O23" r:id="rId7"/>
    <hyperlink ref="O45" r:id="rId8" display="http://mf-ao.ru/documents/proekt/proektzao_2014_5.zip"/>
    <hyperlink ref="O83" r:id="rId9" display="http://fin22.ru/files/matotch-2014.zip"/>
    <hyperlink ref="O62" r:id="rId10" display="http://budget.cap.ru/Show/File/855"/>
    <hyperlink ref="O67" r:id="rId11" display="http://minfin.pnzreg.ru/files/finance_pnzreg_ru/files/otkrbud/ispbud14/090715_1104.zip"/>
    <hyperlink ref="O77" r:id="rId12" display="http://www.yamalfin.ru/images/stories/depfin/2015/proekty_prav_aktov/material_k_proektu_zakona_01_04_2015.zip"/>
    <hyperlink ref="O89" r:id="rId13" display="http://mf.omskportal.ru/ru/RegionalPublicAuthorities/executivelist/MF/otkrbudg/ispolnenie/2014/god/PageContent/0/body_files/file6/rashody_struktura.rar"/>
    <hyperlink ref="O19" r:id="rId14" tooltip="Открыть файл WinRAR 447 Кб" display="http://www.admlip.ru/doc/app/bus/fin/otchet2014.zip"/>
    <hyperlink ref="N16" r:id="rId15"/>
    <hyperlink ref="N18" r:id="rId16"/>
    <hyperlink ref="N23" r:id="rId17"/>
    <hyperlink ref="N24" r:id="rId18"/>
    <hyperlink ref="N31" r:id="rId19"/>
    <hyperlink ref="N17" r:id="rId20"/>
    <hyperlink ref="N14" r:id="rId21"/>
    <hyperlink ref="N30" r:id="rId22"/>
    <hyperlink ref="N37" r:id="rId23"/>
    <hyperlink ref="N89" r:id="rId24"/>
    <hyperlink ref="N94" r:id="rId25"/>
    <hyperlink ref="N36" r:id="rId26"/>
    <hyperlink ref="N38" r:id="rId27"/>
    <hyperlink ref="N44" r:id="rId28"/>
    <hyperlink ref="N47" r:id="rId29"/>
    <hyperlink ref="N49" r:id="rId30"/>
    <hyperlink ref="N55" r:id="rId31"/>
    <hyperlink ref="N57" r:id="rId32" display="http://www.gsrb.ru/ru/materials/materialy-k-zasedaniyu-gs-k-rb/?SECTION_ID=153"/>
    <hyperlink ref="N62" r:id="rId33"/>
    <hyperlink ref="N72" r:id="rId34"/>
    <hyperlink ref="N74" r:id="rId35"/>
    <hyperlink ref="N75" r:id="rId36"/>
    <hyperlink ref="N86" r:id="rId37"/>
    <hyperlink ref="N87" r:id="rId38"/>
    <hyperlink ref="N53" r:id="rId39"/>
    <hyperlink ref="N27" r:id="rId40"/>
    <hyperlink ref="N58" r:id="rId41"/>
    <hyperlink ref="N35" r:id="rId42" display="http://budget.lenobl.ru/new/documents/budget.php"/>
    <hyperlink ref="N59" r:id="rId43"/>
    <hyperlink ref="N66" r:id="rId44"/>
    <hyperlink ref="N67" r:id="rId45"/>
    <hyperlink ref="N68" r:id="rId46"/>
    <hyperlink ref="N80" r:id="rId47"/>
    <hyperlink ref="N85" r:id="rId48"/>
    <hyperlink ref="N102" r:id="rId49"/>
    <hyperlink ref="N103" r:id="rId50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51"/>
    <hyperlink ref="N100" r:id="rId52"/>
    <hyperlink ref="N20" r:id="rId53"/>
    <hyperlink ref="N98" r:id="rId54"/>
    <hyperlink ref="N93" r:id="rId55"/>
    <hyperlink ref="N28" r:id="rId56"/>
    <hyperlink ref="N12" r:id="rId57"/>
    <hyperlink ref="N21" r:id="rId58"/>
    <hyperlink ref="N32" r:id="rId59"/>
    <hyperlink ref="N42" r:id="rId60"/>
    <hyperlink ref="N96" r:id="rId61"/>
    <hyperlink ref="N63" r:id="rId62"/>
    <hyperlink ref="N69" r:id="rId63"/>
    <hyperlink ref="N73" r:id="rId64" location="document_list"/>
    <hyperlink ref="N90" r:id="rId65"/>
    <hyperlink ref="N64" r:id="rId66"/>
    <hyperlink ref="N19" r:id="rId67"/>
    <hyperlink ref="N52" r:id="rId68" display="http://minfin09.ucoz.ru/index/proekt_zakona_ob_ispolnenii_bjudzheta_kchr/0-108"/>
    <hyperlink ref="N22" r:id="rId69"/>
    <hyperlink ref="N40" r:id="rId70"/>
    <hyperlink ref="N11" r:id="rId71"/>
    <hyperlink ref="N15" r:id="rId72"/>
    <hyperlink ref="N25" r:id="rId73"/>
    <hyperlink ref="N70" r:id="rId74"/>
    <hyperlink ref="N65" r:id="rId75"/>
    <hyperlink ref="N81" r:id="rId76"/>
    <hyperlink ref="N45" r:id="rId77"/>
    <hyperlink ref="N77" r:id="rId78"/>
    <hyperlink ref="O24" r:id="rId79" display="http://fin.tmbreg.ru/assets/files/RegionBudget/IspolRegion/2015/analiz_rashod_2014.xls"/>
    <hyperlink ref="N60" r:id="rId80"/>
    <hyperlink ref="O33" r:id="rId81" display="http://www.df35.ru/images/file/Budjetnii process/Ispolnenie oblastnogo budjeta/Analiticheskii material/2015/09-2015/Rashody2014.xls"/>
    <hyperlink ref="O61" r:id="rId82" display="http://www.mfur.ru/budjet/ispolnenie/materialy/2014/files/sved_rashod_podrazdel.docx"/>
    <hyperlink ref="N43" r:id="rId83"/>
    <hyperlink ref="O14" r:id="rId84"/>
    <hyperlink ref="N97" r:id="rId85"/>
    <hyperlink ref="N13" r:id="rId86"/>
  </hyperlinks>
  <pageMargins left="0.25" right="0.25" top="0.75" bottom="0.75" header="0.3" footer="0.3"/>
  <pageSetup paperSize="9" scale="44" fitToHeight="3" orientation="landscape" r:id="rId87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TF6NQPKX43ZY-91-2060</_dlc_DocId>
    <_dlc_DocIdUrl xmlns="b1e5bdc4-b57e-4af5-8c56-e26e352185e0">
      <Url>https://v11-sp.nifi.ru/nd/centre_mezshbudjet/_layouts/15/DocIdRedir.aspx?ID=TF6NQPKX43ZY-91-2060</Url>
      <Description>TF6NQPKX43ZY-91-2060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7BCCCD1-F9D2-41BE-A68E-7F0F19E71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2E6EC-1A98-4554-B7C9-6F2704A872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63B715F-E264-4E66-8DCB-EC6A07E797A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1e5bdc4-b57e-4af5-8c56-e26e352185e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4951C39-2608-4962-8A31-BC1F14D3AE6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A10F1B6-7844-4EB5-A85A-48119153A3A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35</vt:i4>
      </vt:variant>
    </vt:vector>
  </HeadingPairs>
  <TitlesOfParts>
    <vt:vector size="50" baseType="lpstr">
      <vt:lpstr>Рейтинг (Раздел 5)</vt:lpstr>
      <vt:lpstr>Оценка (Раздел 5)</vt:lpstr>
      <vt:lpstr>Методика (Раздел 5)</vt:lpstr>
      <vt:lpstr>Показатель 5.1</vt:lpstr>
      <vt:lpstr>Показатель 5.2</vt:lpstr>
      <vt:lpstr>Показатель 5.3</vt:lpstr>
      <vt:lpstr>Показатель 5.4</vt:lpstr>
      <vt:lpstr>Показатель 5.5</vt:lpstr>
      <vt:lpstr>Показатель 5.6</vt:lpstr>
      <vt:lpstr>Показатель 5.7</vt:lpstr>
      <vt:lpstr>Показатель 5.8</vt:lpstr>
      <vt:lpstr>Показатель 5.9</vt:lpstr>
      <vt:lpstr>Показатель 5.10</vt:lpstr>
      <vt:lpstr>Показатель 5.11</vt:lpstr>
      <vt:lpstr>Параметры</vt:lpstr>
      <vt:lpstr>Выбор_5.1</vt:lpstr>
      <vt:lpstr>'Показатель 5.2'!Выбор_5.2</vt:lpstr>
      <vt:lpstr>'Показатель 5.3'!Выбор_5.3</vt:lpstr>
      <vt:lpstr>Выбор_5.5</vt:lpstr>
      <vt:lpstr>'Показатель 5.6'!Выбор_5.6</vt:lpstr>
      <vt:lpstr>'Показатель 5.7'!Выбор_5.7</vt:lpstr>
      <vt:lpstr>'Методика (Раздел 5)'!Заголовки_для_печати</vt:lpstr>
      <vt:lpstr>'Оценка (Раздел 5)'!Заголовки_для_печати</vt:lpstr>
      <vt:lpstr>'Показатель 5.1'!Заголовки_для_печати</vt:lpstr>
      <vt:lpstr>'Показатель 5.10'!Заголовки_для_печати</vt:lpstr>
      <vt:lpstr>'Показатель 5.11'!Заголовки_для_печати</vt:lpstr>
      <vt:lpstr>'Показатель 5.2'!Заголовки_для_печати</vt:lpstr>
      <vt:lpstr>'Показатель 5.3'!Заголовки_для_печати</vt:lpstr>
      <vt:lpstr>'Показатель 5.4'!Заголовки_для_печати</vt:lpstr>
      <vt:lpstr>'Показатель 5.5'!Заголовки_для_печати</vt:lpstr>
      <vt:lpstr>'Показатель 5.6'!Заголовки_для_печати</vt:lpstr>
      <vt:lpstr>'Показатель 5.7'!Заголовки_для_печати</vt:lpstr>
      <vt:lpstr>'Показатель 5.8'!Заголовки_для_печати</vt:lpstr>
      <vt:lpstr>'Показатель 5.9'!Заголовки_для_печати</vt:lpstr>
      <vt:lpstr>'Рейтинг (Раздел 5)'!Заголовки_для_печати</vt:lpstr>
      <vt:lpstr>'Методика (Раздел 5)'!Область_печати</vt:lpstr>
      <vt:lpstr>'Оценка (Раздел 5)'!Область_печати</vt:lpstr>
      <vt:lpstr>'Показатель 5.1'!Область_печати</vt:lpstr>
      <vt:lpstr>'Показатель 5.10'!Область_печати</vt:lpstr>
      <vt:lpstr>'Показатель 5.11'!Область_печати</vt:lpstr>
      <vt:lpstr>'Показатель 5.2'!Область_печати</vt:lpstr>
      <vt:lpstr>'Показатель 5.3'!Область_печати</vt:lpstr>
      <vt:lpstr>'Показатель 5.4'!Область_печати</vt:lpstr>
      <vt:lpstr>'Показатель 5.5'!Область_печати</vt:lpstr>
      <vt:lpstr>'Показатель 5.6'!Область_печати</vt:lpstr>
      <vt:lpstr>'Показатель 5.7'!Область_печати</vt:lpstr>
      <vt:lpstr>'Показатель 5.8'!Область_печати</vt:lpstr>
      <vt:lpstr>'Показатель 5.9'!Область_печати</vt:lpstr>
      <vt:lpstr>'Рейтинг (Раздел 5)'!Область_печати</vt:lpstr>
      <vt:lpstr>Формат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Голышев Г.А.</dc:creator>
  <cp:lastModifiedBy>Nt</cp:lastModifiedBy>
  <cp:lastPrinted>2015-10-23T08:53:37Z</cp:lastPrinted>
  <dcterms:created xsi:type="dcterms:W3CDTF">2014-03-12T05:40:39Z</dcterms:created>
  <dcterms:modified xsi:type="dcterms:W3CDTF">2015-10-23T08:53:57Z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5c03a46e-d4df-4921-b0bb-8e945c7d142d</vt:lpwstr>
  </property>
  <property fmtid="{D5CDD505-2E9C-101B-9397-08002B2CF9AE}" pid="4" name="_dlc_DocId">
    <vt:lpwstr>TF6NQPKX43ZY-91-1948</vt:lpwstr>
  </property>
  <property fmtid="{D5CDD505-2E9C-101B-9397-08002B2CF9AE}" pid="5" name="_dlc_DocIdUrl">
    <vt:lpwstr>https://v11-sp.nifi.ru/nd/centre_mezshbudjet/_layouts/15/DocIdRedir.aspx?ID=TF6NQPKX43ZY-91-1948, TF6NQPKX43ZY-91-1948</vt:lpwstr>
  </property>
</Properties>
</file>