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I:\Рейтинг открытости\II этап\На сайт\"/>
    </mc:Choice>
  </mc:AlternateContent>
  <bookViews>
    <workbookView xWindow="0" yWindow="0" windowWidth="28776" windowHeight="12288" tabRatio="813" activeTab="1"/>
  </bookViews>
  <sheets>
    <sheet name="Рейтинг (Раздел 8)" sheetId="34" r:id="rId1"/>
    <sheet name="Оценка (Раздел 8)" sheetId="14" r:id="rId2"/>
    <sheet name="Методика (Раздел 8)" sheetId="31" r:id="rId3"/>
    <sheet name="Показатель 8.1" sheetId="26" r:id="rId4"/>
    <sheet name="Показатель 8.2" sheetId="36" r:id="rId5"/>
    <sheet name="Показатель 8.3" sheetId="37" r:id="rId6"/>
    <sheet name="Показатель 8.4" sheetId="38" r:id="rId7"/>
    <sheet name="Показатель 8.5" sheetId="39" r:id="rId8"/>
    <sheet name="Параметры" sheetId="32" state="hidden" r:id="rId9"/>
  </sheets>
  <definedNames>
    <definedName name="_xlnm._FilterDatabase" localSheetId="3" hidden="1">'Показатель 8.1'!$A$9:$M$102</definedName>
    <definedName name="_xlnm._FilterDatabase" localSheetId="5" hidden="1">'Показатель 8.3'!$A$9:$R$102</definedName>
    <definedName name="_xlnm._FilterDatabase" localSheetId="6" hidden="1">'Показатель 8.4'!$A$9:$Q$102</definedName>
    <definedName name="_xlnm._FilterDatabase" localSheetId="0" hidden="1">'Рейтинг (Раздел 8)'!$A$3:$H$88</definedName>
    <definedName name="Выбор_8.1">'Показатель 8.1'!$C$5:$C$8</definedName>
    <definedName name="Выбор_8.2" localSheetId="4">'Показатель 8.2'!$C$6:$C$9</definedName>
    <definedName name="Выбор_8.2" localSheetId="5">'Показатель 8.3'!$C$5:$C$8</definedName>
    <definedName name="Выбор_8.2">#REF!</definedName>
    <definedName name="Выбор_8.3" localSheetId="6">'Показатель 8.4'!$C$5:$C$7</definedName>
    <definedName name="Выбор_8.3">#REF!</definedName>
    <definedName name="Выбор_8.4" localSheetId="7">'Показатель 8.5'!$C$6:$C$8</definedName>
    <definedName name="Выбор_8.4">#REF!</definedName>
    <definedName name="да__нет">Параметры!$B$9:$B$11</definedName>
    <definedName name="Да_нет">Параметры!$B$6:$B$8</definedName>
    <definedName name="_xlnm.Print_Titles" localSheetId="2">'Методика (Раздел 8)'!$3:$4</definedName>
    <definedName name="_xlnm.Print_Titles" localSheetId="1">'Оценка (Раздел 8)'!$4:$5</definedName>
    <definedName name="_xlnm.Print_Titles" localSheetId="3">'Показатель 8.1'!$4:$7</definedName>
    <definedName name="_xlnm.Print_Titles" localSheetId="4">'Показатель 8.2'!$5:$8</definedName>
    <definedName name="_xlnm.Print_Titles" localSheetId="5">'Показатель 8.3'!$4:$7</definedName>
    <definedName name="_xlnm.Print_Titles" localSheetId="6">'Показатель 8.4'!$4:$7</definedName>
    <definedName name="_xlnm.Print_Titles" localSheetId="7">'Показатель 8.5'!$4:$7</definedName>
    <definedName name="_xlnm.Print_Titles" localSheetId="0">'Рейтинг (Раздел 8)'!$2:$3</definedName>
    <definedName name="Коэфициент">Параметры!$C$3:$C$4</definedName>
    <definedName name="_xlnm.Print_Area" localSheetId="2">'Методика (Раздел 8)'!$A$3:$E$29</definedName>
    <definedName name="_xlnm.Print_Area" localSheetId="1">'Оценка (Раздел 8)'!$A$1:$I$100</definedName>
    <definedName name="_xlnm.Print_Area" localSheetId="3">'Показатель 8.1'!$A$1:$M$102</definedName>
    <definedName name="_xlnm.Print_Area" localSheetId="4">'Показатель 8.2'!$A$1:$O$103</definedName>
    <definedName name="_xlnm.Print_Area" localSheetId="5">'Показатель 8.3'!$A$1:$M$102</definedName>
    <definedName name="_xlnm.Print_Area" localSheetId="6">'Показатель 8.4'!$A$1:$L$102</definedName>
    <definedName name="_xlnm.Print_Area" localSheetId="7">'Показатель 8.5'!$A$1:$P$102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3" i="26" l="1"/>
  <c r="O62" i="39" l="1"/>
  <c r="O63" i="39"/>
  <c r="O64" i="39"/>
  <c r="O65" i="39"/>
  <c r="O66" i="39"/>
  <c r="O67" i="39"/>
  <c r="O68" i="39"/>
  <c r="L79" i="36" l="1"/>
  <c r="N79" i="36" s="1"/>
  <c r="F76" i="14" s="1"/>
  <c r="I6" i="14"/>
  <c r="H6" i="14"/>
  <c r="G6" i="14"/>
  <c r="F6" i="14"/>
  <c r="E6" i="14"/>
  <c r="C5" i="26"/>
  <c r="J34" i="26" s="1"/>
  <c r="L34" i="26" s="1"/>
  <c r="E32" i="14" s="1"/>
  <c r="L11" i="36"/>
  <c r="N11" i="36"/>
  <c r="F8" i="14"/>
  <c r="L66" i="36"/>
  <c r="N66" i="36"/>
  <c r="F63" i="14"/>
  <c r="J65" i="37"/>
  <c r="L65" i="37" s="1"/>
  <c r="G63" i="14" s="1"/>
  <c r="I65" i="38"/>
  <c r="K65" i="38" s="1"/>
  <c r="H63" i="14" s="1"/>
  <c r="G6" i="34" s="1"/>
  <c r="I63" i="14"/>
  <c r="J82" i="26"/>
  <c r="L82" i="26" s="1"/>
  <c r="E80" i="14" s="1"/>
  <c r="L83" i="36"/>
  <c r="N83" i="36"/>
  <c r="F80" i="14"/>
  <c r="J82" i="37"/>
  <c r="L82" i="37" s="1"/>
  <c r="G80" i="14" s="1"/>
  <c r="I82" i="38"/>
  <c r="K82" i="38"/>
  <c r="H80" i="14" s="1"/>
  <c r="G8" i="34" s="1"/>
  <c r="O82" i="39"/>
  <c r="I80" i="14" s="1"/>
  <c r="J43" i="26"/>
  <c r="L43" i="26" s="1"/>
  <c r="E41" i="14" s="1"/>
  <c r="L44" i="36"/>
  <c r="N44" i="36"/>
  <c r="F41" i="14" s="1"/>
  <c r="J43" i="37"/>
  <c r="L43" i="37"/>
  <c r="G41" i="14" s="1"/>
  <c r="I43" i="38"/>
  <c r="K43" i="38"/>
  <c r="H41" i="14" s="1"/>
  <c r="G5" i="34" s="1"/>
  <c r="O43" i="39"/>
  <c r="I41" i="14"/>
  <c r="C6" i="26"/>
  <c r="J27" i="26" s="1"/>
  <c r="L27" i="26" s="1"/>
  <c r="E25" i="14" s="1"/>
  <c r="L20" i="36"/>
  <c r="N20" i="36"/>
  <c r="F17" i="14"/>
  <c r="J19" i="37"/>
  <c r="L19" i="37"/>
  <c r="G17" i="14" s="1"/>
  <c r="I19" i="38"/>
  <c r="K19" i="38"/>
  <c r="H17" i="14" s="1"/>
  <c r="O19" i="39"/>
  <c r="I17" i="14" s="1"/>
  <c r="L55" i="36"/>
  <c r="N55" i="36"/>
  <c r="F52" i="14"/>
  <c r="J54" i="37"/>
  <c r="L54" i="37" s="1"/>
  <c r="G52" i="14" s="1"/>
  <c r="I54" i="38"/>
  <c r="K54" i="38" s="1"/>
  <c r="H52" i="14" s="1"/>
  <c r="O54" i="39"/>
  <c r="I52" i="14"/>
  <c r="L70" i="36"/>
  <c r="N70" i="36"/>
  <c r="F67" i="14"/>
  <c r="J69" i="37"/>
  <c r="L69" i="37" s="1"/>
  <c r="G67" i="14" s="1"/>
  <c r="I69" i="38"/>
  <c r="K69" i="38"/>
  <c r="H67" i="14" s="1"/>
  <c r="G17" i="34" s="1"/>
  <c r="O69" i="39"/>
  <c r="I67" i="14" s="1"/>
  <c r="L89" i="36"/>
  <c r="N89" i="36"/>
  <c r="F86" i="14"/>
  <c r="J88" i="37"/>
  <c r="L88" i="37" s="1"/>
  <c r="G86" i="14" s="1"/>
  <c r="I88" i="38"/>
  <c r="K88" i="38" s="1"/>
  <c r="H86" i="14" s="1"/>
  <c r="O88" i="39"/>
  <c r="I86" i="14" s="1"/>
  <c r="L61" i="36"/>
  <c r="N61" i="36"/>
  <c r="F58" i="14"/>
  <c r="J60" i="37"/>
  <c r="L60" i="37" s="1"/>
  <c r="G58" i="14" s="1"/>
  <c r="I60" i="38"/>
  <c r="K60" i="38"/>
  <c r="H58" i="14" s="1"/>
  <c r="O60" i="39"/>
  <c r="I58" i="14" s="1"/>
  <c r="J30" i="26"/>
  <c r="L30" i="26" s="1"/>
  <c r="E28" i="14" s="1"/>
  <c r="L31" i="36"/>
  <c r="N31" i="36" s="1"/>
  <c r="F28" i="14" s="1"/>
  <c r="J30" i="37"/>
  <c r="L30" i="37" s="1"/>
  <c r="G28" i="14" s="1"/>
  <c r="I30" i="38"/>
  <c r="K30" i="38" s="1"/>
  <c r="H28" i="14" s="1"/>
  <c r="O30" i="39"/>
  <c r="I28" i="14" s="1"/>
  <c r="J35" i="26"/>
  <c r="L35" i="26" s="1"/>
  <c r="E33" i="14" s="1"/>
  <c r="L36" i="36"/>
  <c r="N36" i="36"/>
  <c r="F33" i="14"/>
  <c r="J35" i="37"/>
  <c r="L35" i="37"/>
  <c r="G33" i="14" s="1"/>
  <c r="I35" i="38"/>
  <c r="K35" i="38"/>
  <c r="H33" i="14" s="1"/>
  <c r="O35" i="39"/>
  <c r="I33" i="14" s="1"/>
  <c r="L85" i="36"/>
  <c r="N85" i="36" s="1"/>
  <c r="F82" i="14" s="1"/>
  <c r="J84" i="37"/>
  <c r="L84" i="37"/>
  <c r="G82" i="14" s="1"/>
  <c r="I84" i="38"/>
  <c r="K84" i="38"/>
  <c r="H82" i="14" s="1"/>
  <c r="O84" i="39"/>
  <c r="I82" i="14" s="1"/>
  <c r="J29" i="26"/>
  <c r="L29" i="26" s="1"/>
  <c r="E27" i="14" s="1"/>
  <c r="L30" i="36"/>
  <c r="N30" i="36"/>
  <c r="F27" i="14"/>
  <c r="J29" i="37"/>
  <c r="L29" i="37" s="1"/>
  <c r="G27" i="14" s="1"/>
  <c r="I29" i="38"/>
  <c r="K29" i="38"/>
  <c r="H27" i="14" s="1"/>
  <c r="O29" i="39"/>
  <c r="I27" i="14" s="1"/>
  <c r="L42" i="36"/>
  <c r="N42" i="36" s="1"/>
  <c r="F39" i="14" s="1"/>
  <c r="J41" i="37"/>
  <c r="L41" i="37" s="1"/>
  <c r="G39" i="14" s="1"/>
  <c r="I41" i="38"/>
  <c r="K41" i="38" s="1"/>
  <c r="H39" i="14" s="1"/>
  <c r="O41" i="39"/>
  <c r="I39" i="14" s="1"/>
  <c r="L102" i="36"/>
  <c r="N102" i="36" s="1"/>
  <c r="F99" i="14" s="1"/>
  <c r="J101" i="37"/>
  <c r="L101" i="37" s="1"/>
  <c r="G99" i="14" s="1"/>
  <c r="I101" i="38"/>
  <c r="K101" i="38"/>
  <c r="H99" i="14" s="1"/>
  <c r="O101" i="39"/>
  <c r="I99" i="14"/>
  <c r="H33" i="34" s="1"/>
  <c r="L28" i="36"/>
  <c r="N28" i="36" s="1"/>
  <c r="F25" i="14" s="1"/>
  <c r="J27" i="37"/>
  <c r="L27" i="37" s="1"/>
  <c r="G25" i="14" s="1"/>
  <c r="I27" i="38"/>
  <c r="K27" i="38" s="1"/>
  <c r="H25" i="14" s="1"/>
  <c r="G50" i="34" s="1"/>
  <c r="O27" i="39"/>
  <c r="I25" i="14" s="1"/>
  <c r="J10" i="37"/>
  <c r="L10" i="37" s="1"/>
  <c r="G8" i="14" s="1"/>
  <c r="I10" i="38"/>
  <c r="K10" i="38" s="1"/>
  <c r="H8" i="14" s="1"/>
  <c r="O10" i="39"/>
  <c r="I8" i="14" s="1"/>
  <c r="H34" i="34" s="1"/>
  <c r="J17" i="26"/>
  <c r="L17" i="26" s="1"/>
  <c r="E15" i="14" s="1"/>
  <c r="L18" i="36"/>
  <c r="N18" i="36"/>
  <c r="F15" i="14"/>
  <c r="J17" i="37"/>
  <c r="L17" i="37" s="1"/>
  <c r="G15" i="14" s="1"/>
  <c r="I17" i="38"/>
  <c r="K17" i="38" s="1"/>
  <c r="H15" i="14" s="1"/>
  <c r="O17" i="39"/>
  <c r="I15" i="14" s="1"/>
  <c r="L21" i="36"/>
  <c r="N21" i="36"/>
  <c r="F18" i="14" s="1"/>
  <c r="J20" i="37"/>
  <c r="L20" i="37"/>
  <c r="G18" i="14" s="1"/>
  <c r="I20" i="38"/>
  <c r="K20" i="38"/>
  <c r="H18" i="14" s="1"/>
  <c r="G44" i="34" s="1"/>
  <c r="O20" i="39"/>
  <c r="I18" i="14" s="1"/>
  <c r="L22" i="36"/>
  <c r="N22" i="36" s="1"/>
  <c r="F19" i="14" s="1"/>
  <c r="J21" i="37"/>
  <c r="L21" i="37" s="1"/>
  <c r="G19" i="14" s="1"/>
  <c r="I21" i="38"/>
  <c r="K21" i="38" s="1"/>
  <c r="H19" i="14" s="1"/>
  <c r="O21" i="39"/>
  <c r="I19" i="14" s="1"/>
  <c r="L24" i="36"/>
  <c r="N24" i="36" s="1"/>
  <c r="F21" i="14" s="1"/>
  <c r="J23" i="37"/>
  <c r="L23" i="37" s="1"/>
  <c r="G21" i="14" s="1"/>
  <c r="I23" i="38"/>
  <c r="K23" i="38"/>
  <c r="H21" i="14" s="1"/>
  <c r="O23" i="39"/>
  <c r="I21" i="14" s="1"/>
  <c r="L35" i="36"/>
  <c r="N35" i="36" s="1"/>
  <c r="F32" i="14" s="1"/>
  <c r="J34" i="37"/>
  <c r="L34" i="37" s="1"/>
  <c r="G32" i="14" s="1"/>
  <c r="I34" i="38"/>
  <c r="K34" i="38" s="1"/>
  <c r="H32" i="14" s="1"/>
  <c r="O34" i="39"/>
  <c r="I32" i="14"/>
  <c r="L62" i="36"/>
  <c r="N62" i="36" s="1"/>
  <c r="F59" i="14" s="1"/>
  <c r="J61" i="37"/>
  <c r="L61" i="37" s="1"/>
  <c r="G59" i="14" s="1"/>
  <c r="I61" i="38"/>
  <c r="K61" i="38"/>
  <c r="H59" i="14" s="1"/>
  <c r="O61" i="39"/>
  <c r="I59" i="14" s="1"/>
  <c r="L75" i="36"/>
  <c r="N75" i="36" s="1"/>
  <c r="F72" i="14" s="1"/>
  <c r="J74" i="37"/>
  <c r="L74" i="37"/>
  <c r="G72" i="14" s="1"/>
  <c r="I74" i="38"/>
  <c r="K74" i="38"/>
  <c r="H72" i="14" s="1"/>
  <c r="O74" i="39"/>
  <c r="I72" i="14"/>
  <c r="L76" i="36"/>
  <c r="N76" i="36" s="1"/>
  <c r="F73" i="14" s="1"/>
  <c r="G24" i="34" s="1"/>
  <c r="J75" i="37"/>
  <c r="L75" i="37"/>
  <c r="G73" i="14" s="1"/>
  <c r="I75" i="38"/>
  <c r="K75" i="38"/>
  <c r="H73" i="14" s="1"/>
  <c r="O75" i="39"/>
  <c r="I73" i="14"/>
  <c r="L13" i="36"/>
  <c r="N13" i="36"/>
  <c r="F10" i="14" s="1"/>
  <c r="J12" i="37"/>
  <c r="L12" i="37" s="1"/>
  <c r="G10" i="14" s="1"/>
  <c r="I12" i="38"/>
  <c r="K12" i="38"/>
  <c r="H10" i="14" s="1"/>
  <c r="O12" i="39"/>
  <c r="I10" i="14" s="1"/>
  <c r="L63" i="36"/>
  <c r="N63" i="36" s="1"/>
  <c r="F60" i="14" s="1"/>
  <c r="J62" i="37"/>
  <c r="L62" i="37" s="1"/>
  <c r="G60" i="14" s="1"/>
  <c r="I62" i="38"/>
  <c r="K62" i="38" s="1"/>
  <c r="H60" i="14"/>
  <c r="I60" i="14"/>
  <c r="L67" i="36"/>
  <c r="N67" i="36" s="1"/>
  <c r="F64" i="14" s="1"/>
  <c r="J66" i="37"/>
  <c r="L66" i="37" s="1"/>
  <c r="G64" i="14" s="1"/>
  <c r="I66" i="38"/>
  <c r="K66" i="38" s="1"/>
  <c r="H64" i="14" s="1"/>
  <c r="I64" i="14"/>
  <c r="J78" i="37"/>
  <c r="L78" i="37" s="1"/>
  <c r="G76" i="14" s="1"/>
  <c r="I78" i="38"/>
  <c r="K78" i="38"/>
  <c r="H76" i="14" s="1"/>
  <c r="O78" i="39"/>
  <c r="I76" i="14" s="1"/>
  <c r="L50" i="36"/>
  <c r="N50" i="36" s="1"/>
  <c r="F47" i="14" s="1"/>
  <c r="J49" i="37"/>
  <c r="L49" i="37" s="1"/>
  <c r="G47" i="14" s="1"/>
  <c r="I49" i="38"/>
  <c r="K49" i="38" s="1"/>
  <c r="H47" i="14" s="1"/>
  <c r="O49" i="39"/>
  <c r="I47" i="14" s="1"/>
  <c r="L80" i="36"/>
  <c r="N80" i="36"/>
  <c r="F77" i="14"/>
  <c r="J79" i="37"/>
  <c r="L79" i="37" s="1"/>
  <c r="G77" i="14" s="1"/>
  <c r="I79" i="38"/>
  <c r="K79" i="38"/>
  <c r="H77" i="14" s="1"/>
  <c r="O79" i="39"/>
  <c r="I77" i="14" s="1"/>
  <c r="L12" i="36"/>
  <c r="N12" i="36"/>
  <c r="F9" i="14" s="1"/>
  <c r="J11" i="37"/>
  <c r="L11" i="37" s="1"/>
  <c r="G9" i="14" s="1"/>
  <c r="I11" i="38"/>
  <c r="K11" i="38"/>
  <c r="H9" i="14" s="1"/>
  <c r="O11" i="39"/>
  <c r="I9" i="14"/>
  <c r="L14" i="36"/>
  <c r="N14" i="36" s="1"/>
  <c r="F11" i="14" s="1"/>
  <c r="J13" i="37"/>
  <c r="L13" i="37" s="1"/>
  <c r="G11" i="14" s="1"/>
  <c r="I13" i="38"/>
  <c r="K13" i="38" s="1"/>
  <c r="H11" i="14"/>
  <c r="O13" i="39"/>
  <c r="I11" i="14" s="1"/>
  <c r="L15" i="36"/>
  <c r="N15" i="36"/>
  <c r="F12" i="14"/>
  <c r="J14" i="37"/>
  <c r="L14" i="37"/>
  <c r="G12" i="14" s="1"/>
  <c r="I14" i="38"/>
  <c r="K14" i="38" s="1"/>
  <c r="H12" i="14" s="1"/>
  <c r="O14" i="39"/>
  <c r="I12" i="14" s="1"/>
  <c r="L16" i="36"/>
  <c r="N16" i="36"/>
  <c r="F13" i="14" s="1"/>
  <c r="J15" i="37"/>
  <c r="L15" i="37" s="1"/>
  <c r="G13" i="14" s="1"/>
  <c r="I15" i="38"/>
  <c r="K15" i="38" s="1"/>
  <c r="H13" i="14" s="1"/>
  <c r="O15" i="39"/>
  <c r="I13" i="14" s="1"/>
  <c r="L17" i="36"/>
  <c r="N17" i="36" s="1"/>
  <c r="F14" i="14" s="1"/>
  <c r="J16" i="37"/>
  <c r="L16" i="37" s="1"/>
  <c r="G14" i="14" s="1"/>
  <c r="I16" i="38"/>
  <c r="K16" i="38"/>
  <c r="H14" i="14" s="1"/>
  <c r="O16" i="39"/>
  <c r="I14" i="14" s="1"/>
  <c r="J18" i="26"/>
  <c r="L18" i="26" s="1"/>
  <c r="E16" i="14" s="1"/>
  <c r="L19" i="36"/>
  <c r="N19" i="36" s="1"/>
  <c r="F16" i="14" s="1"/>
  <c r="J18" i="37"/>
  <c r="L18" i="37" s="1"/>
  <c r="G16" i="14" s="1"/>
  <c r="I18" i="38"/>
  <c r="K18" i="38"/>
  <c r="H16" i="14" s="1"/>
  <c r="O18" i="39"/>
  <c r="I16" i="14"/>
  <c r="L23" i="36"/>
  <c r="N23" i="36" s="1"/>
  <c r="F20" i="14" s="1"/>
  <c r="J22" i="37"/>
  <c r="L22" i="37"/>
  <c r="G20" i="14" s="1"/>
  <c r="G45" i="34" s="1"/>
  <c r="I22" i="38"/>
  <c r="K22" i="38"/>
  <c r="H20" i="14" s="1"/>
  <c r="O22" i="39"/>
  <c r="I20" i="14" s="1"/>
  <c r="L25" i="36"/>
  <c r="N25" i="36"/>
  <c r="F22" i="14"/>
  <c r="J24" i="37"/>
  <c r="L24" i="37" s="1"/>
  <c r="G22" i="14" s="1"/>
  <c r="I24" i="38"/>
  <c r="K24" i="38" s="1"/>
  <c r="H22" i="14" s="1"/>
  <c r="O24" i="39"/>
  <c r="I22" i="14" s="1"/>
  <c r="L26" i="36"/>
  <c r="N26" i="36"/>
  <c r="F23" i="14"/>
  <c r="J25" i="37"/>
  <c r="L25" i="37" s="1"/>
  <c r="G23" i="14" s="1"/>
  <c r="I25" i="38"/>
  <c r="K25" i="38"/>
  <c r="H23" i="14" s="1"/>
  <c r="O25" i="39"/>
  <c r="I23" i="14" s="1"/>
  <c r="J26" i="26"/>
  <c r="L26" i="26" s="1"/>
  <c r="E24" i="14" s="1"/>
  <c r="L27" i="36"/>
  <c r="N27" i="36"/>
  <c r="F24" i="14" s="1"/>
  <c r="J26" i="37"/>
  <c r="L26" i="37" s="1"/>
  <c r="G24" i="14" s="1"/>
  <c r="I26" i="38"/>
  <c r="K26" i="38" s="1"/>
  <c r="H24" i="14"/>
  <c r="O26" i="39"/>
  <c r="I24" i="14" s="1"/>
  <c r="L32" i="36"/>
  <c r="N32" i="36"/>
  <c r="F29" i="14"/>
  <c r="J31" i="37"/>
  <c r="L31" i="37"/>
  <c r="G29" i="14" s="1"/>
  <c r="I31" i="38"/>
  <c r="K31" i="38"/>
  <c r="H29" i="14" s="1"/>
  <c r="O31" i="39"/>
  <c r="I29" i="14" s="1"/>
  <c r="L33" i="36"/>
  <c r="N33" i="36"/>
  <c r="F30" i="14" s="1"/>
  <c r="J32" i="37"/>
  <c r="L32" i="37"/>
  <c r="G30" i="14" s="1"/>
  <c r="I32" i="38"/>
  <c r="K32" i="38"/>
  <c r="H30" i="14" s="1"/>
  <c r="O32" i="39"/>
  <c r="I30" i="14"/>
  <c r="L34" i="36"/>
  <c r="N34" i="36" s="1"/>
  <c r="F31" i="14" s="1"/>
  <c r="J33" i="37"/>
  <c r="L33" i="37"/>
  <c r="G31" i="14" s="1"/>
  <c r="I33" i="38"/>
  <c r="K33" i="38"/>
  <c r="H31" i="14" s="1"/>
  <c r="O33" i="39"/>
  <c r="I31" i="14" s="1"/>
  <c r="J36" i="26"/>
  <c r="L36" i="26" s="1"/>
  <c r="E34" i="14" s="1"/>
  <c r="L37" i="36"/>
  <c r="N37" i="36"/>
  <c r="F34" i="14" s="1"/>
  <c r="J36" i="37"/>
  <c r="L36" i="37" s="1"/>
  <c r="G34" i="14" s="1"/>
  <c r="G47" i="34" s="1"/>
  <c r="I36" i="38"/>
  <c r="K36" i="38" s="1"/>
  <c r="H34" i="14" s="1"/>
  <c r="O36" i="39"/>
  <c r="I34" i="14" s="1"/>
  <c r="L38" i="36"/>
  <c r="N38" i="36"/>
  <c r="F35" i="14"/>
  <c r="J37" i="37"/>
  <c r="L37" i="37" s="1"/>
  <c r="G35" i="14" s="1"/>
  <c r="I37" i="38"/>
  <c r="K37" i="38" s="1"/>
  <c r="H35" i="14"/>
  <c r="O37" i="39"/>
  <c r="I35" i="14" s="1"/>
  <c r="L39" i="36"/>
  <c r="N39" i="36"/>
  <c r="F36" i="14"/>
  <c r="J38" i="37"/>
  <c r="L38" i="37" s="1"/>
  <c r="G36" i="14" s="1"/>
  <c r="I38" i="38"/>
  <c r="K38" i="38"/>
  <c r="H36" i="14" s="1"/>
  <c r="O38" i="39"/>
  <c r="I36" i="14" s="1"/>
  <c r="L40" i="36"/>
  <c r="N40" i="36"/>
  <c r="F37" i="14"/>
  <c r="J39" i="37"/>
  <c r="L39" i="37"/>
  <c r="G37" i="14" s="1"/>
  <c r="I39" i="38"/>
  <c r="K39" i="38" s="1"/>
  <c r="H37" i="14" s="1"/>
  <c r="O39" i="39"/>
  <c r="I37" i="14" s="1"/>
  <c r="L43" i="36"/>
  <c r="N43" i="36"/>
  <c r="F40" i="14" s="1"/>
  <c r="J42" i="37"/>
  <c r="L42" i="37" s="1"/>
  <c r="G40" i="14" s="1"/>
  <c r="I42" i="38"/>
  <c r="K42" i="38"/>
  <c r="H40" i="14" s="1"/>
  <c r="O42" i="39"/>
  <c r="I40" i="14" s="1"/>
  <c r="L45" i="36"/>
  <c r="N45" i="36"/>
  <c r="F42" i="14"/>
  <c r="J44" i="37"/>
  <c r="L44" i="37"/>
  <c r="G42" i="14" s="1"/>
  <c r="I44" i="38"/>
  <c r="K44" i="38" s="1"/>
  <c r="H42" i="14" s="1"/>
  <c r="O44" i="39"/>
  <c r="I42" i="14" s="1"/>
  <c r="L46" i="36"/>
  <c r="N46" i="36"/>
  <c r="F43" i="14" s="1"/>
  <c r="J45" i="37"/>
  <c r="L45" i="37" s="1"/>
  <c r="G43" i="14" s="1"/>
  <c r="I45" i="38"/>
  <c r="K45" i="38" s="1"/>
  <c r="H43" i="14" s="1"/>
  <c r="O45" i="39"/>
  <c r="I43" i="14" s="1"/>
  <c r="J46" i="26"/>
  <c r="L46" i="26" s="1"/>
  <c r="E44" i="14" s="1"/>
  <c r="L47" i="36"/>
  <c r="N47" i="36" s="1"/>
  <c r="F44" i="14" s="1"/>
  <c r="J46" i="37"/>
  <c r="L46" i="37" s="1"/>
  <c r="G44" i="14" s="1"/>
  <c r="I46" i="38"/>
  <c r="K46" i="38" s="1"/>
  <c r="H44" i="14" s="1"/>
  <c r="O46" i="39"/>
  <c r="I44" i="14" s="1"/>
  <c r="L49" i="36"/>
  <c r="N49" i="36"/>
  <c r="F46" i="14"/>
  <c r="J48" i="37"/>
  <c r="L48" i="37" s="1"/>
  <c r="G46" i="14" s="1"/>
  <c r="I48" i="38"/>
  <c r="K48" i="38"/>
  <c r="H46" i="14" s="1"/>
  <c r="O48" i="39"/>
  <c r="I46" i="14" s="1"/>
  <c r="L51" i="36"/>
  <c r="N51" i="36" s="1"/>
  <c r="F48" i="14" s="1"/>
  <c r="J50" i="37"/>
  <c r="L50" i="37" s="1"/>
  <c r="G48" i="14" s="1"/>
  <c r="I50" i="38"/>
  <c r="K50" i="38" s="1"/>
  <c r="H48" i="14" s="1"/>
  <c r="G22" i="34" s="1"/>
  <c r="O50" i="39"/>
  <c r="I48" i="14" s="1"/>
  <c r="L52" i="36"/>
  <c r="N52" i="36" s="1"/>
  <c r="F49" i="14" s="1"/>
  <c r="J51" i="37"/>
  <c r="L51" i="37" s="1"/>
  <c r="G49" i="14" s="1"/>
  <c r="I51" i="38"/>
  <c r="K51" i="38"/>
  <c r="H49" i="14" s="1"/>
  <c r="O51" i="39"/>
  <c r="I49" i="14"/>
  <c r="J52" i="26"/>
  <c r="L52" i="26" s="1"/>
  <c r="E50" i="14" s="1"/>
  <c r="L53" i="36"/>
  <c r="N53" i="36"/>
  <c r="F50" i="14"/>
  <c r="J52" i="37"/>
  <c r="L52" i="37" s="1"/>
  <c r="G50" i="14" s="1"/>
  <c r="G75" i="34" s="1"/>
  <c r="I52" i="38"/>
  <c r="K52" i="38"/>
  <c r="H50" i="14" s="1"/>
  <c r="O52" i="39"/>
  <c r="I50" i="14" s="1"/>
  <c r="L54" i="36"/>
  <c r="N54" i="36"/>
  <c r="F51" i="14"/>
  <c r="J53" i="37"/>
  <c r="L53" i="37"/>
  <c r="G51" i="14" s="1"/>
  <c r="I53" i="38"/>
  <c r="K53" i="38"/>
  <c r="H51" i="14" s="1"/>
  <c r="O53" i="39"/>
  <c r="I51" i="14" s="1"/>
  <c r="J56" i="26"/>
  <c r="L56" i="26" s="1"/>
  <c r="E54" i="14" s="1"/>
  <c r="L57" i="36"/>
  <c r="N57" i="36"/>
  <c r="F54" i="14" s="1"/>
  <c r="J56" i="37"/>
  <c r="L56" i="37" s="1"/>
  <c r="G54" i="14" s="1"/>
  <c r="I56" i="38"/>
  <c r="K56" i="38" s="1"/>
  <c r="H54" i="14" s="1"/>
  <c r="G36" i="34" s="1"/>
  <c r="O56" i="39"/>
  <c r="I54" i="14"/>
  <c r="L58" i="36"/>
  <c r="N58" i="36" s="1"/>
  <c r="F55" i="14" s="1"/>
  <c r="J57" i="37"/>
  <c r="L57" i="37" s="1"/>
  <c r="G55" i="14" s="1"/>
  <c r="I57" i="38"/>
  <c r="K57" i="38"/>
  <c r="H55" i="14" s="1"/>
  <c r="O57" i="39"/>
  <c r="I55" i="14" s="1"/>
  <c r="L59" i="36"/>
  <c r="N59" i="36"/>
  <c r="F56" i="14"/>
  <c r="J58" i="37"/>
  <c r="L58" i="37" s="1"/>
  <c r="G56" i="14" s="1"/>
  <c r="I58" i="38"/>
  <c r="K58" i="38" s="1"/>
  <c r="H56" i="14" s="1"/>
  <c r="O58" i="39"/>
  <c r="I56" i="14" s="1"/>
  <c r="L60" i="36"/>
  <c r="N60" i="36"/>
  <c r="F57" i="14"/>
  <c r="J59" i="37"/>
  <c r="L59" i="37" s="1"/>
  <c r="G57" i="14" s="1"/>
  <c r="I59" i="38"/>
  <c r="K59" i="38"/>
  <c r="H57" i="14" s="1"/>
  <c r="O59" i="39"/>
  <c r="I57" i="14"/>
  <c r="L64" i="36"/>
  <c r="N64" i="36" s="1"/>
  <c r="F61" i="14" s="1"/>
  <c r="J63" i="37"/>
  <c r="L63" i="37" s="1"/>
  <c r="G61" i="14" s="1"/>
  <c r="I63" i="38"/>
  <c r="K63" i="38" s="1"/>
  <c r="H61" i="14"/>
  <c r="I61" i="14"/>
  <c r="L65" i="36"/>
  <c r="N65" i="36" s="1"/>
  <c r="F62" i="14" s="1"/>
  <c r="J64" i="37"/>
  <c r="L64" i="37" s="1"/>
  <c r="G62" i="14" s="1"/>
  <c r="I64" i="38"/>
  <c r="K64" i="38"/>
  <c r="H62" i="14" s="1"/>
  <c r="I62" i="14"/>
  <c r="L68" i="36"/>
  <c r="N68" i="36" s="1"/>
  <c r="F65" i="14" s="1"/>
  <c r="J67" i="37"/>
  <c r="L67" i="37" s="1"/>
  <c r="G65" i="14" s="1"/>
  <c r="I67" i="38"/>
  <c r="K67" i="38"/>
  <c r="H65" i="14" s="1"/>
  <c r="I65" i="14"/>
  <c r="H78" i="34" s="1"/>
  <c r="L69" i="36"/>
  <c r="N69" i="36"/>
  <c r="F66" i="14"/>
  <c r="J68" i="37"/>
  <c r="L68" i="37"/>
  <c r="G66" i="14" s="1"/>
  <c r="I68" i="38"/>
  <c r="K68" i="38"/>
  <c r="H66" i="14" s="1"/>
  <c r="I66" i="14"/>
  <c r="H79" i="34" s="1"/>
  <c r="L72" i="36"/>
  <c r="N72" i="36"/>
  <c r="F69" i="14" s="1"/>
  <c r="J71" i="37"/>
  <c r="L71" i="37" s="1"/>
  <c r="G69" i="14" s="1"/>
  <c r="I71" i="38"/>
  <c r="K71" i="38" s="1"/>
  <c r="H69" i="14" s="1"/>
  <c r="G49" i="34" s="1"/>
  <c r="O71" i="39"/>
  <c r="I69" i="14" s="1"/>
  <c r="J72" i="26"/>
  <c r="L72" i="26" s="1"/>
  <c r="E70" i="14" s="1"/>
  <c r="L73" i="36"/>
  <c r="N73" i="36" s="1"/>
  <c r="F70" i="14" s="1"/>
  <c r="J72" i="37"/>
  <c r="L72" i="37" s="1"/>
  <c r="G70" i="14" s="1"/>
  <c r="F55" i="34" s="1"/>
  <c r="I72" i="38"/>
  <c r="K72" i="38" s="1"/>
  <c r="H70" i="14" s="1"/>
  <c r="O72" i="39"/>
  <c r="I70" i="14" s="1"/>
  <c r="L74" i="36"/>
  <c r="N74" i="36" s="1"/>
  <c r="F71" i="14" s="1"/>
  <c r="J73" i="37"/>
  <c r="L73" i="37" s="1"/>
  <c r="G71" i="14" s="1"/>
  <c r="I73" i="38"/>
  <c r="K73" i="38"/>
  <c r="H71" i="14" s="1"/>
  <c r="O73" i="39"/>
  <c r="I71" i="14"/>
  <c r="H80" i="34" s="1"/>
  <c r="L77" i="36"/>
  <c r="N77" i="36" s="1"/>
  <c r="F74" i="14" s="1"/>
  <c r="J76" i="37"/>
  <c r="L76" i="37" s="1"/>
  <c r="G74" i="14" s="1"/>
  <c r="I76" i="38"/>
  <c r="K76" i="38" s="1"/>
  <c r="H74" i="14"/>
  <c r="G81" i="34" s="1"/>
  <c r="O76" i="39"/>
  <c r="I74" i="14" s="1"/>
  <c r="L81" i="36"/>
  <c r="N81" i="36" s="1"/>
  <c r="F78" i="14" s="1"/>
  <c r="J80" i="37"/>
  <c r="L80" i="37" s="1"/>
  <c r="G78" i="14" s="1"/>
  <c r="G40" i="34" s="1"/>
  <c r="I80" i="38"/>
  <c r="K80" i="38"/>
  <c r="H78" i="14" s="1"/>
  <c r="O80" i="39"/>
  <c r="I78" i="14" s="1"/>
  <c r="L82" i="36"/>
  <c r="N82" i="36" s="1"/>
  <c r="F79" i="14" s="1"/>
  <c r="J81" i="37"/>
  <c r="L81" i="37" s="1"/>
  <c r="G79" i="14" s="1"/>
  <c r="I81" i="38"/>
  <c r="K81" i="38"/>
  <c r="H79" i="14" s="1"/>
  <c r="O81" i="39"/>
  <c r="I79" i="14" s="1"/>
  <c r="L84" i="36"/>
  <c r="N84" i="36" s="1"/>
  <c r="F81" i="14" s="1"/>
  <c r="J83" i="37"/>
  <c r="L83" i="37" s="1"/>
  <c r="G81" i="14" s="1"/>
  <c r="I83" i="38"/>
  <c r="K83" i="38"/>
  <c r="H81" i="14" s="1"/>
  <c r="O83" i="39"/>
  <c r="I81" i="14" s="1"/>
  <c r="L86" i="36"/>
  <c r="N86" i="36" s="1"/>
  <c r="F83" i="14" s="1"/>
  <c r="J85" i="37"/>
  <c r="L85" i="37"/>
  <c r="G83" i="14" s="1"/>
  <c r="I85" i="38"/>
  <c r="K85" i="38" s="1"/>
  <c r="H83" i="14" s="1"/>
  <c r="O85" i="39"/>
  <c r="I83" i="14"/>
  <c r="L87" i="36"/>
  <c r="N87" i="36"/>
  <c r="F84" i="14" s="1"/>
  <c r="J86" i="37"/>
  <c r="L86" i="37" s="1"/>
  <c r="G84" i="14" s="1"/>
  <c r="I86" i="38"/>
  <c r="K86" i="38" s="1"/>
  <c r="H84" i="14" s="1"/>
  <c r="O86" i="39"/>
  <c r="I84" i="14" s="1"/>
  <c r="H83" i="34" s="1"/>
  <c r="J87" i="26"/>
  <c r="L87" i="26" s="1"/>
  <c r="E85" i="14" s="1"/>
  <c r="L88" i="36"/>
  <c r="N88" i="36" s="1"/>
  <c r="F85" i="14" s="1"/>
  <c r="J87" i="37"/>
  <c r="L87" i="37" s="1"/>
  <c r="G85" i="14" s="1"/>
  <c r="I87" i="38"/>
  <c r="K87" i="38" s="1"/>
  <c r="H85" i="14" s="1"/>
  <c r="G29" i="34" s="1"/>
  <c r="O87" i="39"/>
  <c r="I85" i="14" s="1"/>
  <c r="L90" i="36"/>
  <c r="N90" i="36"/>
  <c r="F87" i="14"/>
  <c r="J89" i="37"/>
  <c r="L89" i="37" s="1"/>
  <c r="G87" i="14" s="1"/>
  <c r="I89" i="38"/>
  <c r="K89" i="38"/>
  <c r="H87" i="14" s="1"/>
  <c r="O89" i="39"/>
  <c r="I87" i="14" s="1"/>
  <c r="J91" i="26"/>
  <c r="L91" i="26" s="1"/>
  <c r="E89" i="14" s="1"/>
  <c r="L92" i="36"/>
  <c r="N92" i="36" s="1"/>
  <c r="F89" i="14" s="1"/>
  <c r="J91" i="37"/>
  <c r="L91" i="37" s="1"/>
  <c r="G89" i="14" s="1"/>
  <c r="I91" i="38"/>
  <c r="K91" i="38"/>
  <c r="H89" i="14" s="1"/>
  <c r="O91" i="39"/>
  <c r="I89" i="14"/>
  <c r="J92" i="26"/>
  <c r="L92" i="26" s="1"/>
  <c r="E90" i="14" s="1"/>
  <c r="L93" i="36"/>
  <c r="N93" i="36" s="1"/>
  <c r="F90" i="14" s="1"/>
  <c r="J92" i="37"/>
  <c r="L92" i="37"/>
  <c r="G90" i="14" s="1"/>
  <c r="I92" i="38"/>
  <c r="K92" i="38" s="1"/>
  <c r="H90" i="14" s="1"/>
  <c r="O92" i="39"/>
  <c r="I90" i="14" s="1"/>
  <c r="L94" i="36"/>
  <c r="N94" i="36"/>
  <c r="F91" i="14" s="1"/>
  <c r="J93" i="37"/>
  <c r="L93" i="37" s="1"/>
  <c r="G91" i="14" s="1"/>
  <c r="I93" i="38"/>
  <c r="K93" i="38" s="1"/>
  <c r="H91" i="14" s="1"/>
  <c r="O93" i="39"/>
  <c r="I91" i="14" s="1"/>
  <c r="J94" i="26"/>
  <c r="L94" i="26" s="1"/>
  <c r="E92" i="14" s="1"/>
  <c r="L95" i="36"/>
  <c r="N95" i="36"/>
  <c r="F92" i="14" s="1"/>
  <c r="J94" i="37"/>
  <c r="L94" i="37" s="1"/>
  <c r="G92" i="14" s="1"/>
  <c r="I94" i="38"/>
  <c r="K94" i="38"/>
  <c r="H92" i="14" s="1"/>
  <c r="O94" i="39"/>
  <c r="I92" i="14" s="1"/>
  <c r="L96" i="36"/>
  <c r="N96" i="36" s="1"/>
  <c r="F93" i="14" s="1"/>
  <c r="J95" i="37"/>
  <c r="L95" i="37" s="1"/>
  <c r="G93" i="14" s="1"/>
  <c r="I95" i="38"/>
  <c r="K95" i="38"/>
  <c r="H93" i="14" s="1"/>
  <c r="O95" i="39"/>
  <c r="I93" i="14" s="1"/>
  <c r="J96" i="26"/>
  <c r="L96" i="26" s="1"/>
  <c r="E94" i="14" s="1"/>
  <c r="L97" i="36"/>
  <c r="N97" i="36"/>
  <c r="F94" i="14"/>
  <c r="J96" i="37"/>
  <c r="L96" i="37" s="1"/>
  <c r="G94" i="14" s="1"/>
  <c r="I96" i="38"/>
  <c r="K96" i="38"/>
  <c r="H94" i="14" s="1"/>
  <c r="O96" i="39"/>
  <c r="I94" i="14" s="1"/>
  <c r="J97" i="26"/>
  <c r="L97" i="26" s="1"/>
  <c r="E95" i="14" s="1"/>
  <c r="L98" i="36"/>
  <c r="N98" i="36" s="1"/>
  <c r="F95" i="14" s="1"/>
  <c r="J97" i="37"/>
  <c r="L97" i="37"/>
  <c r="G95" i="14" s="1"/>
  <c r="I97" i="38"/>
  <c r="K97" i="38" s="1"/>
  <c r="H95" i="14"/>
  <c r="O97" i="39"/>
  <c r="I95" i="14"/>
  <c r="J98" i="26"/>
  <c r="L98" i="26" s="1"/>
  <c r="E96" i="14" s="1"/>
  <c r="L99" i="36"/>
  <c r="N99" i="36" s="1"/>
  <c r="F96" i="14" s="1"/>
  <c r="J98" i="37"/>
  <c r="L98" i="37" s="1"/>
  <c r="G96" i="14" s="1"/>
  <c r="I98" i="38"/>
  <c r="K98" i="38" s="1"/>
  <c r="H96" i="14"/>
  <c r="O98" i="39"/>
  <c r="I96" i="14" s="1"/>
  <c r="J99" i="26"/>
  <c r="L99" i="26" s="1"/>
  <c r="E97" i="14" s="1"/>
  <c r="L100" i="36"/>
  <c r="N100" i="36"/>
  <c r="F97" i="14" s="1"/>
  <c r="J99" i="37"/>
  <c r="L99" i="37" s="1"/>
  <c r="G97" i="14" s="1"/>
  <c r="I99" i="38"/>
  <c r="K99" i="38"/>
  <c r="H97" i="14" s="1"/>
  <c r="O99" i="39"/>
  <c r="I97" i="14" s="1"/>
  <c r="L103" i="36"/>
  <c r="N103" i="36" s="1"/>
  <c r="F100" i="14" s="1"/>
  <c r="J102" i="37"/>
  <c r="L102" i="37" s="1"/>
  <c r="G100" i="14" s="1"/>
  <c r="I102" i="38"/>
  <c r="K102" i="38" s="1"/>
  <c r="H100" i="14"/>
  <c r="O102" i="39"/>
  <c r="I100" i="14" s="1"/>
  <c r="H2" i="34"/>
  <c r="G2" i="34"/>
  <c r="F2" i="34"/>
  <c r="E2" i="34"/>
  <c r="I4" i="14"/>
  <c r="H4" i="14"/>
  <c r="G4" i="14"/>
  <c r="F4" i="14"/>
  <c r="A3" i="39"/>
  <c r="A3" i="38"/>
  <c r="A3" i="37"/>
  <c r="A3" i="36"/>
  <c r="O100" i="39"/>
  <c r="O90" i="39"/>
  <c r="O77" i="39"/>
  <c r="O70" i="39"/>
  <c r="O55" i="39"/>
  <c r="O47" i="39"/>
  <c r="O40" i="39"/>
  <c r="O28" i="39"/>
  <c r="D102" i="39"/>
  <c r="D94" i="39"/>
  <c r="D91" i="39"/>
  <c r="D83" i="39"/>
  <c r="D87" i="39"/>
  <c r="D78" i="39"/>
  <c r="D75" i="39"/>
  <c r="D62" i="39"/>
  <c r="D68" i="39"/>
  <c r="D58" i="39"/>
  <c r="D49" i="39"/>
  <c r="D53" i="39"/>
  <c r="D43" i="39"/>
  <c r="D30" i="39"/>
  <c r="D34" i="39"/>
  <c r="D38" i="39"/>
  <c r="D27" i="39"/>
  <c r="D14" i="39"/>
  <c r="D12" i="39"/>
  <c r="D101" i="39"/>
  <c r="D96" i="39"/>
  <c r="D80" i="39"/>
  <c r="D88" i="39"/>
  <c r="D72" i="39"/>
  <c r="D63" i="39"/>
  <c r="D69" i="39"/>
  <c r="D59" i="39"/>
  <c r="D50" i="39"/>
  <c r="D54" i="39"/>
  <c r="D44" i="39"/>
  <c r="D31" i="39"/>
  <c r="D35" i="39"/>
  <c r="D39" i="39"/>
  <c r="D24" i="39"/>
  <c r="D19" i="39"/>
  <c r="D15" i="39"/>
  <c r="D10" i="39"/>
  <c r="D92" i="39"/>
  <c r="D98" i="39"/>
  <c r="D81" i="39"/>
  <c r="D85" i="39"/>
  <c r="D89" i="39"/>
  <c r="D73" i="39"/>
  <c r="D71" i="39"/>
  <c r="D61" i="39"/>
  <c r="D56" i="39"/>
  <c r="D51" i="39"/>
  <c r="D41" i="39"/>
  <c r="D45" i="39"/>
  <c r="D32" i="39"/>
  <c r="D36" i="39"/>
  <c r="D20" i="39"/>
  <c r="D25" i="39"/>
  <c r="D18" i="39"/>
  <c r="D16" i="39"/>
  <c r="D93" i="39"/>
  <c r="D99" i="39"/>
  <c r="D82" i="39"/>
  <c r="D86" i="39"/>
  <c r="D79" i="39"/>
  <c r="D74" i="39"/>
  <c r="D66" i="39"/>
  <c r="D57" i="39"/>
  <c r="D48" i="39"/>
  <c r="D52" i="39"/>
  <c r="D42" i="39"/>
  <c r="D29" i="39"/>
  <c r="D33" i="39"/>
  <c r="D37" i="39"/>
  <c r="D22" i="39"/>
  <c r="D26" i="39"/>
  <c r="D13" i="39"/>
  <c r="D11" i="39"/>
  <c r="C7" i="26"/>
  <c r="D2" i="34"/>
  <c r="E4" i="14"/>
  <c r="C4" i="26"/>
  <c r="J19" i="26"/>
  <c r="L19" i="26" s="1"/>
  <c r="E17" i="14" s="1"/>
  <c r="J69" i="26"/>
  <c r="L69" i="26" s="1"/>
  <c r="E67" i="14" s="1"/>
  <c r="J20" i="26"/>
  <c r="L20" i="26" s="1"/>
  <c r="E18" i="14" s="1"/>
  <c r="J62" i="26"/>
  <c r="L62" i="26" s="1"/>
  <c r="E60" i="14" s="1"/>
  <c r="J24" i="26"/>
  <c r="L24" i="26" s="1"/>
  <c r="E22" i="14" s="1"/>
  <c r="J60" i="26"/>
  <c r="L60" i="26" s="1"/>
  <c r="E58" i="14" s="1"/>
  <c r="J75" i="26"/>
  <c r="L75" i="26" s="1"/>
  <c r="E73" i="14" s="1"/>
  <c r="J22" i="26"/>
  <c r="L22" i="26" s="1"/>
  <c r="E20" i="14" s="1"/>
  <c r="J44" i="26"/>
  <c r="L44" i="26" s="1"/>
  <c r="E42" i="14" s="1"/>
  <c r="J66" i="26"/>
  <c r="L66" i="26" s="1"/>
  <c r="E64" i="14" s="1"/>
  <c r="J49" i="26"/>
  <c r="L49" i="26" s="1"/>
  <c r="E47" i="14" s="1"/>
  <c r="J42" i="26"/>
  <c r="L42" i="26" s="1"/>
  <c r="E40" i="14" s="1"/>
  <c r="J67" i="26"/>
  <c r="L67" i="26" s="1"/>
  <c r="E65" i="14" s="1"/>
  <c r="J83" i="26"/>
  <c r="L83" i="26" s="1"/>
  <c r="E81" i="14" s="1"/>
  <c r="J21" i="26"/>
  <c r="L21" i="26" s="1"/>
  <c r="E19" i="14" s="1"/>
  <c r="J23" i="26"/>
  <c r="L23" i="26" s="1"/>
  <c r="E21" i="14" s="1"/>
  <c r="J53" i="26"/>
  <c r="L53" i="26" s="1"/>
  <c r="E51" i="14" s="1"/>
  <c r="J59" i="26"/>
  <c r="L59" i="26" s="1"/>
  <c r="E57" i="14" s="1"/>
  <c r="J68" i="26"/>
  <c r="L68" i="26" s="1"/>
  <c r="E66" i="14" s="1"/>
  <c r="J85" i="26"/>
  <c r="L85" i="26" s="1"/>
  <c r="E83" i="14" s="1"/>
  <c r="F15" i="34" l="1"/>
  <c r="H52" i="34"/>
  <c r="G13" i="34"/>
  <c r="G63" i="34"/>
  <c r="F86" i="34"/>
  <c r="G34" i="34"/>
  <c r="F50" i="34"/>
  <c r="F12" i="34"/>
  <c r="G73" i="34"/>
  <c r="G85" i="34"/>
  <c r="G74" i="34"/>
  <c r="H73" i="34"/>
  <c r="H21" i="34"/>
  <c r="H84" i="34"/>
  <c r="H87" i="34"/>
  <c r="G53" i="34"/>
  <c r="H72" i="34"/>
  <c r="G14" i="34"/>
  <c r="H9" i="34"/>
  <c r="H4" i="34"/>
  <c r="F61" i="34"/>
  <c r="F29" i="34"/>
  <c r="G83" i="34"/>
  <c r="H53" i="34"/>
  <c r="F59" i="34"/>
  <c r="G23" i="34"/>
  <c r="H25" i="34"/>
  <c r="H32" i="34"/>
  <c r="H61" i="34"/>
  <c r="G21" i="34"/>
  <c r="H40" i="34"/>
  <c r="H75" i="34"/>
  <c r="G19" i="34"/>
  <c r="H24" i="34"/>
  <c r="G33" i="34"/>
  <c r="F71" i="34"/>
  <c r="F16" i="34"/>
  <c r="G84" i="34"/>
  <c r="G42" i="34"/>
  <c r="G86" i="34"/>
  <c r="H88" i="34"/>
  <c r="F87" i="34"/>
  <c r="H30" i="34"/>
  <c r="H57" i="34"/>
  <c r="G38" i="34"/>
  <c r="H56" i="34"/>
  <c r="H82" i="34"/>
  <c r="F79" i="34"/>
  <c r="F78" i="34"/>
  <c r="F62" i="34"/>
  <c r="H28" i="34"/>
  <c r="G71" i="34"/>
  <c r="F46" i="34"/>
  <c r="H58" i="34"/>
  <c r="G67" i="34"/>
  <c r="F27" i="34"/>
  <c r="H65" i="34"/>
  <c r="H60" i="34"/>
  <c r="H39" i="34"/>
  <c r="G41" i="34"/>
  <c r="G37" i="34"/>
  <c r="H14" i="34"/>
  <c r="G11" i="34"/>
  <c r="H12" i="34"/>
  <c r="G62" i="34"/>
  <c r="H76" i="34"/>
  <c r="H69" i="34"/>
  <c r="G46" i="34"/>
  <c r="G27" i="34"/>
  <c r="G26" i="34"/>
  <c r="F43" i="34"/>
  <c r="G51" i="34"/>
  <c r="H20" i="34"/>
  <c r="F25" i="34"/>
  <c r="F31" i="34"/>
  <c r="F32" i="34"/>
  <c r="H16" i="34"/>
  <c r="D6" i="14"/>
  <c r="F54" i="34"/>
  <c r="F56" i="34"/>
  <c r="F30" i="34"/>
  <c r="F57" i="34"/>
  <c r="F82" i="34"/>
  <c r="H55" i="34"/>
  <c r="H48" i="34"/>
  <c r="H70" i="34"/>
  <c r="G69" i="34"/>
  <c r="G64" i="34"/>
  <c r="H35" i="34"/>
  <c r="H43" i="34"/>
  <c r="H18" i="34"/>
  <c r="G9" i="34"/>
  <c r="G4" i="34"/>
  <c r="F17" i="34"/>
  <c r="H38" i="34"/>
  <c r="G82" i="34"/>
  <c r="G79" i="34"/>
  <c r="G76" i="34"/>
  <c r="F36" i="34"/>
  <c r="H54" i="34"/>
  <c r="F75" i="34"/>
  <c r="H22" i="34"/>
  <c r="H23" i="34"/>
  <c r="G70" i="34"/>
  <c r="F47" i="34"/>
  <c r="H68" i="34"/>
  <c r="H67" i="34"/>
  <c r="H66" i="34"/>
  <c r="H41" i="34"/>
  <c r="H37" i="34"/>
  <c r="F24" i="34"/>
  <c r="F44" i="34"/>
  <c r="H11" i="34"/>
  <c r="H15" i="34"/>
  <c r="H7" i="34"/>
  <c r="H10" i="34"/>
  <c r="G16" i="34"/>
  <c r="G30" i="34"/>
  <c r="G61" i="34"/>
  <c r="G80" i="34"/>
  <c r="G78" i="34"/>
  <c r="H77" i="34"/>
  <c r="G48" i="34"/>
  <c r="H62" i="34"/>
  <c r="H36" i="34"/>
  <c r="G54" i="34"/>
  <c r="H74" i="34"/>
  <c r="H59" i="34"/>
  <c r="G68" i="34"/>
  <c r="H27" i="34"/>
  <c r="G66" i="34"/>
  <c r="G35" i="34"/>
  <c r="G43" i="34"/>
  <c r="G52" i="34"/>
  <c r="G20" i="34"/>
  <c r="G25" i="34"/>
  <c r="H31" i="34"/>
  <c r="H44" i="34"/>
  <c r="G18" i="34"/>
  <c r="G15" i="34"/>
  <c r="G7" i="34"/>
  <c r="F13" i="34"/>
  <c r="F9" i="34"/>
  <c r="G32" i="34"/>
  <c r="H17" i="34"/>
  <c r="H5" i="34"/>
  <c r="F5" i="34"/>
  <c r="F8" i="34"/>
  <c r="G88" i="34"/>
  <c r="G87" i="34"/>
  <c r="H63" i="34"/>
  <c r="F63" i="34"/>
  <c r="H86" i="34"/>
  <c r="H85" i="34"/>
  <c r="G57" i="34"/>
  <c r="G56" i="34"/>
  <c r="H29" i="34"/>
  <c r="G12" i="34"/>
  <c r="H42" i="34"/>
  <c r="H81" i="34"/>
  <c r="G55" i="34"/>
  <c r="H49" i="34"/>
  <c r="G77" i="34"/>
  <c r="G28" i="34"/>
  <c r="F53" i="34"/>
  <c r="G72" i="34"/>
  <c r="H71" i="34"/>
  <c r="G59" i="34"/>
  <c r="H47" i="34"/>
  <c r="H19" i="34"/>
  <c r="H46" i="34"/>
  <c r="G58" i="34"/>
  <c r="F67" i="34"/>
  <c r="H45" i="34"/>
  <c r="F45" i="34"/>
  <c r="G65" i="34"/>
  <c r="H26" i="34"/>
  <c r="G60" i="34"/>
  <c r="H64" i="34"/>
  <c r="G39" i="34"/>
  <c r="F41" i="34"/>
  <c r="F37" i="34"/>
  <c r="H51" i="34"/>
  <c r="F20" i="34"/>
  <c r="G31" i="34"/>
  <c r="F18" i="34"/>
  <c r="H50" i="34"/>
  <c r="H13" i="34"/>
  <c r="G10" i="34"/>
  <c r="H8" i="34"/>
  <c r="H6" i="34"/>
  <c r="J48" i="26"/>
  <c r="L48" i="26" s="1"/>
  <c r="E46" i="14" s="1"/>
  <c r="D46" i="14" s="1"/>
  <c r="J78" i="26"/>
  <c r="L78" i="26" s="1"/>
  <c r="E76" i="14" s="1"/>
  <c r="F35" i="34" s="1"/>
  <c r="J37" i="26"/>
  <c r="L37" i="26" s="1"/>
  <c r="E35" i="14" s="1"/>
  <c r="D35" i="14" s="1"/>
  <c r="J74" i="26"/>
  <c r="L74" i="26" s="1"/>
  <c r="E72" i="14" s="1"/>
  <c r="F52" i="34" s="1"/>
  <c r="J15" i="26"/>
  <c r="L15" i="26" s="1"/>
  <c r="E13" i="14" s="1"/>
  <c r="D13" i="14" s="1"/>
  <c r="J10" i="26"/>
  <c r="L10" i="26" s="1"/>
  <c r="E8" i="14" s="1"/>
  <c r="F34" i="34" s="1"/>
  <c r="J93" i="26"/>
  <c r="L93" i="26" s="1"/>
  <c r="E91" i="14" s="1"/>
  <c r="F38" i="34" s="1"/>
  <c r="J86" i="26"/>
  <c r="L86" i="26" s="1"/>
  <c r="E84" i="14" s="1"/>
  <c r="F83" i="34" s="1"/>
  <c r="J81" i="26"/>
  <c r="L81" i="26" s="1"/>
  <c r="E79" i="14" s="1"/>
  <c r="D79" i="14" s="1"/>
  <c r="J71" i="26"/>
  <c r="L71" i="26" s="1"/>
  <c r="E69" i="14" s="1"/>
  <c r="F49" i="34" s="1"/>
  <c r="J64" i="26"/>
  <c r="L64" i="26" s="1"/>
  <c r="E62" i="14" s="1"/>
  <c r="J57" i="26"/>
  <c r="L57" i="26" s="1"/>
  <c r="E55" i="14" s="1"/>
  <c r="F76" i="34" s="1"/>
  <c r="J50" i="26"/>
  <c r="L50" i="26" s="1"/>
  <c r="E48" i="14" s="1"/>
  <c r="F22" i="34" s="1"/>
  <c r="J31" i="26"/>
  <c r="L31" i="26" s="1"/>
  <c r="E29" i="14" s="1"/>
  <c r="D29" i="14" s="1"/>
  <c r="J13" i="26"/>
  <c r="L13" i="26" s="1"/>
  <c r="E11" i="14" s="1"/>
  <c r="J11" i="26"/>
  <c r="L11" i="26" s="1"/>
  <c r="E9" i="14" s="1"/>
  <c r="D9" i="14" s="1"/>
  <c r="J79" i="26"/>
  <c r="L79" i="26" s="1"/>
  <c r="E77" i="14" s="1"/>
  <c r="D77" i="14" s="1"/>
  <c r="J88" i="26"/>
  <c r="L88" i="26" s="1"/>
  <c r="E86" i="14" s="1"/>
  <c r="D86" i="14" s="1"/>
  <c r="J65" i="26"/>
  <c r="L65" i="26" s="1"/>
  <c r="E63" i="14" s="1"/>
  <c r="D63" i="14" s="1"/>
  <c r="J76" i="26"/>
  <c r="L76" i="26" s="1"/>
  <c r="E74" i="14" s="1"/>
  <c r="F81" i="34" s="1"/>
  <c r="J38" i="26"/>
  <c r="L38" i="26" s="1"/>
  <c r="E36" i="14" s="1"/>
  <c r="F70" i="34" s="1"/>
  <c r="J73" i="26"/>
  <c r="L73" i="26" s="1"/>
  <c r="E71" i="14" s="1"/>
  <c r="D71" i="14" s="1"/>
  <c r="J25" i="26"/>
  <c r="L25" i="26" s="1"/>
  <c r="E23" i="14" s="1"/>
  <c r="D23" i="14" s="1"/>
  <c r="J101" i="26"/>
  <c r="L101" i="26" s="1"/>
  <c r="E99" i="14" s="1"/>
  <c r="F33" i="34" s="1"/>
  <c r="J16" i="26"/>
  <c r="L16" i="26" s="1"/>
  <c r="E14" i="14" s="1"/>
  <c r="F66" i="34" s="1"/>
  <c r="J32" i="26"/>
  <c r="L32" i="26" s="1"/>
  <c r="E30" i="14" s="1"/>
  <c r="F21" i="34" s="1"/>
  <c r="J61" i="26"/>
  <c r="L61" i="26" s="1"/>
  <c r="E59" i="14" s="1"/>
  <c r="D59" i="14" s="1"/>
  <c r="J54" i="26"/>
  <c r="L54" i="26" s="1"/>
  <c r="E52" i="14" s="1"/>
  <c r="F10" i="34" s="1"/>
  <c r="J102" i="26"/>
  <c r="L102" i="26" s="1"/>
  <c r="E100" i="14" s="1"/>
  <c r="D100" i="14" s="1"/>
  <c r="J95" i="26"/>
  <c r="L95" i="26" s="1"/>
  <c r="E93" i="14" s="1"/>
  <c r="D93" i="14" s="1"/>
  <c r="J89" i="26"/>
  <c r="L89" i="26" s="1"/>
  <c r="E87" i="14" s="1"/>
  <c r="J80" i="26"/>
  <c r="L80" i="26" s="1"/>
  <c r="E78" i="14" s="1"/>
  <c r="F40" i="34" s="1"/>
  <c r="J63" i="26"/>
  <c r="L63" i="26" s="1"/>
  <c r="E61" i="14" s="1"/>
  <c r="D61" i="14" s="1"/>
  <c r="J58" i="26"/>
  <c r="L58" i="26" s="1"/>
  <c r="E56" i="14" s="1"/>
  <c r="D56" i="14" s="1"/>
  <c r="J51" i="26"/>
  <c r="L51" i="26" s="1"/>
  <c r="E49" i="14" s="1"/>
  <c r="D49" i="14" s="1"/>
  <c r="J45" i="26"/>
  <c r="L45" i="26" s="1"/>
  <c r="E43" i="14" s="1"/>
  <c r="F72" i="34" s="1"/>
  <c r="J39" i="26"/>
  <c r="L39" i="26" s="1"/>
  <c r="E37" i="14" s="1"/>
  <c r="D37" i="14" s="1"/>
  <c r="J33" i="26"/>
  <c r="L33" i="26" s="1"/>
  <c r="E31" i="14" s="1"/>
  <c r="D31" i="14" s="1"/>
  <c r="J14" i="26"/>
  <c r="L14" i="26" s="1"/>
  <c r="E12" i="14" s="1"/>
  <c r="D12" i="14" s="1"/>
  <c r="J12" i="26"/>
  <c r="L12" i="26" s="1"/>
  <c r="E10" i="14" s="1"/>
  <c r="F14" i="34" s="1"/>
  <c r="J41" i="26"/>
  <c r="L41" i="26" s="1"/>
  <c r="E39" i="14" s="1"/>
  <c r="D39" i="14" s="1"/>
  <c r="J84" i="26"/>
  <c r="L84" i="26" s="1"/>
  <c r="E82" i="14" s="1"/>
  <c r="D82" i="14" s="1"/>
  <c r="D47" i="14"/>
  <c r="D83" i="14"/>
  <c r="D33" i="14"/>
  <c r="D80" i="14"/>
  <c r="D34" i="14"/>
  <c r="D32" i="14"/>
  <c r="D65" i="14"/>
  <c r="D60" i="14"/>
  <c r="D15" i="14"/>
  <c r="D16" i="14"/>
  <c r="D51" i="14"/>
  <c r="D25" i="14"/>
  <c r="D28" i="14"/>
  <c r="D22" i="14"/>
  <c r="D57" i="14"/>
  <c r="D97" i="14"/>
  <c r="D90" i="14"/>
  <c r="D96" i="14"/>
  <c r="D66" i="14"/>
  <c r="D64" i="14"/>
  <c r="D95" i="14"/>
  <c r="D70" i="14"/>
  <c r="D81" i="14"/>
  <c r="D58" i="14"/>
  <c r="D18" i="14"/>
  <c r="D17" i="14"/>
  <c r="D89" i="14"/>
  <c r="D85" i="14"/>
  <c r="D27" i="14"/>
  <c r="D41" i="14"/>
  <c r="D40" i="14"/>
  <c r="D20" i="14"/>
  <c r="D92" i="14"/>
  <c r="D42" i="14"/>
  <c r="D73" i="14"/>
  <c r="D94" i="14"/>
  <c r="D67" i="14"/>
  <c r="D19" i="14"/>
  <c r="D44" i="14"/>
  <c r="D87" i="14"/>
  <c r="D50" i="14"/>
  <c r="D54" i="14"/>
  <c r="D24" i="14"/>
  <c r="D21" i="14"/>
  <c r="D48" i="14" l="1"/>
  <c r="D36" i="14"/>
  <c r="D72" i="14"/>
  <c r="E52" i="34" s="1"/>
  <c r="D55" i="14"/>
  <c r="E4" i="34"/>
  <c r="E46" i="34"/>
  <c r="E59" i="34"/>
  <c r="E25" i="34"/>
  <c r="D8" i="14"/>
  <c r="E57" i="34"/>
  <c r="E32" i="34"/>
  <c r="E63" i="34"/>
  <c r="E43" i="34"/>
  <c r="E41" i="34"/>
  <c r="E26" i="34"/>
  <c r="F4" i="34"/>
  <c r="E8" i="34"/>
  <c r="E24" i="34"/>
  <c r="E16" i="34"/>
  <c r="E82" i="34"/>
  <c r="E37" i="34"/>
  <c r="D74" i="14"/>
  <c r="E13" i="34"/>
  <c r="E9" i="34"/>
  <c r="D69" i="14"/>
  <c r="E29" i="34"/>
  <c r="E55" i="34"/>
  <c r="E79" i="34"/>
  <c r="E50" i="34"/>
  <c r="D14" i="14"/>
  <c r="E84" i="34"/>
  <c r="F69" i="34"/>
  <c r="D62" i="14"/>
  <c r="E11" i="34"/>
  <c r="E23" i="34"/>
  <c r="E88" i="34"/>
  <c r="E39" i="34"/>
  <c r="E22" i="34"/>
  <c r="E42" i="34"/>
  <c r="E65" i="34"/>
  <c r="E73" i="34"/>
  <c r="F11" i="34"/>
  <c r="E44" i="34"/>
  <c r="F64" i="34"/>
  <c r="E62" i="34"/>
  <c r="F84" i="34"/>
  <c r="F85" i="34"/>
  <c r="E17" i="34"/>
  <c r="F42" i="34"/>
  <c r="E15" i="34"/>
  <c r="E31" i="34"/>
  <c r="E75" i="34"/>
  <c r="F6" i="34"/>
  <c r="F65" i="34"/>
  <c r="E12" i="34"/>
  <c r="E56" i="34"/>
  <c r="D91" i="14"/>
  <c r="E38" i="34" s="1"/>
  <c r="E27" i="34"/>
  <c r="F51" i="34"/>
  <c r="E47" i="34"/>
  <c r="E54" i="34"/>
  <c r="E45" i="34"/>
  <c r="E78" i="34"/>
  <c r="F26" i="34"/>
  <c r="F7" i="34"/>
  <c r="E20" i="34"/>
  <c r="F68" i="34"/>
  <c r="F28" i="34"/>
  <c r="E74" i="34"/>
  <c r="E58" i="34"/>
  <c r="E86" i="34"/>
  <c r="E30" i="34"/>
  <c r="F88" i="34"/>
  <c r="F80" i="34"/>
  <c r="E18" i="34"/>
  <c r="E53" i="34"/>
  <c r="F73" i="34"/>
  <c r="E6" i="34"/>
  <c r="E71" i="34"/>
  <c r="D11" i="14"/>
  <c r="E34" i="34"/>
  <c r="F23" i="34"/>
  <c r="E87" i="34"/>
  <c r="F19" i="34"/>
  <c r="F74" i="34"/>
  <c r="E36" i="34"/>
  <c r="F77" i="34"/>
  <c r="F60" i="34"/>
  <c r="F58" i="34"/>
  <c r="F39" i="34"/>
  <c r="E61" i="34"/>
  <c r="E67" i="34"/>
  <c r="F48" i="34"/>
  <c r="E5" i="34"/>
  <c r="E7" i="34"/>
  <c r="E68" i="34"/>
  <c r="E48" i="34"/>
  <c r="E19" i="34"/>
  <c r="E81" i="34"/>
  <c r="E76" i="34"/>
  <c r="E69" i="34"/>
  <c r="D43" i="14"/>
  <c r="D52" i="14"/>
  <c r="D84" i="14"/>
  <c r="E85" i="34"/>
  <c r="E51" i="34"/>
  <c r="E10" i="34"/>
  <c r="E64" i="34"/>
  <c r="E66" i="34"/>
  <c r="E70" i="34"/>
  <c r="E28" i="34"/>
  <c r="E80" i="34"/>
  <c r="D10" i="14"/>
  <c r="D78" i="14"/>
  <c r="D99" i="14"/>
  <c r="D30" i="14"/>
  <c r="D76" i="14"/>
  <c r="C65" i="14" l="1"/>
  <c r="D78" i="34" s="1"/>
  <c r="C50" i="14"/>
  <c r="D75" i="34" s="1"/>
  <c r="C95" i="14"/>
  <c r="D63" i="34" s="1"/>
  <c r="C63" i="34" s="1"/>
  <c r="C27" i="14"/>
  <c r="D15" i="34" s="1"/>
  <c r="C15" i="34" s="1"/>
  <c r="C42" i="14"/>
  <c r="D71" i="34" s="1"/>
  <c r="C76" i="14"/>
  <c r="C69" i="14"/>
  <c r="D49" i="34" s="1"/>
  <c r="C8" i="14"/>
  <c r="C36" i="14"/>
  <c r="D70" i="34" s="1"/>
  <c r="C59" i="14"/>
  <c r="D51" i="34" s="1"/>
  <c r="C51" i="34" s="1"/>
  <c r="C34" i="14"/>
  <c r="D47" i="34" s="1"/>
  <c r="C47" i="34" s="1"/>
  <c r="C9" i="14"/>
  <c r="D64" i="34" s="1"/>
  <c r="C64" i="34" s="1"/>
  <c r="C77" i="14"/>
  <c r="D39" i="34" s="1"/>
  <c r="C96" i="14"/>
  <c r="D30" i="34" s="1"/>
  <c r="C30" i="34" s="1"/>
  <c r="C29" i="14"/>
  <c r="D19" i="34" s="1"/>
  <c r="C19" i="34" s="1"/>
  <c r="C56" i="14"/>
  <c r="D28" i="34" s="1"/>
  <c r="C28" i="34" s="1"/>
  <c r="C70" i="14"/>
  <c r="D55" i="34" s="1"/>
  <c r="C94" i="14"/>
  <c r="D86" i="34" s="1"/>
  <c r="C17" i="14"/>
  <c r="D16" i="34" s="1"/>
  <c r="C16" i="34" s="1"/>
  <c r="C87" i="14"/>
  <c r="D84" i="34" s="1"/>
  <c r="C84" i="34" s="1"/>
  <c r="C15" i="14"/>
  <c r="D18" i="34" s="1"/>
  <c r="C40" i="14"/>
  <c r="D59" i="34" s="1"/>
  <c r="C59" i="34" s="1"/>
  <c r="C13" i="14"/>
  <c r="D65" i="34" s="1"/>
  <c r="C65" i="34" s="1"/>
  <c r="C22" i="14"/>
  <c r="D67" i="34" s="1"/>
  <c r="C67" i="34" s="1"/>
  <c r="C10" i="14"/>
  <c r="D14" i="34" s="1"/>
  <c r="C99" i="14"/>
  <c r="C84" i="14"/>
  <c r="C78" i="14"/>
  <c r="C52" i="14"/>
  <c r="C55" i="14"/>
  <c r="D76" i="34" s="1"/>
  <c r="C76" i="34" s="1"/>
  <c r="C35" i="14"/>
  <c r="D69" i="34" s="1"/>
  <c r="C69" i="34" s="1"/>
  <c r="C49" i="14"/>
  <c r="D74" i="34" s="1"/>
  <c r="C74" i="34" s="1"/>
  <c r="C60" i="14"/>
  <c r="D43" i="34" s="1"/>
  <c r="C43" i="34" s="1"/>
  <c r="C89" i="14"/>
  <c r="D61" i="34" s="1"/>
  <c r="C61" i="34" s="1"/>
  <c r="C37" i="14"/>
  <c r="D23" i="34" s="1"/>
  <c r="C23" i="34" s="1"/>
  <c r="C85" i="14"/>
  <c r="D29" i="34" s="1"/>
  <c r="C29" i="34" s="1"/>
  <c r="C86" i="14"/>
  <c r="D4" i="34" s="1"/>
  <c r="C31" i="14"/>
  <c r="D68" i="34" s="1"/>
  <c r="C68" i="34" s="1"/>
  <c r="C51" i="14"/>
  <c r="D54" i="34" s="1"/>
  <c r="C54" i="34" s="1"/>
  <c r="C18" i="14"/>
  <c r="D44" i="34" s="1"/>
  <c r="C44" i="34" s="1"/>
  <c r="C44" i="14"/>
  <c r="D53" i="34" s="1"/>
  <c r="C53" i="34" s="1"/>
  <c r="C41" i="14"/>
  <c r="D5" i="34" s="1"/>
  <c r="C5" i="34" s="1"/>
  <c r="C24" i="14"/>
  <c r="D46" i="34" s="1"/>
  <c r="C46" i="34" s="1"/>
  <c r="C28" i="14"/>
  <c r="D9" i="34" s="1"/>
  <c r="C9" i="34" s="1"/>
  <c r="C61" i="14"/>
  <c r="D48" i="34" s="1"/>
  <c r="C43" i="14"/>
  <c r="C11" i="14"/>
  <c r="C91" i="14"/>
  <c r="D38" i="34" s="1"/>
  <c r="C38" i="34" s="1"/>
  <c r="C62" i="14"/>
  <c r="C14" i="14"/>
  <c r="D66" i="34" s="1"/>
  <c r="C66" i="34" s="1"/>
  <c r="C72" i="14"/>
  <c r="D52" i="34" s="1"/>
  <c r="C52" i="34" s="1"/>
  <c r="C63" i="14"/>
  <c r="D6" i="34" s="1"/>
  <c r="C6" i="34" s="1"/>
  <c r="C12" i="14"/>
  <c r="D26" i="34" s="1"/>
  <c r="C26" i="34" s="1"/>
  <c r="C25" i="14"/>
  <c r="D50" i="34" s="1"/>
  <c r="C46" i="14"/>
  <c r="D73" i="34" s="1"/>
  <c r="C73" i="34" s="1"/>
  <c r="C33" i="14"/>
  <c r="D13" i="34" s="1"/>
  <c r="C13" i="34" s="1"/>
  <c r="C73" i="14"/>
  <c r="D24" i="34" s="1"/>
  <c r="C24" i="34" s="1"/>
  <c r="C71" i="14"/>
  <c r="D80" i="34" s="1"/>
  <c r="C82" i="14"/>
  <c r="D7" i="34" s="1"/>
  <c r="C7" i="34" s="1"/>
  <c r="C57" i="14"/>
  <c r="D62" i="34" s="1"/>
  <c r="C62" i="34" s="1"/>
  <c r="C54" i="14"/>
  <c r="D36" i="34" s="1"/>
  <c r="C92" i="14"/>
  <c r="D57" i="34" s="1"/>
  <c r="C83" i="14"/>
  <c r="D12" i="34" s="1"/>
  <c r="C12" i="34" s="1"/>
  <c r="C90" i="14"/>
  <c r="D56" i="34" s="1"/>
  <c r="C56" i="34" s="1"/>
  <c r="C39" i="14"/>
  <c r="D11" i="34" s="1"/>
  <c r="C100" i="14"/>
  <c r="D88" i="34" s="1"/>
  <c r="C30" i="14"/>
  <c r="C74" i="14"/>
  <c r="D81" i="34" s="1"/>
  <c r="C81" i="34" s="1"/>
  <c r="C23" i="14"/>
  <c r="D58" i="34" s="1"/>
  <c r="C58" i="34" s="1"/>
  <c r="C47" i="14"/>
  <c r="D41" i="34" s="1"/>
  <c r="C41" i="34" s="1"/>
  <c r="C97" i="14"/>
  <c r="D87" i="34" s="1"/>
  <c r="C87" i="34" s="1"/>
  <c r="C79" i="14"/>
  <c r="D42" i="34" s="1"/>
  <c r="C42" i="34" s="1"/>
  <c r="C16" i="14"/>
  <c r="D27" i="34" s="1"/>
  <c r="C27" i="34" s="1"/>
  <c r="C58" i="14"/>
  <c r="D32" i="34" s="1"/>
  <c r="C32" i="34" s="1"/>
  <c r="C93" i="14"/>
  <c r="D85" i="34" s="1"/>
  <c r="C85" i="34" s="1"/>
  <c r="C80" i="14"/>
  <c r="D8" i="34" s="1"/>
  <c r="C8" i="34" s="1"/>
  <c r="C66" i="14"/>
  <c r="D79" i="34" s="1"/>
  <c r="C79" i="34" s="1"/>
  <c r="C20" i="14"/>
  <c r="D45" i="34" s="1"/>
  <c r="C45" i="34" s="1"/>
  <c r="C81" i="14"/>
  <c r="D82" i="34" s="1"/>
  <c r="C82" i="34" s="1"/>
  <c r="C67" i="14"/>
  <c r="D17" i="34" s="1"/>
  <c r="C17" i="34" s="1"/>
  <c r="C48" i="14"/>
  <c r="D22" i="34" s="1"/>
  <c r="C22" i="34" s="1"/>
  <c r="C64" i="14"/>
  <c r="D37" i="34" s="1"/>
  <c r="C37" i="34" s="1"/>
  <c r="C21" i="14"/>
  <c r="D25" i="34" s="1"/>
  <c r="C25" i="34" s="1"/>
  <c r="C32" i="14"/>
  <c r="D20" i="34" s="1"/>
  <c r="C20" i="34" s="1"/>
  <c r="C19" i="14"/>
  <c r="D31" i="34" s="1"/>
  <c r="C31" i="34" s="1"/>
  <c r="C18" i="34"/>
  <c r="C86" i="34"/>
  <c r="C80" i="34"/>
  <c r="E72" i="34"/>
  <c r="C50" i="34"/>
  <c r="C55" i="34"/>
  <c r="C71" i="34"/>
  <c r="E60" i="34"/>
  <c r="E33" i="34"/>
  <c r="C57" i="34"/>
  <c r="D72" i="34"/>
  <c r="C36" i="34"/>
  <c r="C75" i="34"/>
  <c r="C11" i="34"/>
  <c r="D40" i="34"/>
  <c r="C48" i="34"/>
  <c r="D21" i="34"/>
  <c r="C4" i="34"/>
  <c r="E49" i="34"/>
  <c r="E35" i="34"/>
  <c r="D83" i="34"/>
  <c r="D60" i="34"/>
  <c r="D33" i="34"/>
  <c r="C78" i="34"/>
  <c r="D77" i="34"/>
  <c r="E77" i="34"/>
  <c r="D35" i="34"/>
  <c r="C88" i="34"/>
  <c r="C39" i="34"/>
  <c r="E40" i="34"/>
  <c r="E14" i="34"/>
  <c r="E83" i="34"/>
  <c r="E21" i="34"/>
  <c r="D10" i="34"/>
  <c r="C10" i="34" s="1"/>
  <c r="C70" i="34"/>
  <c r="C49" i="34" l="1"/>
  <c r="C72" i="34"/>
  <c r="C21" i="34"/>
  <c r="C83" i="34"/>
  <c r="C33" i="34"/>
  <c r="C77" i="34"/>
  <c r="C40" i="34"/>
  <c r="C60" i="34"/>
  <c r="C14" i="34"/>
  <c r="C35" i="34"/>
  <c r="D34" i="34"/>
  <c r="C34" i="34" s="1"/>
  <c r="B38" i="34" l="1"/>
  <c r="B91" i="14" s="1"/>
  <c r="B60" i="34"/>
  <c r="B11" i="14" s="1"/>
  <c r="B19" i="34"/>
  <c r="B29" i="14" s="1"/>
  <c r="B42" i="34"/>
  <c r="B79" i="14" s="1"/>
  <c r="B82" i="34"/>
  <c r="B81" i="14" s="1"/>
  <c r="B23" i="34"/>
  <c r="B37" i="14" s="1"/>
  <c r="B27" i="34"/>
  <c r="B16" i="14" s="1"/>
  <c r="B6" i="34"/>
  <c r="B63" i="14" s="1"/>
  <c r="B39" i="34"/>
  <c r="B77" i="14" s="1"/>
  <c r="B36" i="34"/>
  <c r="B54" i="14" s="1"/>
  <c r="B44" i="34"/>
  <c r="B18" i="14" s="1"/>
  <c r="B64" i="34"/>
  <c r="B9" i="14" s="1"/>
  <c r="B12" i="34"/>
  <c r="B83" i="14" s="1"/>
  <c r="B63" i="34"/>
  <c r="B95" i="14" s="1"/>
  <c r="B8" i="34"/>
  <c r="B80" i="14" s="1"/>
  <c r="B78" i="34"/>
  <c r="B65" i="14" s="1"/>
  <c r="B14" i="34"/>
  <c r="B10" i="14" s="1"/>
  <c r="B40" i="34"/>
  <c r="B78" i="14" s="1"/>
  <c r="B13" i="34"/>
  <c r="B33" i="14" s="1"/>
  <c r="B16" i="34"/>
  <c r="B17" i="14" s="1"/>
  <c r="B43" i="34"/>
  <c r="B60" i="14" s="1"/>
  <c r="B20" i="34"/>
  <c r="B32" i="14" s="1"/>
  <c r="B84" i="34"/>
  <c r="B87" i="14" s="1"/>
  <c r="B4" i="34"/>
  <c r="B86" i="14" s="1"/>
  <c r="B74" i="34"/>
  <c r="B49" i="14" s="1"/>
  <c r="B25" i="34"/>
  <c r="B21" i="14" s="1"/>
  <c r="B45" i="34"/>
  <c r="B20" i="14" s="1"/>
  <c r="B70" i="34"/>
  <c r="B36" i="14" s="1"/>
  <c r="B5" i="34"/>
  <c r="B41" i="14" s="1"/>
  <c r="B59" i="34"/>
  <c r="B40" i="14" s="1"/>
  <c r="B81" i="34"/>
  <c r="B74" i="14" s="1"/>
  <c r="B10" i="34"/>
  <c r="B52" i="14" s="1"/>
  <c r="B31" i="34"/>
  <c r="B19" i="14" s="1"/>
  <c r="B71" i="34"/>
  <c r="B42" i="14" s="1"/>
  <c r="B87" i="34"/>
  <c r="B97" i="14" s="1"/>
  <c r="B53" i="34"/>
  <c r="B44" i="14" s="1"/>
  <c r="B28" i="34"/>
  <c r="B56" i="14" s="1"/>
  <c r="B62" i="34"/>
  <c r="B57" i="14" s="1"/>
  <c r="B7" i="34"/>
  <c r="B82" i="14" s="1"/>
  <c r="B69" i="34"/>
  <c r="B35" i="14" s="1"/>
  <c r="B46" i="34"/>
  <c r="B24" i="14" s="1"/>
  <c r="B85" i="34"/>
  <c r="B93" i="14" s="1"/>
  <c r="B18" i="34"/>
  <c r="B15" i="14" s="1"/>
  <c r="B67" i="34"/>
  <c r="B22" i="14" s="1"/>
  <c r="B9" i="34"/>
  <c r="B28" i="14" s="1"/>
  <c r="B58" i="34"/>
  <c r="B23" i="14" s="1"/>
  <c r="B32" i="34"/>
  <c r="B58" i="14" s="1"/>
  <c r="B47" i="34"/>
  <c r="B34" i="14" s="1"/>
  <c r="B24" i="34"/>
  <c r="B73" i="14" s="1"/>
  <c r="B77" i="34"/>
  <c r="B62" i="14" s="1"/>
  <c r="B34" i="34"/>
  <c r="B8" i="14" s="1"/>
  <c r="B80" i="34"/>
  <c r="B71" i="14" s="1"/>
  <c r="B51" i="34"/>
  <c r="B59" i="14" s="1"/>
  <c r="B72" i="34"/>
  <c r="B43" i="14" s="1"/>
  <c r="B29" i="34"/>
  <c r="B85" i="14" s="1"/>
  <c r="B41" i="34"/>
  <c r="B47" i="14" s="1"/>
  <c r="B56" i="34"/>
  <c r="B90" i="14" s="1"/>
  <c r="B55" i="34"/>
  <c r="B70" i="14" s="1"/>
  <c r="B37" i="34"/>
  <c r="B64" i="14" s="1"/>
  <c r="B33" i="34"/>
  <c r="B99" i="14" s="1"/>
  <c r="B52" i="34"/>
  <c r="B72" i="14" s="1"/>
  <c r="B30" i="34"/>
  <c r="B96" i="14" s="1"/>
  <c r="B86" i="34"/>
  <c r="B94" i="14" s="1"/>
  <c r="B11" i="34"/>
  <c r="B39" i="14" s="1"/>
  <c r="B35" i="34"/>
  <c r="B76" i="14" s="1"/>
  <c r="B15" i="34"/>
  <c r="B27" i="14" s="1"/>
  <c r="B21" i="34"/>
  <c r="B30" i="14" s="1"/>
  <c r="B57" i="34"/>
  <c r="B92" i="14" s="1"/>
  <c r="B61" i="34"/>
  <c r="B89" i="14" s="1"/>
  <c r="B65" i="34"/>
  <c r="B13" i="14" s="1"/>
  <c r="B17" i="34"/>
  <c r="B67" i="14" s="1"/>
  <c r="B79" i="34"/>
  <c r="B66" i="14" s="1"/>
  <c r="B50" i="34"/>
  <c r="B25" i="14" s="1"/>
  <c r="B54" i="34"/>
  <c r="B51" i="14" s="1"/>
  <c r="B73" i="34"/>
  <c r="B46" i="14" s="1"/>
  <c r="B48" i="34"/>
  <c r="B61" i="14" s="1"/>
  <c r="B26" i="34"/>
  <c r="B12" i="14" s="1"/>
  <c r="B83" i="34"/>
  <c r="B84" i="14" s="1"/>
  <c r="B68" i="34"/>
  <c r="B31" i="14" s="1"/>
  <c r="B75" i="34"/>
  <c r="B50" i="14" s="1"/>
  <c r="B76" i="34"/>
  <c r="B55" i="14" s="1"/>
  <c r="B22" i="34"/>
  <c r="B48" i="14" s="1"/>
  <c r="B66" i="34"/>
  <c r="B14" i="14" s="1"/>
  <c r="B49" i="34"/>
  <c r="B69" i="14" s="1"/>
  <c r="B88" i="34"/>
  <c r="B100" i="14" s="1"/>
</calcChain>
</file>

<file path=xl/sharedStrings.xml><?xml version="1.0" encoding="utf-8"?>
<sst xmlns="http://schemas.openxmlformats.org/spreadsheetml/2006/main" count="2867" uniqueCount="636">
  <si>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</si>
  <si>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</si>
  <si>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</si>
  <si>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</si>
  <si>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</si>
  <si>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</si>
  <si>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</si>
  <si>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</si>
  <si>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</si>
  <si>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</si>
  <si>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</si>
  <si>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</si>
  <si>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</si>
  <si>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</si>
  <si>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</si>
  <si>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</si>
  <si>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</si>
  <si>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</si>
  <si>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</si>
  <si>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</si>
  <si>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</si>
  <si>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</si>
  <si>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</si>
  <si>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</si>
  <si>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</si>
  <si>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</si>
  <si>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</si>
  <si>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</si>
  <si>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</si>
  <si>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</si>
  <si>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</si>
  <si>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</si>
  <si>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</si>
  <si>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</si>
  <si>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</si>
  <si>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</si>
  <si>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</si>
  <si>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</si>
  <si>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</si>
  <si>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</si>
  <si>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</si>
  <si>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</si>
  <si>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</si>
  <si>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</si>
  <si>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</si>
  <si>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</si>
  <si>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</si>
  <si>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</si>
  <si>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</si>
  <si>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</si>
  <si>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</si>
  <si>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</si>
  <si>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</si>
  <si>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</si>
  <si>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</si>
  <si>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</si>
  <si>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</si>
  <si>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</si>
  <si>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</si>
  <si>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</si>
  <si>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</si>
  <si>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</si>
  <si>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</si>
  <si>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</si>
  <si>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</si>
  <si>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</si>
  <si>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</si>
  <si>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</si>
  <si>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</si>
  <si>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</si>
  <si>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</si>
  <si>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</si>
  <si>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</si>
  <si>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</si>
  <si>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</si>
  <si>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</si>
  <si>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</si>
  <si>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</si>
  <si>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</si>
  <si>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</si>
  <si>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</si>
  <si>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</si>
  <si>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</si>
  <si>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</si>
  <si>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</si>
  <si>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</si>
  <si>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</si>
  <si>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</si>
  <si>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</si>
  <si>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</si>
  <si>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Наименование субъекта Российской Федерации</t>
  </si>
  <si>
    <t>Единица измерения</t>
  </si>
  <si>
    <t>баллов</t>
  </si>
  <si>
    <t>Республика Северная Осетия - Алания</t>
  </si>
  <si>
    <t>Место по РФ</t>
  </si>
  <si>
    <t>Место по федеральному округу</t>
  </si>
  <si>
    <t>Ссылка на источник данных</t>
  </si>
  <si>
    <t>да</t>
  </si>
  <si>
    <t>http://beldepfin.ru/?page_id=2085</t>
  </si>
  <si>
    <t>нет</t>
  </si>
  <si>
    <t>Наименование</t>
  </si>
  <si>
    <t>http://dtf.avo.ru/</t>
  </si>
  <si>
    <t>http://www.gfu.vrn.ru/gr001/dir21/</t>
  </si>
  <si>
    <t>http://www.gfu.vrn.ru/</t>
  </si>
  <si>
    <t>http://www.admoblkaluga.ru/sub/finan/</t>
  </si>
  <si>
    <t>http://www.reg.tverfin.ru/</t>
  </si>
  <si>
    <t>http://minfin.tularegion.ru/obchsovet/</t>
  </si>
  <si>
    <t>http://budget.mos.ru/</t>
  </si>
  <si>
    <t>http://minfin.karelia.ru/vopros-otvet/</t>
  </si>
  <si>
    <t>http://minfin.karelia.ru/obcshestvennyj-sovet/</t>
  </si>
  <si>
    <t>http://minfin.rkomi.ru/page/9576/</t>
  </si>
  <si>
    <t>http://www.df35.ru/index.php?option=com_content&amp;view=category&amp;id=125:2013-01-28-10-05-52&amp;layout=default</t>
  </si>
  <si>
    <t>Twitter</t>
  </si>
  <si>
    <t>http://finance.lenobl.ru/</t>
  </si>
  <si>
    <t>http://uf.adm-nao.ru/</t>
  </si>
  <si>
    <t>http://www.minfin01-maykop.ru/Show/Reception</t>
  </si>
  <si>
    <t>http://minfin.kalmregion.ru/</t>
  </si>
  <si>
    <t>да/нет</t>
  </si>
  <si>
    <t>http://minfin.midural.ru/document/category/84#document_list</t>
  </si>
  <si>
    <t>Twitter, Facebook</t>
  </si>
  <si>
    <t>http://www.minfin.donland.ru/messages</t>
  </si>
  <si>
    <t>http://www.minfinchr.ru/</t>
  </si>
  <si>
    <t>http://openbudsk.ru/vote/</t>
  </si>
  <si>
    <t>http://www.mfur.ru/</t>
  </si>
  <si>
    <t>http://budget.permkrai.ru/feedbacks/index</t>
  </si>
  <si>
    <t>http://www.minfinrb.ru/analytics/102/</t>
  </si>
  <si>
    <t>http://minfin.krskstate.ru/social</t>
  </si>
  <si>
    <t>http://минфин.забайкальскийкрай.рф/</t>
  </si>
  <si>
    <t>http://www.ofukem.ru/</t>
  </si>
  <si>
    <t>http://budget.omsk.ifinmon.ru/index.php/opross</t>
  </si>
  <si>
    <t>http://www.findep.org/</t>
  </si>
  <si>
    <t>http://www.amurobl.ru/wps/portal/Main/quiz</t>
  </si>
  <si>
    <t>http://sakhminfin.ru/</t>
  </si>
  <si>
    <t>http://www.minfintuva.ru/15/page2002.html</t>
  </si>
  <si>
    <t>http://adm.rkursk.ru/index.php?id=783&amp;mat_id=21754</t>
  </si>
  <si>
    <t>http://finapp.tambov.gov.ru/forum/viewforum.php?f=17&amp;sid=2c8b52839ea39722727400472ee2e60b</t>
  </si>
  <si>
    <t>№ п/п</t>
  </si>
  <si>
    <t>Вопросы и варианты ответов</t>
  </si>
  <si>
    <t>Баллы</t>
  </si>
  <si>
    <t>Понижающие коэффициенты</t>
  </si>
  <si>
    <r>
      <t xml:space="preserve">в случае применения </t>
    </r>
    <r>
      <rPr>
        <sz val="9"/>
        <color theme="1"/>
        <rFont val="Times New Roman"/>
        <family val="1"/>
        <charset val="204"/>
      </rPr>
      <t xml:space="preserve">графического </t>
    </r>
    <r>
      <rPr>
        <sz val="9"/>
        <color rgb="FF000000"/>
        <rFont val="Times New Roman"/>
        <family val="1"/>
        <charset val="204"/>
      </rPr>
      <t>формата</t>
    </r>
  </si>
  <si>
    <t>в случае затрудненного поиска документа</t>
  </si>
  <si>
    <t>Да, в опросе приняли участие более 400 человек</t>
  </si>
  <si>
    <t>Да, в опросе приняли участие от 100 до 400 человек</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</si>
  <si>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</si>
  <si>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</si>
  <si>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</si>
  <si>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Да, использовались</t>
  </si>
  <si>
    <t>Нет, не использовались</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</si>
  <si>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</si>
  <si>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</si>
  <si>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</si>
  <si>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Вопрос</t>
  </si>
  <si>
    <t>Варианты ответов</t>
  </si>
  <si>
    <t>Крымский федеральный округ</t>
  </si>
  <si>
    <t>Республика Крым</t>
  </si>
  <si>
    <t>г. Севастополь</t>
  </si>
  <si>
    <t>без затруднений</t>
  </si>
  <si>
    <t>затрудненный</t>
  </si>
  <si>
    <t>Итого</t>
  </si>
  <si>
    <t>о составе участников</t>
  </si>
  <si>
    <t>Наличие сведений об Общественном совете:</t>
  </si>
  <si>
    <t>о регламенте работы</t>
  </si>
  <si>
    <t>о годовом плане работы</t>
  </si>
  <si>
    <t>Коэфициенты</t>
  </si>
  <si>
    <t>Да_нет</t>
  </si>
  <si>
    <t>Оценка субъектов Российской Федерации по разделу "4. Общественное участие (I квартал 2015 года)"</t>
  </si>
  <si>
    <t>Комментарий:</t>
  </si>
  <si>
    <t>Twitter,  Facebook</t>
  </si>
  <si>
    <t>http://vopros-otvet.avo.ru/viewforum.php?id=28</t>
  </si>
  <si>
    <t>http://www.gfu.vrn.ru/obsch1/obsch2/</t>
  </si>
  <si>
    <t>http://narod.yarregion.ru/service/obschestvennye-sovety/spisok-sovetov/departament-finansov/discuss/</t>
  </si>
  <si>
    <t>http://vk.com/minfinrk</t>
  </si>
  <si>
    <t>Вконтакте</t>
  </si>
  <si>
    <t>http://finance.pskov.ru/obshchestvennyi-sovet-pri-gosudarstvennom-finansovom-upravlenii-pskovskoi-oblasti</t>
  </si>
  <si>
    <t>http://www.minfinkubani.ru/communication/forum/</t>
  </si>
  <si>
    <t>http://mf-ao.ru/index.php/--busgovru/voprosiiotveti</t>
  </si>
  <si>
    <t>http://www.minfinchr.ru/obshchestvennyj-sovet-pri-ministerstve</t>
  </si>
  <si>
    <t>http://openbudsk.ru/folder/forum1/</t>
  </si>
  <si>
    <t>http://minfin.tatarstan.ru/rus/obshchestvenniy-sovet.htm</t>
  </si>
  <si>
    <t>http://budget.permkrai.ru/form/index</t>
  </si>
  <si>
    <t>http://minfin-samara.ru/processing/advisory_council/</t>
  </si>
  <si>
    <t>http://sakhminfin.ru/index.php/oministerstve/kosoorg/obshchestvennyj-sovet</t>
  </si>
  <si>
    <t>http://www.finupr.kurganobl.ru/index.php?test=obrash</t>
  </si>
  <si>
    <t>http://minfin.midural.ru/faq/list</t>
  </si>
  <si>
    <t>http://admtyumen.ru/ogv_ru/gov/administrative/finance_department/general_information/more.htm?id=10293778@cmsArticle</t>
  </si>
  <si>
    <t>http://правительство.янао.рф/power/iov/finance_dep/treatment_of_citizens_and_organizations/#bc</t>
  </si>
  <si>
    <t>http://r-19.ru/authorities/ministry-of-finance-of-the-republic-of-khakassia/common/obshchestvennyy-sovet-pr11i-ministerstve-finansov-respubliki-khakasiya/</t>
  </si>
  <si>
    <t>http://www.gfu.ru/about/sovet/</t>
  </si>
  <si>
    <t>http://www.sakha.gov.ru/node/154847</t>
  </si>
  <si>
    <t>http://www.kamchatka.gov.ru/?cont=oiv_din&amp;mcont=5587&amp;menu=4&amp;menu2=0&amp;id=168</t>
  </si>
  <si>
    <t>http://www.kamchatka.gov.ru/?cont=oiv_din&amp;mcont=3143&amp;menu=4&amp;menu2=0&amp;id=168</t>
  </si>
  <si>
    <t>http://eao.ru/?p=4387</t>
  </si>
  <si>
    <t>http://minfin.rk.gov.ru/rus/info.php?id=606651</t>
  </si>
  <si>
    <t>http://admoblkaluga.ru/sub/finan/sovet.php</t>
  </si>
  <si>
    <t>http://depfin.adm44.ru/index.aspx</t>
  </si>
  <si>
    <t>http://depfin.adm44.ru/info/people/index.aspx</t>
  </si>
  <si>
    <t>http://www.admlip.ru/economy/finances/</t>
  </si>
  <si>
    <t>http://ob.mosreg.ru/index.php/opros</t>
  </si>
  <si>
    <t>Twitter, Вконтакте</t>
  </si>
  <si>
    <t>Facebook</t>
  </si>
  <si>
    <t>http://eao.ru/</t>
  </si>
  <si>
    <t>http://www.minfinkubani.ru/</t>
  </si>
  <si>
    <t>http://mf-ao.ru/</t>
  </si>
  <si>
    <t>http://budget.mos.ru/survey</t>
  </si>
  <si>
    <t>http://mari-el.gov.ru/minfin/Pages/main.aspx</t>
  </si>
  <si>
    <t>http://www.mfur.ru/activities/minfin_dialog/oprosi.php</t>
  </si>
  <si>
    <t>http://mfin.permkrai.ru/sow/osminfin/2015/</t>
  </si>
  <si>
    <t>http://mf.nnov.ru/index.php?option=com_k2&amp;view=item&amp;layout=item&amp;id=109&amp;Itemid=363</t>
  </si>
  <si>
    <t>http://www.minfin.orb.ru/ob_sovet</t>
  </si>
  <si>
    <t>http://finance.pnzreg.ru/Obshestvenniysovet</t>
  </si>
  <si>
    <t>http://ufo.ulntc.ru/index.php?mgf=sovet/sos&amp;slep=net</t>
  </si>
  <si>
    <t>http://ufo.ulntc.ru/fr/viewforum.php?f=4&amp;sid=547a69ba91d7b5299b1fe46d600ff553</t>
  </si>
  <si>
    <t>http://minfin-samara.ru/</t>
  </si>
  <si>
    <t>http://www.saratov.gov.ru/gov/auth/minfin/</t>
  </si>
  <si>
    <t>http://minfin74.ru/mReferences/</t>
  </si>
  <si>
    <t>http://www.depfin.admhmao.ru/wps/portal/fin/home/koord_organy</t>
  </si>
  <si>
    <t>http://www.minfinrb.ru/news/671/</t>
  </si>
  <si>
    <t>Соцсети, используемые для распространения информации о бюджете</t>
  </si>
  <si>
    <t>http://r-19.ru/authorities/ministry-of-finance-of-the-republic-of-khakassia/common/</t>
  </si>
  <si>
    <t>http://r-19.ru/authorities/ministry-of-finance-of-the-republic-of-khakassia/ask/</t>
  </si>
  <si>
    <t>http://минфин.забайкальскийкрай.рф/feedback.html</t>
  </si>
  <si>
    <t>http://mfnsonso2.nso.ru/priem/Pages/e_questions.aspx</t>
  </si>
  <si>
    <t>http://mfnsonso2.nso.ru/Pages/default.aspx</t>
  </si>
  <si>
    <t>http://minfin.rk.gov.ru/</t>
  </si>
  <si>
    <t>http://minfin.rk.gov.ru/rus/info.php?id=607260</t>
  </si>
  <si>
    <t>http://sevastopol.gov.ru/</t>
  </si>
  <si>
    <t>http://minfin.49gov.ru/feedback/polls/</t>
  </si>
  <si>
    <t>http://openbudget.sakhminfin.ru/Menu/Page/172</t>
  </si>
  <si>
    <t>http://minfin.49gov.ru/</t>
  </si>
  <si>
    <t>Итого баллов</t>
  </si>
  <si>
    <t>http://www.fin.amurobl.ru:8080/deyatelnost/obshchestvennyy-sovet-pri-ministerstve-finansov-amurskoy-oblasti/</t>
  </si>
  <si>
    <t>http://chuk3.dot.ru/power/administrative_setting/Dep_fin_ecom/</t>
  </si>
  <si>
    <t>http://minfin01-maykop.ru/Menu/Page/170</t>
  </si>
  <si>
    <t>http://vk.com/openbudsk</t>
  </si>
  <si>
    <t>http://dtf.avo.ru/index.php?option=com_content&amp;view=category&amp;layout=blog&amp;id=84&amp;Itemid=173</t>
  </si>
  <si>
    <t>Общественное участие (II квартал 2015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</si>
  <si>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II квартал 2015 года.</t>
  </si>
  <si>
    <t xml:space="preserve">Опубликовано ли информационное сообщение для граждан о проведении публичных слушаний по годовому отчету об исполнении бюджета за 2014 год? </t>
  </si>
  <si>
    <t>Да, опубликовано и содержит информацию о том, где можно ознакомиться с материалами по годовому отчету об исполнении бюджета за 2014 год</t>
  </si>
  <si>
    <t>Да, опубликовано, но не содержит информацию о том, где можно ознакомиться с материалами по годовому отчету об исполнении бюджета за 2014 год</t>
  </si>
  <si>
    <t>Нет, не опубликовано или не отвечает требованиям</t>
  </si>
  <si>
    <t xml:space="preserve">Проводились ли во 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</si>
  <si>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Нет, опросы не проводились или не соответствуют требованиям либо отчеты по результатам опросов не опубликованы</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</si>
  <si>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2015 года?</t>
  </si>
  <si>
    <t>Использовались ли во II квартале 2015 года органами государственной власти субъекта РФ социальные сети для распространения информации о бюджете?</t>
  </si>
  <si>
    <t>Проводились ли во втором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</si>
  <si>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8.1</t>
  </si>
  <si>
    <t>8.2</t>
  </si>
  <si>
    <t xml:space="preserve">В целях оценки показателя учитывается публикация информационных сообщений: а) на портале (сайте) субъекта РФ, предназначенном для публикации бюджетных данных; б) на специализированном портале (сайте) субъекта РФ для публикации информации о бюджетных данных для граждан; в) на сайте законодательного органа государственной власти субъекта РФ.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</si>
  <si>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8.3</t>
  </si>
  <si>
    <t>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t>
  </si>
  <si>
    <t>8.4</t>
  </si>
  <si>
    <t>8.5</t>
  </si>
  <si>
    <t>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t>
  </si>
  <si>
    <t>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t>
  </si>
  <si>
    <t>Оценка показателя 8.1</t>
  </si>
  <si>
    <t>Оценка показателя 8.2</t>
  </si>
  <si>
    <t>Оценка показателя 8.3</t>
  </si>
  <si>
    <t>Оценка показателя 8.5</t>
  </si>
  <si>
    <t>Выполнения требований к показателю 8.5</t>
  </si>
  <si>
    <t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t>
  </si>
  <si>
    <t>8.2. Проведение во II квартале 2015 года опросов общественного мнения по бюджетной тематике</t>
  </si>
  <si>
    <t>Оценка показателя 8.4</t>
  </si>
  <si>
    <t>8.5. Работа Общественного совета, созданного при финансовом органе, во II квартале 2015 года</t>
  </si>
  <si>
    <t>8.4. Использование социальных сетей</t>
  </si>
  <si>
    <t>8.1. Публикация информационного собщения о проведении публичных слушаний по годовому отчету об исполнении бюджета</t>
  </si>
  <si>
    <t>Количество человек, принявших участие в опросе</t>
  </si>
  <si>
    <t>Детализация</t>
  </si>
  <si>
    <t>Место проведения</t>
  </si>
  <si>
    <t>Указано</t>
  </si>
  <si>
    <t>Не указано</t>
  </si>
  <si>
    <t>http://dtf.avo.ru/index.php?option=com_content&amp;view=article&amp;id=241:-16-2015-&amp;catid=55:2012-04-23-12-52-11&amp;Itemid=106</t>
  </si>
  <si>
    <t>http://df.ivanovoobl.ru/department/obshhestvennyj-sovet/</t>
  </si>
  <si>
    <t>http://df.ivanovoobl.ru/regionalnye-finansy/publichnye-slushaniya/informatsiya-o-provedenii-publichnyh-slushanij/</t>
  </si>
  <si>
    <t>http://letters.ivanovoobl.ru/index.aspx</t>
  </si>
  <si>
    <t>http://admobl.kaluga.ru/main/reception/</t>
  </si>
  <si>
    <t>http://adm.rkursk.ru/index.php?id=784&amp;year=2015</t>
  </si>
  <si>
    <t>Дата публикации информационного сообщения</t>
  </si>
  <si>
    <t>http://ob.mosreg.ru/index.php/forum/index</t>
  </si>
  <si>
    <t>http://mf.mosreg.ru/dokumenty/zasedaniya-soveta/zasedanie-2-20-05-2015/</t>
  </si>
  <si>
    <t>Дата проведения заседания</t>
  </si>
  <si>
    <t>Состав участников</t>
  </si>
  <si>
    <t>Обсуждаемые вопросы и принятые решения</t>
  </si>
  <si>
    <t>8-15.06.2015</t>
  </si>
  <si>
    <t>Дата начала проведения опроса</t>
  </si>
  <si>
    <t>http://minfin.ryazangov.ru/</t>
  </si>
  <si>
    <t>http://minfin.ryazangov.ru/vote/result.php?VOTE_ID=1</t>
  </si>
  <si>
    <t>http://www.finsmol.ru/council/nJ4SZSSN</t>
  </si>
  <si>
    <t>http://www.reg.tverfin.ru/index.php?option=com_content&amp;task=view&amp;id=352&amp;Itemid=93</t>
  </si>
  <si>
    <t>Twitter, Facebook, Вконтакте</t>
  </si>
  <si>
    <t>http://minfin.rkomi.ru/page/5652/</t>
  </si>
  <si>
    <t>http://dvinaland.ru/-jy0jwy2y</t>
  </si>
  <si>
    <t>http://www.orlov29.ru/input/questions/</t>
  </si>
  <si>
    <t>http://dvinaland.ru/gov/-6x0eyecf</t>
  </si>
  <si>
    <t>http://minfin.gov-murman.ru/news/anounces/105918/</t>
  </si>
  <si>
    <t>http://minfin.gov-murman.ru/about/obrashcheniya-grazhdan/</t>
  </si>
  <si>
    <t>http://minfin.gov-murman.ru/activities/public_council/work/</t>
  </si>
  <si>
    <t>http://portal.novkfo.ru/Menu/Page/45?view=1</t>
  </si>
  <si>
    <t>http://priemnaya.pskov.ru/index.php?theme=11</t>
  </si>
  <si>
    <t>11-18.06.2015</t>
  </si>
  <si>
    <t>http://www.fincom.spb.ru/comfin/feedback/anketa/Budget_for_People15/result.htm?id=10272226@cmsPollCollection</t>
  </si>
  <si>
    <t>http://www.fincom.spb.ru/comfin/feedback/petition.htm</t>
  </si>
  <si>
    <t>http://www.minfinkubani.ru/budget_citizens/detail.php?IBLOCK_ID=62&amp;ID=5566&amp;str_date=23.06.2015</t>
  </si>
  <si>
    <t>&gt;30</t>
  </si>
  <si>
    <t>http://volgafin.volganet.ru/coordination/meeting/protocols/2811/</t>
  </si>
  <si>
    <t>https://www.facebook.com/pages/%D0%9C%D0%B8%D0%BD%D0%B8%D1%81%D1%82%D0%B5%D1%80%D1%81%D1%82%D0%B2%D0%BE-%D1%84%D0%B8%D0%BD%D0%B0%D0%BD%D1%81%D0%BE%D0%B2-%D0%A0%D0%94/668775193215394</t>
  </si>
  <si>
    <t>http://minfin.e-dag.ru/about/koordinatsionnye-i-soveshchatelnye-organy</t>
  </si>
  <si>
    <t>http://www.minfin.donland.ru/ob_sovet</t>
  </si>
  <si>
    <t>http://www.mfsk.ru/obschestv_sovet/protocol</t>
  </si>
  <si>
    <t>27-3.05.2015</t>
  </si>
  <si>
    <t>http://www.minfinrm.ru/pub-sovet/</t>
  </si>
  <si>
    <t>https://twitter.com/minfin_rt</t>
  </si>
  <si>
    <t>http://www.mfur.ru/activities/ob_sovet/2015.php</t>
  </si>
  <si>
    <t>http://mfcap.rusff.ru/viewforum.php?id=1</t>
  </si>
  <si>
    <t>http://gov.cap.ru/SiteMap.aspx?gov_id=22&amp;id=1988556</t>
  </si>
  <si>
    <t>http://minfin.orb.ru/forum/viewforum.php?f=25</t>
  </si>
  <si>
    <t>12-17.05.2015</t>
  </si>
  <si>
    <t>http://www.depfin.admhmao.ru/wps/portal/fin/eecb1ed6-c5c9-4d9e-aeab-12e138df72ee/!ut/p/b1/hY5dT4NAEEV_kcwsLOzyCC1WSqAUlq99aUAMQksxplHg1wuNr9VJ7sNNTu4ZkFAQZlJC0SQq5CCv5VfblLd2uJaXtUvjhIz7vhlrNOCajpaRHp8PqWOHngoZFPZCFSv14Cz8b2QPsrkM1eLLQN5hyxVR6u0IHkyHoGsetZDsQo0z8gv8ISsWgD3UbRAE5EhPcTd9uPN5jjocA5HQSTg4LguqqKokSPpRBGkgHOJjl2C85HZ-3_tz7Yk6D-s0Smxru5UsH9b326pXvl97BRWuGxohOmXEoIyZHLINBC9D_wa9_Jye4ogTrjU_CoNuGQ!!/dl4/d5/L2dBISEvZ0FBIS9nQSEh/</t>
  </si>
  <si>
    <t>https://twitter.com/minfinaltay</t>
  </si>
  <si>
    <t>http://www.minfin-altai.ru/about/deyatelnost/protocols-2014.php</t>
  </si>
  <si>
    <t>http://vk.com/minfinrt</t>
  </si>
  <si>
    <t>http://fin22.ru/opinion/vote/vote_1489.html</t>
  </si>
  <si>
    <t>http://www.altairegion22.ru/public_reception/on-line-topics/15461/</t>
  </si>
  <si>
    <t>http://minfin.krskstate.ru///openbudget//vote//result2</t>
  </si>
  <si>
    <t>http://www.sobranie.info/hearings.php</t>
  </si>
  <si>
    <t>http://www.gfu.ru/vote/vote_result.php?VOTE_ID=19&amp;VOTE_ID=19&amp;view_result=Y</t>
  </si>
  <si>
    <t>http://www.gfu.ru/forum/index.php?PAGE_NAME=read&amp;FID=15&amp;TID=18&amp;TITLE_SEO=18-aktualnye-voprosy&amp;sphrase_id=82213</t>
  </si>
  <si>
    <t>http://vk.com/id300048909</t>
  </si>
  <si>
    <t>http://zsnso.ru/1262/</t>
  </si>
  <si>
    <t>http://budget.omsk.ifinmon.ru/index.php/forum/poradok-sroki-budgeta-2016-2018/101-obsuzhdenie-proekta-oblastnogo-byudzheta-na-2016-2018?start=60</t>
  </si>
  <si>
    <t>Дата завершения проведения опроса</t>
  </si>
  <si>
    <t>Форма (порядок) проведения</t>
  </si>
  <si>
    <t>Да/нет</t>
  </si>
  <si>
    <t>Наличие кнопок социальных сетей (за их отсутствие - затрудненный поиск)</t>
  </si>
  <si>
    <t>http://www.sakha.gov.ru/node/74515</t>
  </si>
  <si>
    <t>http://minfin.khabkrai.ru/portal/Show/Reception</t>
  </si>
  <si>
    <t>http://minfin.khabkrai.ru/portal/Show/Category/94?ItemId=469</t>
  </si>
  <si>
    <t>15-17.06.2015</t>
  </si>
  <si>
    <t>http://www.amurobl.ru/wps/portal/Main/Reception</t>
  </si>
  <si>
    <t>06-21.05.2015</t>
  </si>
  <si>
    <t>http://openbudget.sakhminfin.ru/Menu/Page/210?view=1</t>
  </si>
  <si>
    <t>http://minfin.karelia.ru/17-ijunja-sostojatsja-publichnye-slushanija-po-proektu-zakona-ob-ispolnenii-bjudzheta-respubliki-karelija-za-2014-god/</t>
  </si>
  <si>
    <t>http://www.gsrm.ru/public/index.php</t>
  </si>
  <si>
    <t>http://beldepfin.ru/</t>
  </si>
  <si>
    <t>http://minfin.rkomi.ru/right/finopros/</t>
  </si>
  <si>
    <t>http://openregion.gov-murman.ru/vote/</t>
  </si>
  <si>
    <t>http://www.minfin01-maykop.ru/Menu/Page/174</t>
  </si>
  <si>
    <t>http://www.minfin.orb.ru/bud_for/obl_bud_mnenie?quest-id</t>
  </si>
  <si>
    <t>http://ufo.ulntc.ru/?mgf=budget/open_budget</t>
  </si>
  <si>
    <t>http://www.minfin-altai.ru/byudzhet/open-budget/the-respondents.php?VOTE_ID=2&amp;view_result=Y</t>
  </si>
  <si>
    <t>http://www.minfin39.ru/forum/</t>
  </si>
  <si>
    <t>https://twitter.com/Open_Budget_MR ; http://vk.com/openbudget</t>
  </si>
  <si>
    <t>https://twitter.com/finance_tambobl ; https://www.facebook.com/profile.php?id=100004698137065</t>
  </si>
  <si>
    <t>https://twitter.com/budgetmosru</t>
  </si>
  <si>
    <t>https://twitter.com/MinfinKarelia ; http://vk.com/minfinkarelia</t>
  </si>
  <si>
    <t>https://twitter.com/finance_lenobl</t>
  </si>
  <si>
    <t>https://twitter.com/minfin51</t>
  </si>
  <si>
    <t xml:space="preserve">https://twitter.com/minfin_ri ; https://www.facebook.com/mfri.press </t>
  </si>
  <si>
    <t>http://budget.permkrai.ru/</t>
  </si>
  <si>
    <t>https://twitter.com/minfin56 ; https://www.facebook.com/orenminfin?pnref=lhc</t>
  </si>
  <si>
    <t>https://twitter.com/minfinomsk55 ; https://vk.com/club96260486 ;  https://www.facebook.com/pages/%D0%9C%D0%B8%D0%BD%D0%B8%D1%81%D1%82%D0%B5%D1%80%D1%81%D1%82%D0%B2%D0%BE-%D1%84%D0%B8%D0%BD%D0%B0%D0%BD%D1%81%D0%BE%D0%B2-%D0%9E%D0%BC%D1%81%D0%BA%D0%BE%D0%B9-%D0%BE%D0%B1%D0%BB%D0%B0%D1%81%D1%82%D0%B8/297186320309183</t>
  </si>
  <si>
    <t>http://bryanskoblfin.ru/Show/Tag/%D0%93%D0%BE%D1%81%D1%83%D0%B4%D0%B0%D1%80%D1%81%D1%82%D0%B2%D0%B5%D0%BD%D0%BD%D0%B0%D1%8F%20%D1%81%D0%BB%D1%83%D0%B6%D0%B1%D0%B0</t>
  </si>
  <si>
    <t>http://fin.tmbreg.ru/6228/7517.html</t>
  </si>
  <si>
    <t>http://novkfo.ru/%D0%BE%D0%B1%D1%89%D0%B5%D1%81%D1%82%D0%B2%D0%B5%D0%BD%D0%BD%D1%8B%D0%B9_%D1%81%D0%BE%D0%B2%D0%B5%D1%82/</t>
  </si>
  <si>
    <t>https://minfin.bashkortostan.ru/activity/17113/</t>
  </si>
  <si>
    <t>http://www.finupr.kurganobl.ru/index.php?test=obsovet</t>
  </si>
  <si>
    <t>http://fin22.ru/opinion/ob-sovet/</t>
  </si>
  <si>
    <t>Очная</t>
  </si>
  <si>
    <t xml:space="preserve">Заочная </t>
  </si>
  <si>
    <t>Дата проведения публичных слушаний</t>
  </si>
  <si>
    <t>Детализация сведений, содержащихся в информационном сообщении</t>
  </si>
  <si>
    <t>http://beldepfin.ru/; http://www.belduma.ru/anounce/</t>
  </si>
  <si>
    <t>В разделе "Новости" (финорган)</t>
  </si>
  <si>
    <t>В разделе "Новости" (заксобрание)</t>
  </si>
  <si>
    <t>http://www.oblsovet.ru/legislation/hearing/; http://www.oblsovet.ru/news/10112/</t>
  </si>
  <si>
    <t>В разделе "Новости" (народное правительство)</t>
  </si>
  <si>
    <t>http://minfin.tularegion.ru/ ; http://www.tulaoblduma.ru/</t>
  </si>
  <si>
    <t>Заочная</t>
  </si>
  <si>
    <t>В разделе "Пресс-центр" (заксобрание)</t>
  </si>
  <si>
    <t>Не соблюдены</t>
  </si>
  <si>
    <t>Соблюдены</t>
  </si>
  <si>
    <t>В разделе "Новости" (правительство)</t>
  </si>
  <si>
    <t>Соблюдение сроков публикации</t>
  </si>
  <si>
    <t>http://www.minfin01-maykop.ru/Show/Category/36?ItemId=173</t>
  </si>
  <si>
    <t>http://www.huralrk.ru/ ; http://minfin.kalmregion.ru/</t>
  </si>
  <si>
    <t>http://volgafin.volganet.ru/ ; http://minfin34.ru/ ; http://volgoduma.ru/</t>
  </si>
  <si>
    <t>http://minfin.e-dag.ru/ ; http://nsrd.ru/</t>
  </si>
  <si>
    <t>http://www.mfrno-a.ru/ ; http://parliament-osetia.ru/index.php</t>
  </si>
  <si>
    <t>http://parlamentchr.ru/ ; http://www.minfinchr.ru/</t>
  </si>
  <si>
    <t>http://www.gsrb.ru/ru/ ; https://minfin.bashkortostan.ru/</t>
  </si>
  <si>
    <t>http://gossov.tatarstan.ru/ ; http://minfin.tatarstan.ru/</t>
  </si>
  <si>
    <t>http://www.mfur.ru/ ; http://www.udmgossovet.ru/index.html</t>
  </si>
  <si>
    <t>http://gov.cap.ru/</t>
  </si>
  <si>
    <t>http://mf.nnov.ru/ ; http://www.zsno.ru/</t>
  </si>
  <si>
    <t>http://saratov.gov.ru/gov/auth/minfin/ ; http://www.srd.ru/index.php</t>
  </si>
  <si>
    <t>http://minfin.midural.ru/ ; http://zsso.ru/</t>
  </si>
  <si>
    <t>28.04.2015 - 06.05.2015</t>
  </si>
  <si>
    <t>http://www.zs74.ru/ ; http://minfin74.ru/</t>
  </si>
  <si>
    <t>http://www.yamalfin.ru/index.php ; http://zsyanao.ru/</t>
  </si>
  <si>
    <t>http://www.ofukem.ru/ ; http://www.sndko.ru/</t>
  </si>
  <si>
    <t>http://www.kamchatka.gov.ru/?cont=oiv_din&amp;menu=4&amp;menu2=0&amp;id=168 ; http://zaksobr.kamchatka.ru/</t>
  </si>
  <si>
    <t>http://minfin.khabkrai.ru/portal/Menu/Page/1 ; http://www.duma.khv.ru/Site.aspx</t>
  </si>
  <si>
    <t>http://zseao.ru/index.php?option=com_k2&amp;view=item&amp;id=4515:uvajaemiye-jiteli-oblasti&amp;Itemid=81</t>
  </si>
  <si>
    <t>http://minfin.rk.gov.ru/ ; http://crimea.gov.ru/search?category=news&amp;q=%D0%BF%D1%83%D0%B1%D0%BB%D0%B8%D1%87%D0%BD%D1%8B%D0%B5+%D1%81%D0%BB%D1%83%D1%88%D0%B0%D0%BD%D0%B8%D1%8F</t>
  </si>
  <si>
    <t>http://www.findep.org/ ; http://duma.tomsk.ru/</t>
  </si>
  <si>
    <t>Количество опросов</t>
  </si>
  <si>
    <r>
      <t xml:space="preserve">Представлены ли результаты опроса </t>
    </r>
    <r>
      <rPr>
        <i/>
        <sz val="10"/>
        <rFont val="Times New Roman"/>
        <family val="1"/>
        <charset val="204"/>
      </rPr>
      <t>(да/нет)</t>
    </r>
  </si>
  <si>
    <r>
      <t xml:space="preserve">В случае проведения опроса на другом портале, представлены ли сведения об инициаторе опроса и способе его проведения? </t>
    </r>
    <r>
      <rPr>
        <i/>
        <sz val="10"/>
        <rFont val="Times New Roman"/>
        <family val="1"/>
        <charset val="204"/>
      </rPr>
      <t>(да/нет /не требуется)</t>
    </r>
  </si>
  <si>
    <t>не указана</t>
  </si>
  <si>
    <t>действующий</t>
  </si>
  <si>
    <t>не требуется</t>
  </si>
  <si>
    <t>http://budget.bryanskoblfin.ru/Show/Category/?ItemId=26</t>
  </si>
  <si>
    <t>http://df.ivanovoobl.ru/</t>
  </si>
  <si>
    <t>http://adm.rkursk.ru/index.php?show_all_votes=true</t>
  </si>
  <si>
    <t>http://narodportal.ru/opros/</t>
  </si>
  <si>
    <t>http://orel-region.ru/index.php?head=6&amp;part=73&amp;unit=3&amp;op=1</t>
  </si>
  <si>
    <t>http://www.finsmol.ru/</t>
  </si>
  <si>
    <t>1 (несколько вопросов по одной теме)</t>
  </si>
  <si>
    <t>действующие</t>
  </si>
  <si>
    <t>273 (максимум)</t>
  </si>
  <si>
    <t>Опросы проводятся на форуме</t>
  </si>
  <si>
    <t>http://minfin.tularegion.ru/</t>
  </si>
  <si>
    <t>http://www.yarregion.ru/depts/depfin/default.aspx</t>
  </si>
  <si>
    <t>не указано</t>
  </si>
  <si>
    <t>http://minfin.karelia.ru/</t>
  </si>
  <si>
    <t>578 (максимум)</t>
  </si>
  <si>
    <t>http://www.dvinaland.ru/-h3ffy732</t>
  </si>
  <si>
    <t>49 (максимум)</t>
  </si>
  <si>
    <t>http://df35.ru/; http://df35.ru/index.php?option=com_poll&amp;id=18:2015-05-29-11-47-02#content</t>
  </si>
  <si>
    <t>http://www.minfin39.ru/index.php; http://www.minfin39.ru/vote/</t>
  </si>
  <si>
    <t>http://www.pskov.ru/</t>
  </si>
  <si>
    <t>http://volgafin.volganet.ru/</t>
  </si>
  <si>
    <t>http://www.minfin.donland.ru/</t>
  </si>
  <si>
    <t>http://minfin.e-dag.ru</t>
  </si>
  <si>
    <t>http://www.mfri.ru/</t>
  </si>
  <si>
    <t>http://pravitelstvo.kbr.ru/oigv/minfin</t>
  </si>
  <si>
    <t>http://www.kchr.ru</t>
  </si>
  <si>
    <t>http://www.mfrno-a.ru</t>
  </si>
  <si>
    <t>https://minfin.bashkortostan.ru</t>
  </si>
  <si>
    <t>http://www.minfinrm.ru</t>
  </si>
  <si>
    <t>http://minfin.tatarstan.ru</t>
  </si>
  <si>
    <t>http://gov.cap.ru/vote.aspx?gov_id=22&amp;id=791</t>
  </si>
  <si>
    <t>http://depfin.kirov.ru/</t>
  </si>
  <si>
    <t>http://mf.nnov.ru/ ; http://government-nnov.ru/?id=1555</t>
  </si>
  <si>
    <t>480 (максимум)</t>
  </si>
  <si>
    <t>http://finance.pnzreg.ru</t>
  </si>
  <si>
    <t>http://minfin-samara.ru</t>
  </si>
  <si>
    <t>http://www.finupr.kurganobl.ru</t>
  </si>
  <si>
    <t>http://minfin.midural.ru</t>
  </si>
  <si>
    <t>http://minfin74.ru/poll</t>
  </si>
  <si>
    <t>http://www.depfin.admhmao.ru</t>
  </si>
  <si>
    <t>http://xn--80aealotwbjpid2k.xn--80aze9d.xn--p1ai/power/iov/finance_dep/about/</t>
  </si>
  <si>
    <t>http://www.minfinrb.ru</t>
  </si>
  <si>
    <t>http://www.minfintuva.ru</t>
  </si>
  <si>
    <t>http://xn--h1aakfb4b.xn--80aaaac8algcbgbck3fl0q.xn--p1ai/</t>
  </si>
  <si>
    <t>http://www.sakha.gov.ru</t>
  </si>
  <si>
    <t>http://open.primorsky.ru</t>
  </si>
  <si>
    <t>http://minfin.khabkrai.ru/portal/Menu/Page/1</t>
  </si>
  <si>
    <r>
      <t>Предоставлена ли возможность</t>
    </r>
    <r>
      <rPr>
        <i/>
        <sz val="10"/>
        <rFont val="Times New Roman"/>
        <family val="1"/>
        <charset val="204"/>
      </rPr>
      <t xml:space="preserve"> (да/нет)</t>
    </r>
  </si>
  <si>
    <t>Формат площадки для обсуждения</t>
  </si>
  <si>
    <r>
      <t>Однозначно определяется дата публикации вопросов и ответов</t>
    </r>
    <r>
      <rPr>
        <i/>
        <sz val="10"/>
        <rFont val="Times New Roman"/>
        <family val="1"/>
        <charset val="204"/>
      </rPr>
      <t xml:space="preserve"> (да/нет)</t>
    </r>
  </si>
  <si>
    <r>
      <t>Ответы на вопросы даются в течение 10 дней</t>
    </r>
    <r>
      <rPr>
        <i/>
        <sz val="10"/>
        <rFont val="Times New Roman"/>
        <family val="1"/>
        <charset val="204"/>
      </rPr>
      <t xml:space="preserve"> (да/нет) </t>
    </r>
  </si>
  <si>
    <t>форум</t>
  </si>
  <si>
    <t>http://beldepfin.ru/?forum=%D0%BE%D1%81%D0%BD%D0%BE%D0%B2%D0%BD%D0%BE%D0%B9-%D1%80%D0%B0%D0%B7%D0%B4%D0%B5%D0%BB</t>
  </si>
  <si>
    <t>вопрос-ответ</t>
  </si>
  <si>
    <t>http://narodportal.ru/</t>
  </si>
  <si>
    <t>http://minfin.ryazangov.ru/reception/message/</t>
  </si>
  <si>
    <t>http://www.finsmol.ru/msgedit</t>
  </si>
  <si>
    <t>Ссылку на форум можно не увидеть (не в основном меню)</t>
  </si>
  <si>
    <t>http://www.reg.tverfin.ru/index.php?option=com_fireboard&amp;Itemid=132</t>
  </si>
  <si>
    <t>http://forum.tularegion.ru/index.php/forum/58-%D0%BC%D0%B8%D0%BD%D0%B8%D1%81%D1%82%D0%B5%D1%80%D1%81%D1%82%D0%B2%D0%BE-%D1%84%D0%B8%D0%BD%D0%B0%D0%BD%D1%81%D0%BE%D0%B2/</t>
  </si>
  <si>
    <t>http://www.yarregion.ru/depts/ufpibu/default.aspx</t>
  </si>
  <si>
    <t>нет (в течение 30 дней)</t>
  </si>
  <si>
    <t>http://minfin.rkomi.ru/page/6736/</t>
  </si>
  <si>
    <t>http://df35.ru/</t>
  </si>
  <si>
    <t>http://budget.lenobl.ru/new/takepart/</t>
  </si>
  <si>
    <t>http://portal.novkfo.ru/Show/Reception?ItemId=32</t>
  </si>
  <si>
    <t>http://dfei.adm-nao.ru/obrasheniya-grazhdan/</t>
  </si>
  <si>
    <t>http://volgafin.volganet.ru/treatments/form/</t>
  </si>
  <si>
    <t>http://minfin.e-dag.ru/feedback/questions?faq_category=9333&amp;search=faq_base&amp;task=search</t>
  </si>
  <si>
    <t>http://www.mfri.ru/index.php/feedback/2013-12-01-16-44-18</t>
  </si>
  <si>
    <t>http://pravitelstvo.kbr.ru/feedback/index.php</t>
  </si>
  <si>
    <t>http://minfin.tatarstan.ru/rus/priem.htm</t>
  </si>
  <si>
    <t>http://www.mfur.ru/treatment/directum.php</t>
  </si>
  <si>
    <t>нет (не указаны даты ответов)</t>
  </si>
  <si>
    <t>http://www.kirovreg.ru/vopros/</t>
  </si>
  <si>
    <t>http://mf.nnov.ru/index.php?option=com_k2&amp;view=item&amp;layout=item&amp;id=72&amp;Itemid=19</t>
  </si>
  <si>
    <t>http://admtyumen.ru/ogv_ru/gov/blog.htm</t>
  </si>
  <si>
    <t>http://www.minfin-altai.ru/feedback/index.php</t>
  </si>
  <si>
    <t>http://www.minfinrb.ru/</t>
  </si>
  <si>
    <t>http://www.ofukem.ru/content/blogcategory/149/169/</t>
  </si>
  <si>
    <t>http://www.findep.org/onlayn-priemnaya.html</t>
  </si>
  <si>
    <t>http://minfin.49gov.ru/feedback/information/receipt/</t>
  </si>
  <si>
    <t>http://eao.ru/?p=725</t>
  </si>
  <si>
    <t>http://chuk3.dot.ru/power/administrative_setting/Dep_fin_ecom/obr_grazdan_dep_fin/</t>
  </si>
  <si>
    <t>https://sevastopol.gov.ru/feedback/overviews/index.php?ELEMENT_ID=7802</t>
  </si>
  <si>
    <t>Справочно: количество подписчиков</t>
  </si>
  <si>
    <t>https://twitter.com/beldepfin_ru; https://www.facebook.com/beldepfinru</t>
  </si>
  <si>
    <t>http://adm.rkursk.ru/index.php</t>
  </si>
  <si>
    <t>http://orel-region.ru/index.php?head=20&amp;part=25</t>
  </si>
  <si>
    <t>http://minfin.tularegion.ru/live/</t>
  </si>
  <si>
    <t>http://www.minfin39.ru/index.php</t>
  </si>
  <si>
    <t>http://portal.novkfo.ru/Menu/Page/1</t>
  </si>
  <si>
    <t>http://www.fincom.spb.ru//</t>
  </si>
  <si>
    <t>http://www.minfin01-maykop.ru/Menu/Page/1</t>
  </si>
  <si>
    <t xml:space="preserve">http://mf.nnov.ru/ </t>
  </si>
  <si>
    <t>http://minfin.krskstate.ru/ministry</t>
  </si>
  <si>
    <t>http://www.amurobl.ru/wps/portal/Main/gov/iogv/ministry/fin/!ut/p/c5/04_SB8K8xLLM9MSSzPy8xBz9CP0os3gTAwN_RydDRwN_d3MDA09HHxfLEBdDYwMzY30v_aj0nPwkoEo_j_zcVP2C7EBFALQErhk!/dl3/d3/L2dJQSEvUUt3QS9ZQnZ3LzZfNDAwT0FCMUEwT0c3MDBJQUxEOVREMTMwRjA!/</t>
  </si>
  <si>
    <t>http://openbudget.sakhminfin.ru/Menu/Page/151</t>
  </si>
  <si>
    <t>Проведение заседаний во II квартале 2015 г.</t>
  </si>
  <si>
    <t>Публикация протокола (протоколов)</t>
  </si>
  <si>
    <t xml:space="preserve">Детализация: соблюдение требований к протолоку </t>
  </si>
  <si>
    <t>Соблюдение ограничений на вхождение  лиц, замещающих государственные и муниципальные должности и должности государственной и муниципальной службы, в состав Общественного совета</t>
  </si>
  <si>
    <t>Справочно: место проведения заседания</t>
  </si>
  <si>
    <t>количество</t>
  </si>
  <si>
    <t>да/не указано/иное</t>
  </si>
  <si>
    <t>только кабинет</t>
  </si>
  <si>
    <t>только город</t>
  </si>
  <si>
    <t>http://findep.mos.ru/</t>
  </si>
  <si>
    <r>
      <t>Проводился ли опрос (опросы) по бюджетной тематике во II квартале</t>
    </r>
    <r>
      <rPr>
        <i/>
        <sz val="10"/>
        <rFont val="Times New Roman"/>
        <family val="1"/>
        <charset val="204"/>
      </rPr>
      <t xml:space="preserve"> (да/нет)</t>
    </r>
  </si>
  <si>
    <t>Количество человек, задавших вопрос на бюджетную тему и получивших ответ во II квартале</t>
  </si>
  <si>
    <t>http://mari-el.gov.ru/minfin/Pages/Osovet.aspx</t>
  </si>
  <si>
    <t>http://finance.lenobl.ru/about/coordination_and_advisory</t>
  </si>
  <si>
    <t>http://www.fincom.spb.ru/</t>
  </si>
  <si>
    <t>http://dfei.adm-nao.ru/informaciya-o-koordinacionnyh-soveshatelnyh-ekspertnyh-organah-sozdann/obshestvennyj-sovet/</t>
  </si>
  <si>
    <t>http://www.minfinkubani.ru/about/advisory_bodies/detail.php?IBLOCK_ID=76&amp;ID=5505&amp;str_date=03.06.2015</t>
  </si>
  <si>
    <t>http://minfin09.ucoz.ru/load/kadry/obshhestvennyj_sovet/68</t>
  </si>
  <si>
    <t>http://minfin09.ucoz.ru/faq</t>
  </si>
  <si>
    <t>http://minfin09.ucoz.ru/index/provedenie_sociologicheskogo_oprosa_po_bjudzhetu_dlja_grazhdan/0-106</t>
  </si>
  <si>
    <t>http://www.parlament09.ru/ ; http://kchr.ru/left_dop_menu/government/ ; http://minfin09.ucoz.ru/</t>
  </si>
  <si>
    <t>http://saratov.gov.ru/gov/auth/minfin/</t>
  </si>
  <si>
    <t>http://admtyumen.ru/ogv_ru/gov/administrative/finance_department.htm</t>
  </si>
  <si>
    <t>http://minfin74.ru/mAbout/advisory.php</t>
  </si>
  <si>
    <t>http://primorsky.ru/authorities/executive-agencies/departments/finance/</t>
  </si>
  <si>
    <t>http://minfin.49gov.ru/depart/coordinating/</t>
  </si>
  <si>
    <t>http://eao.ru/?p=161</t>
  </si>
  <si>
    <t>http://chuk3.dot.ru/power/administrative_setting/Dep_fin_ecom/ypr_fin_dep_fin/</t>
  </si>
  <si>
    <t>http://primorsky.ru/authorities/executive-agencies/departments/finance/ ; http://open.primorsky.ru</t>
  </si>
  <si>
    <t>нет данных</t>
  </si>
  <si>
    <t xml:space="preserve">6 (4 опроса) </t>
  </si>
  <si>
    <t>http://www.df35.ru/index.php?option=com_content&amp;view=article&amp;id=2100%3A2013-11-22-04-51-23&amp;catid=158%3A2013&amp;Itemid=200.</t>
  </si>
  <si>
    <t>http://minfin.krskstate.ru//openbudget/feedback/answer</t>
  </si>
  <si>
    <t>Нет, не использовались (только одно сообщение во 2 квартале)</t>
  </si>
  <si>
    <t>http://www.finsmol.ru/start ; http://www.smoloblduma.ru/work/seminar.php</t>
  </si>
  <si>
    <t>http://fin.tmbreg.ru/&amp;News_start=10 ; http://fin.tmbreg.ru/assets/files/RegionBudget/PublicSlush/2015/raspr-24.pdf ; http://duma.tmbreg.ru/index.php?option=com_k2&amp;view=item&amp;id=2425:ob-ispolnenii-bjudzheta-tambovskoj-oblasti-za-2014-god&amp;Itemid=126</t>
  </si>
  <si>
    <t>http://www.minfinkubani.ru/budget_citizens/detail.php?ID=5458&amp;IBLOCK_ID=47&amp;str_date=15.05.2015 ; http://admkrai.krasnodar.ru/content/21/</t>
  </si>
  <si>
    <t>http://fin22.ru/opinion/public/public_1502.html ; http://www.akzs.ru/news/main/2015/06/11/11266/</t>
  </si>
  <si>
    <t>не опубликовано</t>
  </si>
  <si>
    <t xml:space="preserve">http://kurskduma.ru/news/oth.php?887 </t>
  </si>
  <si>
    <t>http://www.khural.org/about/official.php?ID=4306&amp;sphrase_id=25899 ; http://www.minfintuva.ru/about/news/page2326.html</t>
  </si>
  <si>
    <t>http://budget.bryanskoblfin.ru/Show/Category/11?ItemId=5 ; http://duma.bryansk.in/ ; http://www.bryanskobl.ru/</t>
  </si>
  <si>
    <t>http://pgu.govvrn.ru/wps/wcm/connect/vrnmain/main/ogv/iogv/executive2/regularcontent/news/news12052015 ; http://www.vrnoblduma.ru/predstavitelnaja-dejatelnost/publichnye-slushanija/</t>
  </si>
  <si>
    <t>http://www.zskaluga.ru/news_legislature/wide/8017/4_ijunja_sostojatsja_publichnye_slushanija_po_proektu_zakona_ob_ispolnenii_bjudzheta_za_2014_god_.html ; http://www.admoblkaluga.ru/sub/finan/</t>
  </si>
  <si>
    <t>http://www.kosoblduma.ru/press/article/Itogi_biudjhetnogo_goda_obsudit_obshestvennost.html ; http://depfin.adm44.ru/index.aspx</t>
  </si>
  <si>
    <t>http://mf.mosreg.ru/multimedia/novosti/novosti/17-06-2015-09-00-55-mosoblduma-17-iyunya-2015-goda-provedet-publichnye/ ; http://www.mosoblduma.ru/</t>
  </si>
  <si>
    <t>http://oreloblsovet.ru/blog/category/s27-public-slushaniya/c64-public-slushaniya/ ; http://orel-region.ru/index.php</t>
  </si>
  <si>
    <t>http://www.reg.tverfin.ru/index.php?option=com_content&amp;task=view&amp;id=352&amp;Itemid=93 ; http://www.zsto.ru/</t>
  </si>
  <si>
    <t>http://narod.yarregion.ru/news/priglashaem-na-publichnye/ ; http://www.duma.yar.ru/ ; http://www.yarregion.ru/depts/depfin/default.aspx</t>
  </si>
  <si>
    <t>http://duma39.ru/press-center/publications/19479/?sphrase_id=17907 ; http://www.minfin39.ru/index.php</t>
  </si>
  <si>
    <t>http://www.pskov.ru/novosti/11.06.15/58242 ; http://sobranie.pskov.ru/</t>
  </si>
  <si>
    <t>http://www.fincom.spb.ru/comfin/news/full.htm?id=2554@cfNews ; http://www.assembly.spb.ru/welcome/show/633200014/58769</t>
  </si>
  <si>
    <t>http://mf-ao.ru/index.php?start=8 ; http://astroblduma.ru/</t>
  </si>
  <si>
    <t>http://www.parlamentri.ru/press-centr/novosti/2288-v-parlamente-projdut-publichnye-slushaniya-ob-ispolnenii-respublikanskogo-byudzheta.html ; http://www.mfri.ru/</t>
  </si>
  <si>
    <t>http://www.mfsk.ru/ ; http://dumask.ru/component/k2/item/14341-%D0%B8%D0%BD%D1%84%D0%BE%D1%80%D0%BC%D0%B0%D1%86%D0%B8%D0%BE%D0%BD%D0%BD%D0%BE%D0%B5-%D1%81%D0%BE%D0%BE%D0%B1%D1%89%D0%B5%D0%BD%D0%B8%D0%B5-%D0%BE-%D0%BF%D1%80%D0%BE%D0%B2%D0%B5%D0%B4%D0%B5%D0%BD%D0%B8%D0%B8-%D0%BF%D1%83%D0%B1%D0%BB%D0%B8%D1%87%D0%BD%D1%8B%D1%85-%D1%81%D0%BB%D1%83%D1%88%D0%B0%D0%BD%D0%B8%D0%B9-%D0%BF%D0%BE-%D0%B3%D0%BE%D0%B4%D0%BE%D0%B2%D0%BE%D0%BC%D1%83-%D0%BE%D1%82%D1%87%D0%B5%D1%82%D1%83-%D0%BE%D0%B1-%D0%B8%D1%81%D0%BF%D0%BE%D0%BB%D0%BD%D0%B5%D0%BD%D0%B8%D0%B8-%D0%B1%D1%8E%D0%B4%D0%B6%D0%B5%D1%82%D0%B0-%D1%81%D1%82%D0%B0%D0%B2%D1%80%D0%BE%D0%BF%D0%BE%D0%BB%D1%8C%D1%81%D0%BA%D0%BE%D0%B3%D0%BE-%D0%BA%D1%80%D0%B0%D1%8F-%D0%B7%D0%B0-2014-%D0%B3%D0%BE%D0%B4</t>
  </si>
  <si>
    <t>http://portal.mari.ru/minfin/Pages/150527_1.aspx ; http://parlament.mari.ru/index.html</t>
  </si>
  <si>
    <t>http://gov.cap.ru/?gov_id=22 ; http://gov.cap.ru/</t>
  </si>
  <si>
    <t>http://www.budget.perm.ru/news/972 ; http://zsperm.ru/s1/</t>
  </si>
  <si>
    <t>http://www.kirovreg.ru/econom/finance/ps.php ; http://www.zsko.ru/</t>
  </si>
  <si>
    <t>http://minfin-samara.ru/Materials/ ; http://samgd.ru/~portal/</t>
  </si>
  <si>
    <t>http://www.zsuo.ru/novosti/7487-publichnye-slushaniya-po-ispolneniyu-byudzheta-ulyanovskoj-oblasti-za-2014-god.html ; http://ufo.ulntc.ru/</t>
  </si>
  <si>
    <t>http://www.oblduma.kurgan.ru/about/activity/people_hearing/20150618/?clear_cache=Y ; http://www.finupr.kurganobl.ru/</t>
  </si>
  <si>
    <t>http://www.duma72.ru/ru/arena/new/news/550/31692/?sphrase_id=109702 ; http://admtyumen.ru/ogv_ru/gov/administrative/finance_department.htm</t>
  </si>
  <si>
    <t>http://www.depfin.admhmao.ru/wps/portal/fin/home/vse_novosti/new/c5cc85eb-61cb-48f7-87c9-bcee094ce4c8 ; http://www.dumahmao.ru/</t>
  </si>
  <si>
    <t>http://elkurultay.ru/index.php?option=com_content&amp;view=category&amp;layout=blog&amp;id=296&amp;Itemid=146 ; http://www.minfin-altai.ru/</t>
  </si>
  <si>
    <t>http://hural-buryatia.ru/news?record_id=1975 ; http://минфинрб.рф/</t>
  </si>
  <si>
    <t>http://vs19.ru/press-centr/news/1585.html ; http://r-19.khakasia.ru/authorities/ministry-of-finance-of-the-republic-of-khakassia/common/adresa-i-kontakty/</t>
  </si>
  <si>
    <t>http://www.zaksobr-chita.ru/sostav-i-struktu-a/komitety-i-komissii/komitety-zakonodatel-nogo-sobraniya-vtorogo-sozyva/komitet-po-budzhetnoi--i-nalogovoi-politike/deyatel-nost--komiteta/rekomendacii ; http://минфин.забайкальскийкрай.рф/</t>
  </si>
  <si>
    <t>http://iltumen.ru/content/v-il-tumene-sostoyatsya-publichnye-slushaniya-ob-utverzhdenii-otcheta-ob-ispolnenii-gosudars ; http://www.sakha.gov.ru/</t>
  </si>
  <si>
    <t>http://www.primorsky.ru/news/common/85543/?sphrase_id=1703957 ; http://www.zspk.gov.ru/</t>
  </si>
  <si>
    <t>http://www.zsamur.ru/section/list/33/11 ; http://fin.amurobl.ru:8080/</t>
  </si>
  <si>
    <t>http://www.magoblduma.ru/budget/publichearing/ ; http://minfin.49gov.ru/</t>
  </si>
  <si>
    <t>https://sevastopol.gov.ru/goverment/podrazdeleniya/ ; http://sevzakon.ru/</t>
  </si>
  <si>
    <t>между 19 и 22.05.2015 (по номеру сообщения в браузере)</t>
  </si>
  <si>
    <t>05.05.2015 (по данным протокола)</t>
  </si>
  <si>
    <t>http://portal.novkfo.ru/Show/Content/237 ; http://duma.niac.ru/ ; http://novkfo.ru/</t>
  </si>
  <si>
    <t>20 или 21.04.2015 (по номеру сообщения в браузере)</t>
  </si>
  <si>
    <t>до 27.04.2015</t>
  </si>
  <si>
    <t xml:space="preserve">Формат не соответствует формату публичных слушаний, определенных ФЗ №212-ФЗ. </t>
  </si>
  <si>
    <t>16.04.2015</t>
  </si>
  <si>
    <t>http://чукотка.рф/press_center/news/?PAGEN_1=26 ; http://чукотка.рф/press_center/news/10308/ ; http://duma.chukotka.ru/</t>
  </si>
  <si>
    <t>Доступность
(трудности поиска)</t>
  </si>
  <si>
    <t>23.04.2015, 18.06.2015</t>
  </si>
  <si>
    <t>407, 187</t>
  </si>
  <si>
    <t>23.06.2015, 18.06.2015</t>
  </si>
  <si>
    <t>Максимальный балл</t>
  </si>
  <si>
    <t>Оценка субъектов Российской Федерации по разделу "8. Общественное участие (II квартал 2015 года)"</t>
  </si>
  <si>
    <t>Итого по разделу 8</t>
  </si>
  <si>
    <t>http://zaksob.ru/Pages.aspx?id=208&amp;m=68</t>
  </si>
  <si>
    <t xml:space="preserve">http://mf.omskportal.ru/ru/RegionalPublicAuthorities/executivelist/MF/otkrbudg/ispolnenie/2014/god.html; http://www.omsk-parlament.ru/default.asp?doit=news&amp;dt=2015.6.5 </t>
  </si>
  <si>
    <t>апрель</t>
  </si>
  <si>
    <t>http://budget.lenreg.ru/new/news/2390/</t>
  </si>
  <si>
    <t>http://mf.omskportal.ru/ru/RegionalPublicAuthorities/executivelist/MF/obshsovet.html</t>
  </si>
  <si>
    <t>http://www.df35.ru/index.php?option=com_content&amp;view=article&amp;id=4260:-2014-&amp;catid=3:newsflash&amp;Itemid=199</t>
  </si>
  <si>
    <t xml:space="preserve">Есть ссылка в материалах на раздел "Новости" </t>
  </si>
  <si>
    <t>В разделе "Новости" (финорган) распоряжение о проведении слушаний</t>
  </si>
  <si>
    <t>http://budget.mos.ru/feedback, http://budget.mos.ru/survey</t>
  </si>
  <si>
    <t>http://minfin.ryazangov.ru/announcements/136729/</t>
  </si>
  <si>
    <t>http://minfin.ryazangov.ru/department/ob_sov/protokoly-obshchestvennogo-soveta-za-2015-god.php</t>
  </si>
  <si>
    <t>Не соблюдены требования к срокам</t>
  </si>
  <si>
    <t>http://irk.gov.ru/events/detail.php?ID=10809</t>
  </si>
  <si>
    <t>https://minfin.bashkortostan.ru/request/; https://letters.openrepublic.ru</t>
  </si>
  <si>
    <t>http://dfei.adm-nao.ru/news/7799/</t>
  </si>
  <si>
    <t>Вконтакте, Фейсбук, Твиттер</t>
  </si>
  <si>
    <t>https://vk.com/economicsnao ; https://www.facebook.com/nao.ekonomika</t>
  </si>
  <si>
    <t>http://budget.bryanskoblfin.ru</t>
  </si>
  <si>
    <t>http://minfin.kalmregion.ru/index.php?option=com_content&amp;view=article&amp;id=70&amp;Itemid=66</t>
  </si>
  <si>
    <t>https://twitter.com/MinfinCrimea16; https://www.facebook.com/minfinancerk</t>
  </si>
  <si>
    <t>https://www.facebook.com/findeptomsk?fref=ts</t>
  </si>
  <si>
    <t>http://www.donland.ru/Donland/Pages/View.aspx?pageid=92219&amp;mid=83794&amp;ItemID=60518</t>
  </si>
  <si>
    <t>В разделе "События"</t>
  </si>
  <si>
    <t>1124, 113</t>
  </si>
  <si>
    <t>https://twitter.com/ulminfin ; https://twitter.com/buckaya_ev; http://vk.com/public49581205</t>
  </si>
  <si>
    <t>http://правительство.янао.рф/power/iov/finance_dep/Obsh_sov_DF/</t>
  </si>
  <si>
    <t>http://primorsky.ru/forum/3/</t>
  </si>
  <si>
    <t>вопросы публичных слушаний</t>
  </si>
  <si>
    <t>http://bryanskoblfin.ru/Show/Reception?ItemId=22 ; ; http://budget.bryanskoblfin.ru/Show/Category/11?page=2&amp;ItemId=5</t>
  </si>
  <si>
    <t>http://www.pravitelstvokbr.ru/oigv/minfin/press_sluzhba/meroprijatija.php</t>
  </si>
  <si>
    <t xml:space="preserve">В разделе Пресс-служба\ Мероприятия </t>
  </si>
  <si>
    <t>http://finance.pnzreg.ru/answer</t>
  </si>
  <si>
    <t>http://finance.pnzreg.ru/announcements/2015/05/23/18181278 ; http://www.zspo.ru/</t>
  </si>
  <si>
    <t>июнь</t>
  </si>
  <si>
    <t>июль</t>
  </si>
  <si>
    <t>в %</t>
  </si>
  <si>
    <t>нет (обычно в течение 30 дней, только 4 ответа даны в течение 10 дней)</t>
  </si>
  <si>
    <t>Понижающий коэффициент (затрудненный поиск)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</si>
</sst>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m/yyyy;@"/>
  </numFmts>
  <fonts count="32" x14ac:knownFonts="1">
    <font>
      <sz val="11"/>
      <color theme="1"/>
      <name val="Calibri"/>
      <family val="2"/>
      <charset val="204"/>
      <scheme val="minor"/>
    </font>
    <font>
      <sz val="10"/>
      <color theme="1"/>
      <name val="Times New Roman"/>
      <family val="1"/>
      <charset val="204"/>
    </font>
    <font>
      <sz val="11"/>
      <color indexed="8"/>
      <name val="Calibri"/>
      <family val="2"/>
    </font>
    <font>
      <u/>
      <sz val="11"/>
      <color theme="10"/>
      <name val="Calibri"/>
      <family val="2"/>
      <charset val="204"/>
      <scheme val="minor"/>
    </font>
    <font>
      <sz val="9"/>
      <color theme="1"/>
      <name val="Times New Roman"/>
      <family val="1"/>
      <charset val="204"/>
    </font>
    <font>
      <sz val="10"/>
      <color theme="1"/>
      <name val="Calibri"/>
      <family val="2"/>
      <charset val="204"/>
      <scheme val="minor"/>
    </font>
    <font>
      <sz val="9"/>
      <color rgb="FF000000"/>
      <name val="Times New Roman"/>
      <family val="1"/>
      <charset val="204"/>
    </font>
    <font>
      <i/>
      <sz val="9"/>
      <color theme="1"/>
      <name val="Times New Roman"/>
      <family val="1"/>
      <charset val="204"/>
    </font>
    <font>
      <sz val="10"/>
      <name val="Times New Roman"/>
      <family val="1"/>
      <charset val="204"/>
    </font>
    <font>
      <i/>
      <sz val="10"/>
      <name val="Times New Roman"/>
      <family val="1"/>
      <charset val="204"/>
    </font>
    <font>
      <b/>
      <sz val="10"/>
      <color theme="1"/>
      <name val="Times New Roman"/>
      <family val="1"/>
      <charset val="204"/>
    </font>
    <font>
      <b/>
      <sz val="10"/>
      <color theme="1"/>
      <name val="Calibri"/>
      <family val="2"/>
      <charset val="204"/>
      <scheme val="minor"/>
    </font>
    <font>
      <i/>
      <sz val="10"/>
      <color theme="1"/>
      <name val="Times New Roman"/>
      <family val="1"/>
      <charset val="204"/>
    </font>
    <font>
      <i/>
      <sz val="10"/>
      <color theme="1"/>
      <name val="Calibri"/>
      <family val="2"/>
      <charset val="204"/>
      <scheme val="minor"/>
    </font>
    <font>
      <b/>
      <sz val="10"/>
      <name val="Times New Roman"/>
      <family val="1"/>
      <charset val="204"/>
    </font>
    <font>
      <sz val="10"/>
      <name val="Calibri"/>
      <family val="2"/>
      <charset val="204"/>
      <scheme val="minor"/>
    </font>
    <font>
      <u/>
      <sz val="10"/>
      <color theme="10"/>
      <name val="Calibri"/>
      <family val="2"/>
      <charset val="204"/>
      <scheme val="minor"/>
    </font>
    <font>
      <sz val="11"/>
      <name val="Calibri"/>
      <family val="2"/>
      <charset val="204"/>
      <scheme val="minor"/>
    </font>
    <font>
      <b/>
      <sz val="10"/>
      <color rgb="FF000000"/>
      <name val="Times New Roman"/>
      <family val="1"/>
      <charset val="204"/>
    </font>
    <font>
      <b/>
      <i/>
      <sz val="10"/>
      <name val="Times New Roman"/>
      <family val="1"/>
      <charset val="204"/>
    </font>
    <font>
      <sz val="10"/>
      <color rgb="FF000000"/>
      <name val="Times New Roman"/>
      <family val="1"/>
      <charset val="204"/>
    </font>
    <font>
      <b/>
      <sz val="9"/>
      <color rgb="FF000000"/>
      <name val="Times New Roman"/>
      <family val="1"/>
    </font>
    <font>
      <b/>
      <sz val="9"/>
      <color theme="1"/>
      <name val="Times New Roman"/>
      <family val="1"/>
    </font>
    <font>
      <i/>
      <sz val="9"/>
      <color theme="1"/>
      <name val="Times New Roman"/>
      <family val="1"/>
    </font>
    <font>
      <sz val="9"/>
      <color rgb="FF000000"/>
      <name val="Times New Roman"/>
      <family val="1"/>
    </font>
    <font>
      <sz val="9"/>
      <color theme="1"/>
      <name val="Times New Roman"/>
      <family val="1"/>
    </font>
    <font>
      <sz val="9"/>
      <color rgb="FF555555"/>
      <name val="Verdana"/>
      <family val="2"/>
      <charset val="204"/>
    </font>
    <font>
      <i/>
      <sz val="9"/>
      <color rgb="FF555555"/>
      <name val="Verdana"/>
      <family val="2"/>
      <charset val="204"/>
    </font>
    <font>
      <sz val="14"/>
      <color theme="1"/>
      <name val="Arial"/>
      <family val="2"/>
      <charset val="204"/>
    </font>
    <font>
      <b/>
      <sz val="10"/>
      <color rgb="FFC00000"/>
      <name val="Times New Roman"/>
      <family val="1"/>
      <charset val="204"/>
    </font>
    <font>
      <sz val="11"/>
      <color theme="1"/>
      <name val="Times New Roman"/>
      <family val="1"/>
      <charset val="204"/>
    </font>
    <font>
      <u/>
      <sz val="11"/>
      <color theme="11"/>
      <name val="Calibri"/>
      <family val="2"/>
      <charset val="204"/>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BE4D5"/>
        <bgColor indexed="64"/>
      </patternFill>
    </fill>
    <fill>
      <patternFill patternType="solid">
        <fgColor rgb="FFFDE9D9"/>
        <bgColor indexed="64"/>
      </patternFill>
    </fill>
    <fill>
      <patternFill patternType="solid">
        <fgColor indexed="9"/>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theme="0" tint="-0.34998626667073579"/>
      </bottom>
      <diagonal/>
    </border>
    <border>
      <left style="thin">
        <color theme="0" tint="-0.34998626667073579"/>
      </left>
      <right/>
      <top/>
      <bottom style="thin">
        <color theme="0" tint="-0.34998626667073579"/>
      </bottom>
      <diagonal/>
    </border>
  </borders>
  <cellStyleXfs count="7">
    <xf numFmtId="0" fontId="0" fillId="0" borderId="0"/>
    <xf numFmtId="0" fontId="2" fillId="0" borderId="0"/>
    <xf numFmtId="0" fontId="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96">
    <xf numFmtId="0" fontId="0" fillId="0" borderId="0" xfId="0"/>
    <xf numFmtId="0" fontId="1" fillId="0" borderId="0" xfId="0" applyFont="1"/>
    <xf numFmtId="0" fontId="4" fillId="0" borderId="0" xfId="0" applyFont="1" applyAlignment="1">
      <alignment horizontal="left" vertical="center"/>
    </xf>
    <xf numFmtId="0" fontId="4" fillId="0" borderId="2"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wrapText="1"/>
    </xf>
    <xf numFmtId="0" fontId="5" fillId="0" borderId="0" xfId="0" applyFont="1"/>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1" fontId="14" fillId="2" borderId="1" xfId="0" applyNumberFormat="1" applyFont="1" applyFill="1" applyBorder="1" applyAlignment="1">
      <alignment horizontal="right" vertical="center"/>
    </xf>
    <xf numFmtId="1" fontId="8" fillId="0" borderId="1" xfId="0" applyNumberFormat="1" applyFont="1" applyBorder="1" applyAlignment="1">
      <alignment horizontal="right"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 fontId="8" fillId="0" borderId="1" xfId="0" applyNumberFormat="1" applyFont="1" applyFill="1" applyBorder="1" applyAlignment="1">
      <alignment horizontal="right" vertical="center"/>
    </xf>
    <xf numFmtId="2" fontId="10"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8" fillId="0" borderId="1" xfId="0" applyFont="1" applyFill="1" applyBorder="1" applyAlignment="1">
      <alignment horizontal="right" vertical="center"/>
    </xf>
    <xf numFmtId="1" fontId="1" fillId="0" borderId="1" xfId="0" applyNumberFormat="1" applyFont="1" applyBorder="1" applyAlignment="1">
      <alignment horizontal="left" vertical="center"/>
    </xf>
    <xf numFmtId="0" fontId="11" fillId="0" borderId="0" xfId="0" applyFont="1"/>
    <xf numFmtId="0" fontId="11" fillId="0" borderId="0" xfId="0" applyFont="1" applyAlignment="1">
      <alignment horizontal="right"/>
    </xf>
    <xf numFmtId="4" fontId="11" fillId="0" borderId="0" xfId="0" applyNumberFormat="1" applyFont="1" applyAlignment="1">
      <alignment horizontal="right"/>
    </xf>
    <xf numFmtId="4" fontId="11" fillId="0" borderId="0" xfId="0" applyNumberFormat="1" applyFont="1"/>
    <xf numFmtId="0" fontId="1" fillId="0" borderId="0" xfId="0" applyFont="1" applyFill="1"/>
    <xf numFmtId="0" fontId="5" fillId="0" borderId="0" xfId="0" applyFont="1" applyFill="1"/>
    <xf numFmtId="0" fontId="14" fillId="2" borderId="1" xfId="0" applyFont="1" applyFill="1" applyBorder="1" applyAlignment="1">
      <alignment vertical="center"/>
    </xf>
    <xf numFmtId="0" fontId="8" fillId="3" borderId="10" xfId="0" applyFont="1" applyFill="1" applyBorder="1" applyAlignment="1">
      <alignment vertical="center" wrapText="1"/>
    </xf>
    <xf numFmtId="0" fontId="1" fillId="2" borderId="0" xfId="0" applyFont="1" applyFill="1"/>
    <xf numFmtId="0" fontId="5" fillId="2" borderId="0" xfId="0" applyFont="1" applyFill="1"/>
    <xf numFmtId="2" fontId="14" fillId="2"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0" xfId="0" applyFont="1"/>
    <xf numFmtId="0" fontId="15" fillId="0" borderId="0" xfId="0" applyFont="1"/>
    <xf numFmtId="0" fontId="11" fillId="0" borderId="0" xfId="0" applyFont="1" applyBorder="1" applyAlignment="1">
      <alignment vertical="center"/>
    </xf>
    <xf numFmtId="0" fontId="10" fillId="0" borderId="0" xfId="0" applyFont="1" applyBorder="1" applyAlignment="1">
      <alignment horizontal="left" vertical="center" wrapText="1"/>
    </xf>
    <xf numFmtId="0" fontId="9" fillId="0"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5" fontId="8" fillId="0" borderId="1" xfId="0" applyNumberFormat="1" applyFont="1" applyBorder="1" applyAlignment="1">
      <alignment horizontal="center" vertical="center"/>
    </xf>
    <xf numFmtId="0" fontId="12" fillId="0" borderId="0" xfId="0" applyFont="1" applyAlignment="1">
      <alignment horizontal="left" vertical="center"/>
    </xf>
    <xf numFmtId="0" fontId="8" fillId="2" borderId="1" xfId="0" applyFont="1" applyFill="1" applyBorder="1" applyAlignment="1"/>
    <xf numFmtId="0" fontId="1" fillId="0" borderId="0" xfId="0" applyFont="1" applyAlignment="1"/>
    <xf numFmtId="0" fontId="5" fillId="0" borderId="0" xfId="0" applyFont="1" applyAlignment="1"/>
    <xf numFmtId="0" fontId="7" fillId="0" borderId="0" xfId="0" applyFont="1" applyAlignment="1">
      <alignment horizontal="left" vertical="center"/>
    </xf>
    <xf numFmtId="0" fontId="1" fillId="2" borderId="0" xfId="0" applyFont="1" applyFill="1" applyAlignment="1"/>
    <xf numFmtId="0" fontId="5" fillId="2" borderId="0" xfId="0" applyFont="1" applyFill="1" applyAlignment="1"/>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vertical="center"/>
    </xf>
    <xf numFmtId="0" fontId="8" fillId="3" borderId="6" xfId="0" applyFont="1" applyFill="1" applyBorder="1" applyAlignment="1">
      <alignment vertical="center"/>
    </xf>
    <xf numFmtId="4" fontId="5" fillId="0" borderId="0" xfId="0" applyNumberFormat="1" applyFont="1" applyAlignment="1"/>
    <xf numFmtId="0" fontId="8" fillId="3" borderId="5" xfId="0" applyFont="1" applyFill="1" applyBorder="1" applyAlignment="1">
      <alignment vertical="center"/>
    </xf>
    <xf numFmtId="1" fontId="1" fillId="2" borderId="1" xfId="0" applyNumberFormat="1" applyFont="1" applyFill="1" applyBorder="1" applyAlignment="1">
      <alignment horizontal="left" vertical="center"/>
    </xf>
    <xf numFmtId="165" fontId="1" fillId="0" borderId="1" xfId="0" applyNumberFormat="1" applyFont="1" applyBorder="1" applyAlignment="1">
      <alignment horizontal="center" vertical="center"/>
    </xf>
    <xf numFmtId="165" fontId="1" fillId="2" borderId="1" xfId="0" applyNumberFormat="1" applyFont="1" applyFill="1" applyBorder="1" applyAlignment="1">
      <alignment horizontal="center" vertical="center"/>
    </xf>
    <xf numFmtId="0" fontId="11" fillId="0" borderId="0" xfId="0" applyFont="1" applyBorder="1" applyAlignment="1">
      <alignment horizontal="left" vertical="center"/>
    </xf>
    <xf numFmtId="0" fontId="9" fillId="0" borderId="1" xfId="0" applyFont="1" applyFill="1" applyBorder="1" applyAlignment="1">
      <alignment horizontal="left" vertical="center"/>
    </xf>
    <xf numFmtId="0" fontId="8" fillId="2" borderId="1" xfId="0" applyFont="1" applyFill="1" applyBorder="1" applyAlignment="1">
      <alignment horizontal="left"/>
    </xf>
    <xf numFmtId="0" fontId="8"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5" fillId="0" borderId="0" xfId="0" applyFont="1" applyAlignment="1">
      <alignment horizontal="left"/>
    </xf>
    <xf numFmtId="0" fontId="10" fillId="0" borderId="0" xfId="0" applyFont="1" applyAlignment="1">
      <alignment horizontal="left" vertical="center"/>
    </xf>
    <xf numFmtId="164" fontId="14" fillId="2" borderId="1" xfId="0" applyNumberFormat="1" applyFont="1" applyFill="1" applyBorder="1" applyAlignment="1">
      <alignment horizontal="center" vertical="center"/>
    </xf>
    <xf numFmtId="1" fontId="8" fillId="0" borderId="1" xfId="0" applyNumberFormat="1" applyFont="1" applyBorder="1" applyAlignment="1">
      <alignment horizontal="center" vertical="center"/>
    </xf>
    <xf numFmtId="2" fontId="8" fillId="0" borderId="1" xfId="0" applyNumberFormat="1" applyFont="1" applyFill="1" applyBorder="1" applyAlignment="1">
      <alignment horizontal="left" vertical="center"/>
    </xf>
    <xf numFmtId="2" fontId="14" fillId="2" borderId="1" xfId="0" applyNumberFormat="1" applyFont="1" applyFill="1" applyBorder="1" applyAlignment="1">
      <alignment horizontal="left" vertical="center"/>
    </xf>
    <xf numFmtId="164" fontId="14" fillId="2" borderId="1" xfId="0" applyNumberFormat="1" applyFont="1" applyFill="1" applyBorder="1" applyAlignment="1">
      <alignment horizontal="left" vertical="center"/>
    </xf>
    <xf numFmtId="2" fontId="8" fillId="0" borderId="1" xfId="0" applyNumberFormat="1" applyFont="1" applyBorder="1" applyAlignment="1">
      <alignment horizontal="left" vertical="center"/>
    </xf>
    <xf numFmtId="2" fontId="14" fillId="2"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2" fontId="3" fillId="0" borderId="1" xfId="2" applyNumberFormat="1" applyBorder="1" applyAlignment="1">
      <alignment horizontal="left" vertical="center"/>
    </xf>
    <xf numFmtId="2" fontId="3" fillId="0" borderId="1" xfId="2" applyNumberFormat="1" applyFill="1" applyBorder="1" applyAlignment="1">
      <alignment vertical="center"/>
    </xf>
    <xf numFmtId="2" fontId="3" fillId="0" borderId="1" xfId="2" applyNumberFormat="1" applyBorder="1" applyAlignment="1">
      <alignment vertical="center"/>
    </xf>
    <xf numFmtId="0" fontId="3" fillId="0" borderId="0" xfId="2"/>
    <xf numFmtId="2" fontId="16" fillId="0" borderId="1" xfId="2" applyNumberFormat="1" applyFont="1" applyBorder="1" applyAlignment="1">
      <alignment horizontal="left" vertical="center"/>
    </xf>
    <xf numFmtId="1" fontId="16" fillId="0" borderId="1" xfId="2"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8" fillId="3" borderId="1" xfId="0" applyFont="1" applyFill="1" applyBorder="1" applyAlignment="1">
      <alignment horizontal="center" vertical="center" wrapText="1"/>
    </xf>
    <xf numFmtId="1" fontId="3" fillId="0" borderId="1" xfId="2" applyNumberForma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center"/>
    </xf>
    <xf numFmtId="0" fontId="1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2" borderId="1" xfId="0" applyFont="1" applyFill="1" applyBorder="1" applyAlignment="1">
      <alignment vertical="center" wrapText="1"/>
    </xf>
    <xf numFmtId="164" fontId="10"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65" fontId="3" fillId="0" borderId="1" xfId="2" applyNumberFormat="1" applyBorder="1" applyAlignment="1">
      <alignment horizontal="left" vertical="center"/>
    </xf>
    <xf numFmtId="0" fontId="9" fillId="0" borderId="1" xfId="0" applyFont="1" applyBorder="1" applyAlignment="1">
      <alignment horizontal="center" vertical="center" wrapText="1"/>
    </xf>
    <xf numFmtId="165" fontId="14" fillId="3" borderId="1" xfId="0" applyNumberFormat="1" applyFont="1" applyFill="1" applyBorder="1" applyAlignment="1">
      <alignment horizontal="center" vertical="center" wrapText="1"/>
    </xf>
    <xf numFmtId="165" fontId="20" fillId="0" borderId="1" xfId="1" applyNumberFormat="1" applyFont="1" applyFill="1" applyBorder="1" applyAlignment="1">
      <alignment horizontal="center" vertical="center"/>
    </xf>
    <xf numFmtId="0" fontId="5" fillId="0" borderId="0" xfId="0" applyFont="1" applyAlignment="1">
      <alignment horizontal="center"/>
    </xf>
    <xf numFmtId="0" fontId="8" fillId="3"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xf>
    <xf numFmtId="4" fontId="11" fillId="0" borderId="0" xfId="0" applyNumberFormat="1" applyFont="1" applyAlignment="1">
      <alignment horizontal="left"/>
    </xf>
    <xf numFmtId="0" fontId="11" fillId="0" borderId="0" xfId="0" applyFont="1" applyAlignment="1">
      <alignment horizontal="left"/>
    </xf>
    <xf numFmtId="14" fontId="8" fillId="0" borderId="1" xfId="0" applyNumberFormat="1" applyFont="1" applyBorder="1" applyAlignment="1">
      <alignment horizontal="right" vertical="center"/>
    </xf>
    <xf numFmtId="14" fontId="14" fillId="2" borderId="1" xfId="0" applyNumberFormat="1" applyFont="1" applyFill="1" applyBorder="1" applyAlignment="1">
      <alignment horizontal="right" vertical="center"/>
    </xf>
    <xf numFmtId="14" fontId="8" fillId="0" borderId="1" xfId="0" applyNumberFormat="1" applyFont="1" applyFill="1" applyBorder="1" applyAlignment="1">
      <alignment horizontal="right" vertical="center"/>
    </xf>
    <xf numFmtId="2" fontId="8"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9" fillId="0" borderId="1" xfId="0" applyFont="1" applyBorder="1" applyAlignment="1">
      <alignment horizontal="left" vertical="center"/>
    </xf>
    <xf numFmtId="2" fontId="8" fillId="0" borderId="1" xfId="0" applyNumberFormat="1"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wrapText="1"/>
    </xf>
    <xf numFmtId="14" fontId="8" fillId="0" borderId="1" xfId="0" applyNumberFormat="1" applyFont="1" applyBorder="1" applyAlignment="1">
      <alignment horizontal="center" vertical="center"/>
    </xf>
    <xf numFmtId="4" fontId="11" fillId="0" borderId="0" xfId="0" applyNumberFormat="1" applyFont="1" applyAlignment="1">
      <alignment horizontal="center"/>
    </xf>
    <xf numFmtId="0" fontId="11" fillId="0" borderId="0" xfId="0" applyFont="1" applyAlignment="1">
      <alignment horizontal="center"/>
    </xf>
    <xf numFmtId="165"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left" vertical="center"/>
    </xf>
    <xf numFmtId="0" fontId="10" fillId="0" borderId="0" xfId="0" applyFont="1" applyAlignment="1">
      <alignment horizontal="left" vertical="center" wrapText="1"/>
    </xf>
    <xf numFmtId="1" fontId="8" fillId="2" borderId="1" xfId="0" applyNumberFormat="1" applyFont="1" applyFill="1" applyBorder="1" applyAlignment="1">
      <alignment horizontal="left" vertical="center"/>
    </xf>
    <xf numFmtId="0" fontId="9" fillId="0" borderId="5" xfId="0" applyFont="1" applyBorder="1" applyAlignment="1">
      <alignment horizontal="left" vertical="center" wrapText="1"/>
    </xf>
    <xf numFmtId="14" fontId="8" fillId="0" borderId="1" xfId="0" applyNumberFormat="1" applyFont="1" applyFill="1" applyBorder="1" applyAlignment="1">
      <alignment horizontal="center" vertical="center"/>
    </xf>
    <xf numFmtId="0" fontId="8" fillId="2" borderId="1" xfId="0" applyFont="1" applyFill="1" applyBorder="1" applyAlignment="1">
      <alignment horizontal="center"/>
    </xf>
    <xf numFmtId="14" fontId="20" fillId="0" borderId="0" xfId="0" applyNumberFormat="1" applyFont="1" applyAlignment="1">
      <alignment horizontal="center"/>
    </xf>
    <xf numFmtId="0" fontId="26" fillId="0" borderId="5" xfId="0" applyFont="1" applyBorder="1" applyAlignment="1">
      <alignment horizontal="center"/>
    </xf>
    <xf numFmtId="1"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left" vertical="center"/>
    </xf>
    <xf numFmtId="14" fontId="27" fillId="0" borderId="5" xfId="0" applyNumberFormat="1" applyFont="1" applyBorder="1" applyAlignment="1"/>
    <xf numFmtId="14" fontId="28" fillId="0" borderId="5" xfId="0" applyNumberFormat="1" applyFont="1" applyBorder="1" applyAlignment="1"/>
    <xf numFmtId="0" fontId="9" fillId="0" borderId="5" xfId="0" applyFont="1" applyFill="1" applyBorder="1" applyAlignment="1">
      <alignment horizontal="left" vertical="center"/>
    </xf>
    <xf numFmtId="0" fontId="12" fillId="0" borderId="1" xfId="0" applyFont="1" applyBorder="1" applyAlignment="1">
      <alignment horizontal="left" vertical="center"/>
    </xf>
    <xf numFmtId="165" fontId="1" fillId="2" borderId="1" xfId="0" applyNumberFormat="1" applyFont="1" applyFill="1" applyBorder="1" applyAlignment="1">
      <alignment horizontal="left" vertical="center"/>
    </xf>
    <xf numFmtId="1" fontId="3" fillId="0" borderId="1" xfId="2" applyNumberFormat="1" applyFill="1" applyBorder="1" applyAlignment="1">
      <alignment horizontal="left" vertical="center"/>
    </xf>
    <xf numFmtId="4" fontId="10" fillId="0" borderId="0" xfId="0" applyNumberFormat="1" applyFont="1" applyAlignment="1">
      <alignment horizontal="left"/>
    </xf>
    <xf numFmtId="0" fontId="10" fillId="0" borderId="0" xfId="0" applyFont="1" applyAlignment="1">
      <alignment horizontal="left"/>
    </xf>
    <xf numFmtId="14" fontId="8" fillId="0" borderId="1" xfId="0" applyNumberFormat="1" applyFont="1" applyBorder="1" applyAlignment="1">
      <alignment horizontal="left" vertical="center"/>
    </xf>
    <xf numFmtId="14" fontId="14" fillId="2" borderId="1" xfId="0" applyNumberFormat="1" applyFont="1" applyFill="1" applyBorder="1" applyAlignment="1">
      <alignment horizontal="left" vertical="center"/>
    </xf>
    <xf numFmtId="14" fontId="8" fillId="0" borderId="1" xfId="0" applyNumberFormat="1" applyFont="1" applyFill="1" applyBorder="1" applyAlignment="1">
      <alignment horizontal="left" vertical="center"/>
    </xf>
    <xf numFmtId="0" fontId="8" fillId="3"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8" fillId="3" borderId="3" xfId="0"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Fill="1"/>
    <xf numFmtId="0" fontId="11" fillId="0" borderId="0" xfId="0" applyFont="1" applyFill="1" applyBorder="1" applyAlignment="1">
      <alignment vertical="center"/>
    </xf>
    <xf numFmtId="0" fontId="10" fillId="0" borderId="0" xfId="0" applyFont="1" applyFill="1" applyBorder="1" applyAlignment="1">
      <alignment horizontal="left" vertical="center" wrapText="1"/>
    </xf>
    <xf numFmtId="0" fontId="11" fillId="0" borderId="1" xfId="0" applyFont="1" applyFill="1" applyBorder="1" applyAlignment="1">
      <alignment horizontal="center"/>
    </xf>
    <xf numFmtId="2"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14" fontId="8" fillId="0" borderId="0"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2" fontId="8" fillId="0" borderId="5" xfId="0" applyNumberFormat="1" applyFont="1" applyFill="1" applyBorder="1" applyAlignment="1">
      <alignment horizontal="center" vertical="center"/>
    </xf>
    <xf numFmtId="0" fontId="1" fillId="0" borderId="0" xfId="0" applyFont="1" applyFill="1" applyAlignment="1"/>
    <xf numFmtId="0" fontId="5" fillId="0" borderId="0" xfId="0" applyFont="1" applyFill="1" applyAlignment="1"/>
    <xf numFmtId="4" fontId="11" fillId="0" borderId="0" xfId="0" applyNumberFormat="1" applyFont="1" applyFill="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4" fontId="11" fillId="0" borderId="0" xfId="0" applyNumberFormat="1" applyFont="1" applyFill="1" applyAlignment="1">
      <alignment horizontal="center"/>
    </xf>
    <xf numFmtId="0" fontId="11" fillId="0" borderId="0" xfId="0" applyFont="1" applyFill="1" applyAlignment="1">
      <alignment horizontal="center"/>
    </xf>
    <xf numFmtId="0" fontId="1" fillId="3" borderId="1" xfId="0" applyFont="1" applyFill="1" applyBorder="1" applyAlignment="1">
      <alignment vertical="center"/>
    </xf>
    <xf numFmtId="2" fontId="29" fillId="2" borderId="1"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xf>
    <xf numFmtId="165" fontId="14" fillId="2" borderId="1" xfId="0" applyNumberFormat="1" applyFont="1" applyFill="1" applyBorder="1" applyAlignment="1">
      <alignment horizontal="center" vertical="center" wrapText="1"/>
    </xf>
    <xf numFmtId="165" fontId="20" fillId="2" borderId="1" xfId="1" applyNumberFormat="1" applyFont="1" applyFill="1" applyBorder="1" applyAlignment="1">
      <alignment horizontal="center" vertical="center"/>
    </xf>
    <xf numFmtId="0" fontId="30" fillId="0" borderId="0" xfId="0" applyFont="1"/>
    <xf numFmtId="2" fontId="1" fillId="0" borderId="1" xfId="0" applyNumberFormat="1" applyFont="1" applyBorder="1" applyAlignment="1">
      <alignment horizontal="left" vertical="center"/>
    </xf>
    <xf numFmtId="14" fontId="30" fillId="0" borderId="0" xfId="0" applyNumberFormat="1" applyFont="1"/>
    <xf numFmtId="0" fontId="8" fillId="0" borderId="1" xfId="0" applyFont="1" applyFill="1" applyBorder="1" applyAlignment="1">
      <alignment horizontal="center" vertical="center" wrapText="1"/>
    </xf>
    <xf numFmtId="0" fontId="2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12" fillId="0" borderId="1" xfId="0" applyFont="1" applyFill="1" applyBorder="1" applyAlignment="1">
      <alignment horizontal="center" vertical="center" wrapText="1"/>
    </xf>
    <xf numFmtId="0" fontId="3" fillId="0" borderId="0" xfId="2" applyAlignment="1">
      <alignment horizontal="left" vertical="center" indent="3"/>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2" fontId="3" fillId="0" borderId="1" xfId="2" applyNumberFormat="1" applyFont="1" applyBorder="1" applyAlignment="1">
      <alignment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wrapText="1"/>
    </xf>
    <xf numFmtId="0" fontId="9" fillId="0" borderId="5" xfId="0" applyFont="1" applyBorder="1" applyAlignment="1">
      <alignment horizontal="center" vertical="center"/>
    </xf>
    <xf numFmtId="0" fontId="1" fillId="3" borderId="6" xfId="0" applyFont="1" applyFill="1" applyBorder="1" applyAlignment="1">
      <alignment vertical="center"/>
    </xf>
    <xf numFmtId="165" fontId="16" fillId="0" borderId="1" xfId="2" applyNumberFormat="1" applyFont="1" applyBorder="1" applyAlignment="1">
      <alignment horizontal="left" vertical="center"/>
    </xf>
    <xf numFmtId="0" fontId="3" fillId="0" borderId="0" xfId="2" applyAlignment="1">
      <alignment horizontal="left"/>
    </xf>
    <xf numFmtId="0" fontId="6" fillId="0" borderId="2" xfId="0" applyFont="1" applyBorder="1" applyAlignment="1">
      <alignment horizontal="center" vertical="center" wrapText="1"/>
    </xf>
    <xf numFmtId="0" fontId="8" fillId="0" borderId="1" xfId="0" applyFont="1" applyFill="1" applyBorder="1" applyAlignment="1">
      <alignment horizontal="center" vertical="center"/>
    </xf>
    <xf numFmtId="0" fontId="22" fillId="4" borderId="2" xfId="0" applyFont="1" applyFill="1" applyBorder="1" applyAlignment="1">
      <alignment wrapText="1"/>
    </xf>
    <xf numFmtId="0" fontId="23" fillId="4" borderId="2" xfId="0" applyFont="1" applyFill="1" applyBorder="1" applyAlignment="1">
      <alignment wrapText="1"/>
    </xf>
    <xf numFmtId="0" fontId="25" fillId="5" borderId="2" xfId="0" applyFont="1" applyFill="1" applyBorder="1" applyAlignment="1">
      <alignment wrapText="1"/>
    </xf>
    <xf numFmtId="0" fontId="23" fillId="5" borderId="2" xfId="0" applyFont="1" applyFill="1" applyBorder="1" applyAlignment="1">
      <alignment wrapText="1"/>
    </xf>
    <xf numFmtId="0" fontId="25" fillId="0" borderId="2" xfId="0" applyFont="1" applyBorder="1" applyAlignment="1">
      <alignment horizontal="left" wrapText="1" indent="1"/>
    </xf>
    <xf numFmtId="0" fontId="24" fillId="0" borderId="2" xfId="0" applyFont="1" applyBorder="1" applyAlignment="1">
      <alignment horizontal="center" wrapText="1"/>
    </xf>
    <xf numFmtId="0" fontId="24" fillId="6" borderId="2" xfId="0" applyFont="1" applyFill="1" applyBorder="1" applyAlignment="1">
      <alignment wrapText="1"/>
    </xf>
    <xf numFmtId="0" fontId="23" fillId="6" borderId="2" xfId="0" applyFont="1" applyFill="1" applyBorder="1" applyAlignment="1">
      <alignment wrapText="1"/>
    </xf>
    <xf numFmtId="0" fontId="25" fillId="6" borderId="2" xfId="0" applyFont="1" applyFill="1" applyBorder="1" applyAlignment="1">
      <alignment wrapText="1"/>
    </xf>
    <xf numFmtId="0" fontId="18" fillId="0" borderId="0" xfId="0" applyFont="1" applyAlignment="1">
      <alignment horizontal="center" vertical="center"/>
    </xf>
    <xf numFmtId="49" fontId="0" fillId="0" borderId="0" xfId="0" applyNumberFormat="1" applyAlignment="1">
      <alignment vertical="center"/>
    </xf>
    <xf numFmtId="49" fontId="24" fillId="0" borderId="2" xfId="0" applyNumberFormat="1" applyFont="1" applyBorder="1" applyAlignment="1">
      <alignment horizontal="center" vertical="center" wrapText="1"/>
    </xf>
    <xf numFmtId="0" fontId="9" fillId="7" borderId="17" xfId="0" applyFont="1" applyFill="1" applyBorder="1" applyAlignment="1">
      <alignment vertical="center" wrapText="1"/>
    </xf>
    <xf numFmtId="0" fontId="14" fillId="3" borderId="1" xfId="0" applyNumberFormat="1" applyFont="1" applyFill="1" applyBorder="1" applyAlignment="1">
      <alignment horizontal="center" vertical="center" wrapText="1"/>
    </xf>
    <xf numFmtId="0" fontId="18"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xf>
    <xf numFmtId="49"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49" fontId="21" fillId="4" borderId="2" xfId="0" applyNumberFormat="1" applyFont="1" applyFill="1" applyBorder="1" applyAlignment="1">
      <alignment horizontal="center" vertical="center" wrapText="1"/>
    </xf>
    <xf numFmtId="0" fontId="21" fillId="4" borderId="2" xfId="0" applyFont="1" applyFill="1" applyBorder="1" applyAlignment="1">
      <alignment horizontal="center" wrapText="1"/>
    </xf>
    <xf numFmtId="49" fontId="24" fillId="6" borderId="2" xfId="0" applyNumberFormat="1" applyFont="1" applyFill="1" applyBorder="1" applyAlignment="1">
      <alignment horizontal="center" vertical="center" wrapText="1"/>
    </xf>
    <xf numFmtId="0" fontId="24" fillId="6" borderId="2" xfId="0" applyFont="1" applyFill="1" applyBorder="1" applyAlignment="1">
      <alignment horizontal="center" wrapText="1"/>
    </xf>
    <xf numFmtId="49" fontId="24" fillId="5" borderId="2" xfId="0" applyNumberFormat="1" applyFont="1" applyFill="1" applyBorder="1" applyAlignment="1">
      <alignment horizontal="center" vertical="center" wrapText="1"/>
    </xf>
    <xf numFmtId="0" fontId="24" fillId="5" borderId="2" xfId="0" applyFont="1" applyFill="1" applyBorder="1" applyAlignment="1">
      <alignment horizont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3" borderId="3" xfId="0" applyFont="1" applyFill="1" applyBorder="1" applyAlignment="1">
      <alignment horizontal="right" vertical="center" wrapText="1"/>
    </xf>
    <xf numFmtId="0" fontId="8" fillId="3" borderId="4" xfId="0" applyFont="1" applyFill="1" applyBorder="1" applyAlignment="1">
      <alignment horizontal="right" vertical="center" wrapText="1"/>
    </xf>
    <xf numFmtId="0" fontId="8" fillId="3" borderId="5" xfId="0" applyFont="1" applyFill="1" applyBorder="1" applyAlignment="1">
      <alignment horizontal="righ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6" xfId="0"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11" xfId="0" applyFont="1" applyBorder="1" applyAlignment="1">
      <alignment horizontal="left" vertical="top"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1" xfId="0" applyFont="1" applyBorder="1" applyAlignment="1">
      <alignment horizontal="lef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0" borderId="1" xfId="0" applyFont="1" applyBorder="1" applyAlignment="1">
      <alignment horizontal="center" vertical="center" wrapText="1"/>
    </xf>
  </cellXfs>
  <cellStyles count="7">
    <cellStyle name="Гиперссылка" xfId="2" builtinId="8"/>
    <cellStyle name="Обычный" xfId="0" builtinId="0"/>
    <cellStyle name="Обычный 2" xfId="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udget.perm.ru/news/972" TargetMode="External"/><Relationship Id="rId13" Type="http://schemas.openxmlformats.org/officeDocument/2006/relationships/hyperlink" Target="http://beldepfin.ru/;" TargetMode="External"/><Relationship Id="rId18" Type="http://schemas.openxmlformats.org/officeDocument/2006/relationships/hyperlink" Target="http://budget.bryanskoblfin.ru/Show/Category/11?ItemId=5" TargetMode="External"/><Relationship Id="rId26" Type="http://schemas.openxmlformats.org/officeDocument/2006/relationships/hyperlink" Target="http://www.zsuo.ru/novosti/7487-publichnye-slushaniya-po-ispolneniyu-byudzheta-ulyanovskoj-oblasti-za-2014-god.html" TargetMode="External"/><Relationship Id="rId39" Type="http://schemas.openxmlformats.org/officeDocument/2006/relationships/hyperlink" Target="http://budget.mos.ru/" TargetMode="External"/><Relationship Id="rId3" Type="http://schemas.openxmlformats.org/officeDocument/2006/relationships/hyperlink" Target="http://df.ivanovoobl.ru/regionalnye-finansy/publichnye-slushaniya/informatsiya-o-provedenii-publichnyh-slushanij/" TargetMode="External"/><Relationship Id="rId21" Type="http://schemas.openxmlformats.org/officeDocument/2006/relationships/hyperlink" Target="http://portal.novkfo.ru/Show/Content/237%20;" TargetMode="External"/><Relationship Id="rId34" Type="http://schemas.openxmlformats.org/officeDocument/2006/relationships/hyperlink" Target="http://www.magoblduma.ru/budget/publichearing/%20;" TargetMode="External"/><Relationship Id="rId42" Type="http://schemas.openxmlformats.org/officeDocument/2006/relationships/hyperlink" Target="http://www.pravitelstvokbr.ru/oigv/minfin/press_sluzhba/meroprijatija.php" TargetMode="External"/><Relationship Id="rId7" Type="http://schemas.openxmlformats.org/officeDocument/2006/relationships/hyperlink" Target="http://minfin.gov-murman.ru/news/anounces/105918/" TargetMode="External"/><Relationship Id="rId12" Type="http://schemas.openxmlformats.org/officeDocument/2006/relationships/hyperlink" Target="http://www.zskaluga.ru/news_legislature/wide/8017/4_ijunja_sostojatsja_publichnye_slushanija_po_proektu_zakona_ob_ispolnenii_bjudzheta_za_2014_god_.html" TargetMode="External"/><Relationship Id="rId17" Type="http://schemas.openxmlformats.org/officeDocument/2006/relationships/hyperlink" Target="http://minfin.rkomi.ru/page/5652/" TargetMode="External"/><Relationship Id="rId25" Type="http://schemas.openxmlformats.org/officeDocument/2006/relationships/hyperlink" Target="http://saratov.gov.ru/gov/auth/minfin/" TargetMode="External"/><Relationship Id="rId33" Type="http://schemas.openxmlformats.org/officeDocument/2006/relationships/hyperlink" Target="http://elkurultay.ru/index.php?option=com_content&amp;view=category&amp;layout=blog&amp;id=296&amp;Itemid=146%20;" TargetMode="External"/><Relationship Id="rId38" Type="http://schemas.openxmlformats.org/officeDocument/2006/relationships/hyperlink" Target="http://minfin.ryazangov.ru/announcements/136729/" TargetMode="External"/><Relationship Id="rId2" Type="http://schemas.openxmlformats.org/officeDocument/2006/relationships/hyperlink" Target="http://pgu.govvrn.ru/wps/wcm/connect/vrnmain/main/ogv/iogv/executive2/regularcontent/news/news12052015" TargetMode="External"/><Relationship Id="rId16" Type="http://schemas.openxmlformats.org/officeDocument/2006/relationships/hyperlink" Target="http://narod.yarregion.ru/news/priglashaem-na-publichnye/" TargetMode="External"/><Relationship Id="rId20" Type="http://schemas.openxmlformats.org/officeDocument/2006/relationships/hyperlink" Target="http://duma39.ru/press-center/publications/19479/?sphrase_id=17907" TargetMode="External"/><Relationship Id="rId29" Type="http://schemas.openxmlformats.org/officeDocument/2006/relationships/hyperlink" Target="http://www.sobranie.info/hearings.php" TargetMode="External"/><Relationship Id="rId41" Type="http://schemas.openxmlformats.org/officeDocument/2006/relationships/hyperlink" Target="http://www.fincom.spb.ru/comfin/news/full.htm?id=2554@cfNews" TargetMode="External"/><Relationship Id="rId1" Type="http://schemas.openxmlformats.org/officeDocument/2006/relationships/hyperlink" Target="http://iltumen.ru/content/v-il-tumene-sostoyatsya-publichnye-slushaniya-ob-utverzhdenii-otcheta-ob-ispolnenii-gosudars" TargetMode="External"/><Relationship Id="rId6" Type="http://schemas.openxmlformats.org/officeDocument/2006/relationships/hyperlink" Target="http://www.reg.tverfin.ru/index.php?option=com_content&amp;task=view&amp;id=352&amp;Itemid=93" TargetMode="External"/><Relationship Id="rId11" Type="http://schemas.openxmlformats.org/officeDocument/2006/relationships/hyperlink" Target="http://mf.mosreg.ru/multimedia/novosti/novosti/17-06-2015-09-00-55-mosoblduma-17-iyunya-2015-goda-provedet-publichnye/" TargetMode="External"/><Relationship Id="rId24" Type="http://schemas.openxmlformats.org/officeDocument/2006/relationships/hyperlink" Target="http://www.kirovreg.ru/econom/finance/ps.php" TargetMode="External"/><Relationship Id="rId32" Type="http://schemas.openxmlformats.org/officeDocument/2006/relationships/hyperlink" Target="http://www.parlamentri.ru/press-centr/novosti/2288-v-parlamente-projdut-publichnye-slushaniya-ob-ispolnenii-respublikanskogo-byudzheta.html" TargetMode="External"/><Relationship Id="rId37" Type="http://schemas.openxmlformats.org/officeDocument/2006/relationships/hyperlink" Target="http://zaksob.ru/Pages.aspx?id=208&amp;m=68" TargetMode="External"/><Relationship Id="rId40" Type="http://schemas.openxmlformats.org/officeDocument/2006/relationships/hyperlink" Target="http://sakhminfin.ru/" TargetMode="External"/><Relationship Id="rId5" Type="http://schemas.openxmlformats.org/officeDocument/2006/relationships/hyperlink" Target="http://oreloblsovet.ru/blog/category/s27-public-slushaniya/c64-public-slushaniya/" TargetMode="External"/><Relationship Id="rId15" Type="http://schemas.openxmlformats.org/officeDocument/2006/relationships/hyperlink" Target="http://fin.tmbreg.ru/assets/files/RegionBudget/PublicSlush/2015/raspr-24.pdf" TargetMode="External"/><Relationship Id="rId23" Type="http://schemas.openxmlformats.org/officeDocument/2006/relationships/hyperlink" Target="http://mf-ao.ru/index.php?start=8" TargetMode="External"/><Relationship Id="rId28" Type="http://schemas.openxmlformats.org/officeDocument/2006/relationships/hyperlink" Target="http://vs19.ru/press-centr/news/1585.html" TargetMode="External"/><Relationship Id="rId36" Type="http://schemas.openxmlformats.org/officeDocument/2006/relationships/hyperlink" Target="http://fin22.ru/opinion/public/public_1502.html" TargetMode="External"/><Relationship Id="rId10" Type="http://schemas.openxmlformats.org/officeDocument/2006/relationships/hyperlink" Target="http://dtf.avo.ru/index.php?option=com_content&amp;view=article&amp;id=241:-16-2015-&amp;catid=55:2012-04-23-12-52-11&amp;Itemid=106" TargetMode="External"/><Relationship Id="rId19" Type="http://schemas.openxmlformats.org/officeDocument/2006/relationships/hyperlink" Target="http://minfin.karelia.ru/17-ijunja-sostojatsja-publichnye-slushanija-po-proektu-zakona-ob-ispolnenii-bjudzheta-respubliki-karelija-za-2014-god/" TargetMode="External"/><Relationship Id="rId31" Type="http://schemas.openxmlformats.org/officeDocument/2006/relationships/hyperlink" Target="http://www.kosoblduma.ru/press/article/Itogi_biudjhetnogo_goda_obsudit_obshestvennost.html%20;" TargetMode="External"/><Relationship Id="rId4" Type="http://schemas.openxmlformats.org/officeDocument/2006/relationships/hyperlink" Target="http://kurskduma.ru/news/oth.php?887" TargetMode="External"/><Relationship Id="rId9" Type="http://schemas.openxmlformats.org/officeDocument/2006/relationships/hyperlink" Target="http://hural-buryatia.ru/news?record_id=1975" TargetMode="External"/><Relationship Id="rId14" Type="http://schemas.openxmlformats.org/officeDocument/2006/relationships/hyperlink" Target="http://dvinaland.ru/-jy0jwy2y" TargetMode="External"/><Relationship Id="rId22" Type="http://schemas.openxmlformats.org/officeDocument/2006/relationships/hyperlink" Target="http://www.pskov.ru/novosti/11.06.15/58242" TargetMode="External"/><Relationship Id="rId27" Type="http://schemas.openxmlformats.org/officeDocument/2006/relationships/hyperlink" Target="http://www.minfintuva.ru/about/news/page2326.html" TargetMode="External"/><Relationship Id="rId30" Type="http://schemas.openxmlformats.org/officeDocument/2006/relationships/hyperlink" Target="http://finance.pnzreg.ru/news/2015/05/29/16515152" TargetMode="External"/><Relationship Id="rId35" Type="http://schemas.openxmlformats.org/officeDocument/2006/relationships/hyperlink" Target="https://sevastopol.gov.ru/goverment/podrazdeleniya/"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df35.ru/index.php?option=com_poll&amp;id=18:2015-05-29-11-47-02" TargetMode="External"/><Relationship Id="rId13" Type="http://schemas.openxmlformats.org/officeDocument/2006/relationships/hyperlink" Target="http://minfin.e-dag.ru/" TargetMode="External"/><Relationship Id="rId18" Type="http://schemas.openxmlformats.org/officeDocument/2006/relationships/hyperlink" Target="http://openbudsk.ru/vote/" TargetMode="External"/><Relationship Id="rId26" Type="http://schemas.openxmlformats.org/officeDocument/2006/relationships/hyperlink" Target="http://minfin.midural.ru/" TargetMode="External"/><Relationship Id="rId39" Type="http://schemas.openxmlformats.org/officeDocument/2006/relationships/hyperlink" Target="http://dtf.avo.ru/" TargetMode="External"/><Relationship Id="rId3" Type="http://schemas.openxmlformats.org/officeDocument/2006/relationships/hyperlink" Target="http://www.gfu.ru/vote/vote_result.php?VOTE_ID=19&amp;VOTE_ID=19&amp;view_result=Y" TargetMode="External"/><Relationship Id="rId21" Type="http://schemas.openxmlformats.org/officeDocument/2006/relationships/hyperlink" Target="http://minfin.tatarstan.ru/" TargetMode="External"/><Relationship Id="rId34" Type="http://schemas.openxmlformats.org/officeDocument/2006/relationships/hyperlink" Target="http://open.primorsky.ru/" TargetMode="External"/><Relationship Id="rId42" Type="http://schemas.openxmlformats.org/officeDocument/2006/relationships/hyperlink" Target="http://www.minfinrb.ru/analytics/102/" TargetMode="External"/><Relationship Id="rId7" Type="http://schemas.openxmlformats.org/officeDocument/2006/relationships/hyperlink" Target="http://openregion.gov-murman.ru/vote/" TargetMode="External"/><Relationship Id="rId12" Type="http://schemas.openxmlformats.org/officeDocument/2006/relationships/hyperlink" Target="http://www.reg.tverfin.ru/index.php?option=com_content&amp;task=view&amp;id=352&amp;Itemid=93" TargetMode="External"/><Relationship Id="rId17" Type="http://schemas.openxmlformats.org/officeDocument/2006/relationships/hyperlink" Target="http://pravitelstvo.kbr.ru/oigv/minfin" TargetMode="External"/><Relationship Id="rId25" Type="http://schemas.openxmlformats.org/officeDocument/2006/relationships/hyperlink" Target="http://www.depfin.admhmao.ru/" TargetMode="External"/><Relationship Id="rId33" Type="http://schemas.openxmlformats.org/officeDocument/2006/relationships/hyperlink" Target="http://mfnsonso2.nso.ru/Pages/default.aspx" TargetMode="External"/><Relationship Id="rId38" Type="http://schemas.openxmlformats.org/officeDocument/2006/relationships/hyperlink" Target="http://eao.ru/?p=4387" TargetMode="External"/><Relationship Id="rId2" Type="http://schemas.openxmlformats.org/officeDocument/2006/relationships/hyperlink" Target="http://fin22.ru/opinion/vote/vote_1489.html" TargetMode="External"/><Relationship Id="rId16" Type="http://schemas.openxmlformats.org/officeDocument/2006/relationships/hyperlink" Target="http://www.mfrno-a.ru/" TargetMode="External"/><Relationship Id="rId20" Type="http://schemas.openxmlformats.org/officeDocument/2006/relationships/hyperlink" Target="http://www.minfinrm.ru/" TargetMode="External"/><Relationship Id="rId29" Type="http://schemas.openxmlformats.org/officeDocument/2006/relationships/hyperlink" Target="http://minfin74.ru/poll" TargetMode="External"/><Relationship Id="rId41" Type="http://schemas.openxmlformats.org/officeDocument/2006/relationships/hyperlink" Target="http://budget.mos.ru/survey" TargetMode="External"/><Relationship Id="rId1" Type="http://schemas.openxmlformats.org/officeDocument/2006/relationships/hyperlink" Target="http://beldepfin.ru/" TargetMode="External"/><Relationship Id="rId6" Type="http://schemas.openxmlformats.org/officeDocument/2006/relationships/hyperlink" Target="http://minfin.rkomi.ru/right/finopros/" TargetMode="External"/><Relationship Id="rId11" Type="http://schemas.openxmlformats.org/officeDocument/2006/relationships/hyperlink" Target="http://narodportal.ru/opros/" TargetMode="External"/><Relationship Id="rId24" Type="http://schemas.openxmlformats.org/officeDocument/2006/relationships/hyperlink" Target="http://ufo.ulntc.ru/?mgf=budget/open_budget" TargetMode="External"/><Relationship Id="rId32" Type="http://schemas.openxmlformats.org/officeDocument/2006/relationships/hyperlink" Target="http://www.ofukem.ru/" TargetMode="External"/><Relationship Id="rId37" Type="http://schemas.openxmlformats.org/officeDocument/2006/relationships/hyperlink" Target="http://minfin.khabkrai.ru/portal/Menu/Page/1" TargetMode="External"/><Relationship Id="rId40" Type="http://schemas.openxmlformats.org/officeDocument/2006/relationships/hyperlink" Target="http://budget.permkrai.ru/form/index" TargetMode="External"/><Relationship Id="rId5" Type="http://schemas.openxmlformats.org/officeDocument/2006/relationships/hyperlink" Target="http://minfin.ryazangov.ru/vote/result.php?VOTE_ID=1" TargetMode="External"/><Relationship Id="rId15" Type="http://schemas.openxmlformats.org/officeDocument/2006/relationships/hyperlink" Target="http://www.minfinchr.ru/" TargetMode="External"/><Relationship Id="rId23" Type="http://schemas.openxmlformats.org/officeDocument/2006/relationships/hyperlink" Target="http://minfin-samara.ru/" TargetMode="External"/><Relationship Id="rId28" Type="http://schemas.openxmlformats.org/officeDocument/2006/relationships/hyperlink" Target="http://admtyumen.ru/ogv_ru/gov/administrative/finance_department/general_information/more.htm?id=10293778@cmsArticle" TargetMode="External"/><Relationship Id="rId36" Type="http://schemas.openxmlformats.org/officeDocument/2006/relationships/hyperlink" Target="http://www.kamchatka.gov.ru/?cont=oiv_din&amp;mcont=5587&amp;menu=4&amp;menu2=0&amp;id=168" TargetMode="External"/><Relationship Id="rId10" Type="http://schemas.openxmlformats.org/officeDocument/2006/relationships/hyperlink" Target="http://adm.rkursk.ru/index.php?show_all_votes=true" TargetMode="External"/><Relationship Id="rId19" Type="http://schemas.openxmlformats.org/officeDocument/2006/relationships/hyperlink" Target="https://minfin.bashkortostan.ru/" TargetMode="External"/><Relationship Id="rId31" Type="http://schemas.openxmlformats.org/officeDocument/2006/relationships/hyperlink" Target="http://www.minfintuva.ru/" TargetMode="External"/><Relationship Id="rId4" Type="http://schemas.openxmlformats.org/officeDocument/2006/relationships/hyperlink" Target="http://ob.mosreg.ru/index.php/opros" TargetMode="External"/><Relationship Id="rId9" Type="http://schemas.openxmlformats.org/officeDocument/2006/relationships/hyperlink" Target="http://www.minfin39.ru/vote/" TargetMode="External"/><Relationship Id="rId14" Type="http://schemas.openxmlformats.org/officeDocument/2006/relationships/hyperlink" Target="http://www.mfri.ru/" TargetMode="External"/><Relationship Id="rId22" Type="http://schemas.openxmlformats.org/officeDocument/2006/relationships/hyperlink" Target="http://finance.pnzreg.ru/" TargetMode="External"/><Relationship Id="rId27" Type="http://schemas.openxmlformats.org/officeDocument/2006/relationships/hyperlink" Target="http://www.finupr.kurganobl.ru/" TargetMode="External"/><Relationship Id="rId30" Type="http://schemas.openxmlformats.org/officeDocument/2006/relationships/hyperlink" Target="http://www.minfin-altai.ru/byudzhet/open-budget/the-respondents.php?VOTE_ID=2&amp;view_result=Y" TargetMode="External"/><Relationship Id="rId35" Type="http://schemas.openxmlformats.org/officeDocument/2006/relationships/hyperlink" Target="http://www.sakha.gov.ru/" TargetMode="External"/><Relationship Id="rId43"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ltairegion22.ru/public_reception/on-line-topics/15461/" TargetMode="External"/><Relationship Id="rId13" Type="http://schemas.openxmlformats.org/officeDocument/2006/relationships/hyperlink" Target="http://letters.ivanovoobl.ru/index.aspx" TargetMode="External"/><Relationship Id="rId18" Type="http://schemas.openxmlformats.org/officeDocument/2006/relationships/hyperlink" Target="http://beldepfin.ru/?forum=%D0%BE%D1%81%D0%BD%D0%BE%D0%B2%D0%BD%D0%BE%D0%B9-%D1%80%D0%B0%D0%B7%D0%B4%D0%B5%D0%BB" TargetMode="External"/><Relationship Id="rId3" Type="http://schemas.openxmlformats.org/officeDocument/2006/relationships/hyperlink" Target="http://mf-ao.ru/index.php/--busgovru/voprosiiotveti" TargetMode="External"/><Relationship Id="rId7" Type="http://schemas.openxmlformats.org/officeDocument/2006/relationships/hyperlink" Target="http://ufo.ulntc.ru/fr/viewforum.php?f=4&amp;sid=547a69ba91d7b5299b1fe46d600ff553" TargetMode="External"/><Relationship Id="rId12" Type="http://schemas.openxmlformats.org/officeDocument/2006/relationships/hyperlink" Target="http://www.gfu.vrn.ru/gr001/dir21/" TargetMode="External"/><Relationship Id="rId17" Type="http://schemas.openxmlformats.org/officeDocument/2006/relationships/hyperlink" Target="http://minfin.krskstate.ru/openbudget/feedback/answer" TargetMode="External"/><Relationship Id="rId2" Type="http://schemas.openxmlformats.org/officeDocument/2006/relationships/hyperlink" Target="http://budget.mos.ru/feedback" TargetMode="External"/><Relationship Id="rId16" Type="http://schemas.openxmlformats.org/officeDocument/2006/relationships/hyperlink" Target="http://priemnaya.pskov.ru/index.php?theme=11" TargetMode="External"/><Relationship Id="rId20" Type="http://schemas.openxmlformats.org/officeDocument/2006/relationships/printerSettings" Target="../printerSettings/printerSettings6.bin"/><Relationship Id="rId1" Type="http://schemas.openxmlformats.org/officeDocument/2006/relationships/hyperlink" Target="http://vopros-otvet.avo.ru/viewforum.php?id=28" TargetMode="External"/><Relationship Id="rId6" Type="http://schemas.openxmlformats.org/officeDocument/2006/relationships/hyperlink" Target="http://minfin.orb.ru/forum/viewforum.php?f=25" TargetMode="External"/><Relationship Id="rId11" Type="http://schemas.openxmlformats.org/officeDocument/2006/relationships/hyperlink" Target="http://forum.tularegion.ru/index.php/forum/58-%D0%BC%D0%B8%D0%BD%D0%B8%D1%81%D1%82%D0%B5%D1%80%D1%81%D1%82%D0%B2%D0%BE-%D1%84%D0%B8%D0%BD%D0%B0%D0%BD%D1%81%D0%BE%D0%B2/" TargetMode="External"/><Relationship Id="rId5" Type="http://schemas.openxmlformats.org/officeDocument/2006/relationships/hyperlink" Target="http://budget.permkrai.ru/feedbacks/index" TargetMode="External"/><Relationship Id="rId15" Type="http://schemas.openxmlformats.org/officeDocument/2006/relationships/hyperlink" Target="http://adm.rkursk.ru/index.php?id=784&amp;year=2015" TargetMode="External"/><Relationship Id="rId10" Type="http://schemas.openxmlformats.org/officeDocument/2006/relationships/hyperlink" Target="http://finapp.tambov.gov.ru/forum/viewforum.php?f=17&amp;sid=2c8b52839ea39722727400472ee2e60b" TargetMode="External"/><Relationship Id="rId19" Type="http://schemas.openxmlformats.org/officeDocument/2006/relationships/hyperlink" Target="http://finance.pnzreg.ru/answer" TargetMode="External"/><Relationship Id="rId4" Type="http://schemas.openxmlformats.org/officeDocument/2006/relationships/hyperlink" Target="http://openbudsk.ru/folder/forum1/" TargetMode="External"/><Relationship Id="rId9" Type="http://schemas.openxmlformats.org/officeDocument/2006/relationships/hyperlink" Target="http://ob.mosreg.ru/index.php/forum/index" TargetMode="External"/><Relationship Id="rId14" Type="http://schemas.openxmlformats.org/officeDocument/2006/relationships/hyperlink" Target="http://admobl.kaluga.ru/main/receptio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minfin39.ru/index.php" TargetMode="External"/><Relationship Id="rId13" Type="http://schemas.openxmlformats.org/officeDocument/2006/relationships/hyperlink" Target="https://minfin.bashkortostan.ru/" TargetMode="External"/><Relationship Id="rId18" Type="http://schemas.openxmlformats.org/officeDocument/2006/relationships/hyperlink" Target="http://www.depfin.admhmao.ru/" TargetMode="External"/><Relationship Id="rId26" Type="http://schemas.openxmlformats.org/officeDocument/2006/relationships/hyperlink" Target="http://mfnsonso2.nso.ru/Pages/default.aspx" TargetMode="External"/><Relationship Id="rId3" Type="http://schemas.openxmlformats.org/officeDocument/2006/relationships/hyperlink" Target="http://vk.com/minfinrk" TargetMode="External"/><Relationship Id="rId21" Type="http://schemas.openxmlformats.org/officeDocument/2006/relationships/hyperlink" Target="http://admtyumen.ru/ogv_ru/gov/administrative/finance_department/general_information/more.htm?id=10293778@cmsArticle" TargetMode="External"/><Relationship Id="rId7" Type="http://schemas.openxmlformats.org/officeDocument/2006/relationships/hyperlink" Target="http://df35.ru/" TargetMode="External"/><Relationship Id="rId12" Type="http://schemas.openxmlformats.org/officeDocument/2006/relationships/hyperlink" Target="http://pravitelstvo.kbr.ru/oigv/minfin" TargetMode="External"/><Relationship Id="rId17" Type="http://schemas.openxmlformats.org/officeDocument/2006/relationships/hyperlink" Target="http://minfin-samara.ru/" TargetMode="External"/><Relationship Id="rId25" Type="http://schemas.openxmlformats.org/officeDocument/2006/relationships/hyperlink" Target="http://www.ofukem.ru/" TargetMode="External"/><Relationship Id="rId2" Type="http://schemas.openxmlformats.org/officeDocument/2006/relationships/hyperlink" Target="http://vk.com/minfinkarelia" TargetMode="External"/><Relationship Id="rId16" Type="http://schemas.openxmlformats.org/officeDocument/2006/relationships/hyperlink" Target="http://finance.pnzreg.ru/" TargetMode="External"/><Relationship Id="rId20" Type="http://schemas.openxmlformats.org/officeDocument/2006/relationships/hyperlink" Target="http://www.finupr.kurganobl.ru/" TargetMode="External"/><Relationship Id="rId29" Type="http://schemas.openxmlformats.org/officeDocument/2006/relationships/hyperlink" Target="http://budget.permkrai.ru/" TargetMode="External"/><Relationship Id="rId1" Type="http://schemas.openxmlformats.org/officeDocument/2006/relationships/hyperlink" Target="https://twitter.com/finance_tambobl%20;" TargetMode="External"/><Relationship Id="rId6" Type="http://schemas.openxmlformats.org/officeDocument/2006/relationships/hyperlink" Target="http://www.gfu.vrn.ru/" TargetMode="External"/><Relationship Id="rId11" Type="http://schemas.openxmlformats.org/officeDocument/2006/relationships/hyperlink" Target="http://www.mfrno-a.ru/" TargetMode="External"/><Relationship Id="rId24" Type="http://schemas.openxmlformats.org/officeDocument/2006/relationships/hyperlink" Target="http://fin22.ru/opinion/vote/vote_1489.html" TargetMode="External"/><Relationship Id="rId32" Type="http://schemas.openxmlformats.org/officeDocument/2006/relationships/printerSettings" Target="../printerSettings/printerSettings7.bin"/><Relationship Id="rId5" Type="http://schemas.openxmlformats.org/officeDocument/2006/relationships/hyperlink" Target="https://twitter.com/MinfinCrimea16" TargetMode="External"/><Relationship Id="rId15" Type="http://schemas.openxmlformats.org/officeDocument/2006/relationships/hyperlink" Target="http://mf.nnov.ru/" TargetMode="External"/><Relationship Id="rId23" Type="http://schemas.openxmlformats.org/officeDocument/2006/relationships/hyperlink" Target="http://www.minfinrb.ru/" TargetMode="External"/><Relationship Id="rId28" Type="http://schemas.openxmlformats.org/officeDocument/2006/relationships/hyperlink" Target="http://www.sakha.gov.ru/" TargetMode="External"/><Relationship Id="rId10" Type="http://schemas.openxmlformats.org/officeDocument/2006/relationships/hyperlink" Target="http://www.kchr.ru/" TargetMode="External"/><Relationship Id="rId19" Type="http://schemas.openxmlformats.org/officeDocument/2006/relationships/hyperlink" Target="http://minfin.midural.ru/" TargetMode="External"/><Relationship Id="rId31" Type="http://schemas.openxmlformats.org/officeDocument/2006/relationships/hyperlink" Target="http://www.minfinkubani.ru/" TargetMode="External"/><Relationship Id="rId4" Type="http://schemas.openxmlformats.org/officeDocument/2006/relationships/hyperlink" Target="https://twitter.com/budgetmosru" TargetMode="External"/><Relationship Id="rId9" Type="http://schemas.openxmlformats.org/officeDocument/2006/relationships/hyperlink" Target="http://www.minfinchr.ru/" TargetMode="External"/><Relationship Id="rId14" Type="http://schemas.openxmlformats.org/officeDocument/2006/relationships/hyperlink" Target="http://www.minfinrm.ru/" TargetMode="External"/><Relationship Id="rId22" Type="http://schemas.openxmlformats.org/officeDocument/2006/relationships/hyperlink" Target="http://minfin74.ru/poll" TargetMode="External"/><Relationship Id="rId27" Type="http://schemas.openxmlformats.org/officeDocument/2006/relationships/hyperlink" Target="http://open.primorsky.ru/" TargetMode="External"/><Relationship Id="rId30" Type="http://schemas.openxmlformats.org/officeDocument/2006/relationships/hyperlink" Target="http://budget.bryanskoblfin.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beldepfin.ru/?page_id=2085" TargetMode="External"/><Relationship Id="rId13" Type="http://schemas.openxmlformats.org/officeDocument/2006/relationships/hyperlink" Target="http://minfin.rkomi.ru/page/9576/" TargetMode="External"/><Relationship Id="rId18" Type="http://schemas.openxmlformats.org/officeDocument/2006/relationships/hyperlink" Target="http://mf.nnov.ru/index.php?option=com_k2&amp;view=item&amp;layout=item&amp;id=109&amp;Itemid=363" TargetMode="External"/><Relationship Id="rId26" Type="http://schemas.openxmlformats.org/officeDocument/2006/relationships/hyperlink" Target="http://fin22.ru/opinion/ob-sovet/" TargetMode="External"/><Relationship Id="rId3" Type="http://schemas.openxmlformats.org/officeDocument/2006/relationships/hyperlink" Target="http://depfin.adm44.ru/index.aspx" TargetMode="External"/><Relationship Id="rId21" Type="http://schemas.openxmlformats.org/officeDocument/2006/relationships/hyperlink" Target="http://r-19.ru/authorities/ministry-of-finance-of-the-republic-of-khakassia/common/obshchestvennyy-sovet-pr11i-ministerstve-finansov-respubliki-khakasiya/" TargetMode="External"/><Relationship Id="rId34" Type="http://schemas.openxmlformats.org/officeDocument/2006/relationships/hyperlink" Target="http://www.ofukem.ru/" TargetMode="External"/><Relationship Id="rId7" Type="http://schemas.openxmlformats.org/officeDocument/2006/relationships/hyperlink" Target="http://mf.mosreg.ru/dokumenty/zasedaniya-soveta/zasedanie-2-20-05-2015/" TargetMode="External"/><Relationship Id="rId12" Type="http://schemas.openxmlformats.org/officeDocument/2006/relationships/hyperlink" Target="http://finance.pskov.ru/obshchestvennyi-sovet-pri-gosudarstvennom-finansovom-upravlenii-pskovskoi-oblasti" TargetMode="External"/><Relationship Id="rId17" Type="http://schemas.openxmlformats.org/officeDocument/2006/relationships/hyperlink" Target="http://gov.cap.ru/SiteMap.aspx?gov_id=22&amp;id=1988556" TargetMode="External"/><Relationship Id="rId25" Type="http://schemas.openxmlformats.org/officeDocument/2006/relationships/hyperlink" Target="http://www.minfintuva.ru/15/page2002.html" TargetMode="External"/><Relationship Id="rId33" Type="http://schemas.openxmlformats.org/officeDocument/2006/relationships/hyperlink" Target="http://www.mfrno-a.ru/" TargetMode="External"/><Relationship Id="rId2" Type="http://schemas.openxmlformats.org/officeDocument/2006/relationships/hyperlink" Target="http://df.ivanovoobl.ru/department/obshhestvennyj-sovet/" TargetMode="External"/><Relationship Id="rId16" Type="http://schemas.openxmlformats.org/officeDocument/2006/relationships/hyperlink" Target="http://www.minfinchr.ru/obshchestvennyj-sovet-pri-ministerstve" TargetMode="External"/><Relationship Id="rId20" Type="http://schemas.openxmlformats.org/officeDocument/2006/relationships/hyperlink" Target="http://www.finupr.kurganobl.ru/index.php?test=obsovet" TargetMode="External"/><Relationship Id="rId29" Type="http://schemas.openxmlformats.org/officeDocument/2006/relationships/hyperlink" Target="http://mfin.permkrai.ru/sow/osminfin/2015/" TargetMode="External"/><Relationship Id="rId1" Type="http://schemas.openxmlformats.org/officeDocument/2006/relationships/hyperlink" Target="http://admoblkaluga.ru/sub/finan/sovet.php" TargetMode="External"/><Relationship Id="rId6" Type="http://schemas.openxmlformats.org/officeDocument/2006/relationships/hyperlink" Target="http://www.admlip.ru/economy/finances/" TargetMode="External"/><Relationship Id="rId11" Type="http://schemas.openxmlformats.org/officeDocument/2006/relationships/hyperlink" Target="http://minfin.karelia.ru/obcshestvennyj-sovet/" TargetMode="External"/><Relationship Id="rId24" Type="http://schemas.openxmlformats.org/officeDocument/2006/relationships/hyperlink" Target="http://www.minfinrb.ru/news/671/" TargetMode="External"/><Relationship Id="rId32" Type="http://schemas.openxmlformats.org/officeDocument/2006/relationships/hyperlink" Target="http://www.mfri.ru/" TargetMode="External"/><Relationship Id="rId37" Type="http://schemas.openxmlformats.org/officeDocument/2006/relationships/printerSettings" Target="../printerSettings/printerSettings8.bin"/><Relationship Id="rId5" Type="http://schemas.openxmlformats.org/officeDocument/2006/relationships/hyperlink" Target="http://adm.rkursk.ru/index.php?id=783&amp;mat_id=21754" TargetMode="External"/><Relationship Id="rId15" Type="http://schemas.openxmlformats.org/officeDocument/2006/relationships/hyperlink" Target="http://www.df35.ru/index.php?option=com_content&amp;view=category&amp;id=125:2013-01-28-10-05-52&amp;layout=default" TargetMode="External"/><Relationship Id="rId23" Type="http://schemas.openxmlformats.org/officeDocument/2006/relationships/hyperlink" Target="http://www.minfin-altai.ru/about/deyatelnost/protocols-2014.php" TargetMode="External"/><Relationship Id="rId28" Type="http://schemas.openxmlformats.org/officeDocument/2006/relationships/hyperlink" Target="http://volgafin.volganet.ru/coordination/meeting/protocols/2811/" TargetMode="External"/><Relationship Id="rId36" Type="http://schemas.openxmlformats.org/officeDocument/2006/relationships/hyperlink" Target="http://&#1087;&#1088;&#1072;&#1074;&#1080;&#1090;&#1077;&#1083;&#1100;&#1089;&#1090;&#1074;&#1086;.&#1103;&#1085;&#1072;&#1086;.&#1088;&#1092;/power/iov/finance_dep/Obsh_sov_DF/" TargetMode="External"/><Relationship Id="rId10" Type="http://schemas.openxmlformats.org/officeDocument/2006/relationships/hyperlink" Target="http://narod.yarregion.ru/service/obschestvennye-sovety/spisok-sovetov/departament-finansov/discuss/" TargetMode="External"/><Relationship Id="rId19" Type="http://schemas.openxmlformats.org/officeDocument/2006/relationships/hyperlink" Target="http://www.depfin.admhmao.ru/wps/portal/fin/home/koord_organy" TargetMode="External"/><Relationship Id="rId31" Type="http://schemas.openxmlformats.org/officeDocument/2006/relationships/hyperlink" Target="http://www.finsmol.ru/council/nJ4SZSSN" TargetMode="External"/><Relationship Id="rId4" Type="http://schemas.openxmlformats.org/officeDocument/2006/relationships/hyperlink" Target="http://www.gfu.vrn.ru/obsch1/obsch2/" TargetMode="External"/><Relationship Id="rId9" Type="http://schemas.openxmlformats.org/officeDocument/2006/relationships/hyperlink" Target="http://minfin.tularegion.ru/obchsovet/" TargetMode="External"/><Relationship Id="rId14" Type="http://schemas.openxmlformats.org/officeDocument/2006/relationships/hyperlink" Target="http://dvinaland.ru/gov/-6x0eyecf" TargetMode="External"/><Relationship Id="rId22" Type="http://schemas.openxmlformats.org/officeDocument/2006/relationships/hyperlink" Target="http://minfin.krskstate.ru/social" TargetMode="External"/><Relationship Id="rId27" Type="http://schemas.openxmlformats.org/officeDocument/2006/relationships/hyperlink" Target="http://dtf.avo.ru/index.php?option=com_content&amp;view=category&amp;layout=blog&amp;id=84&amp;Itemid=173" TargetMode="External"/><Relationship Id="rId30" Type="http://schemas.openxmlformats.org/officeDocument/2006/relationships/hyperlink" Target="http://sakhminfin.ru/index.php/oministerstve/kosoorg/obshchestvennyj-sovet" TargetMode="External"/><Relationship Id="rId35" Type="http://schemas.openxmlformats.org/officeDocument/2006/relationships/hyperlink" Target="http://mfnsonso2.nso.ru/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88"/>
  <sheetViews>
    <sheetView view="pageBreakPreview" zoomScaleSheetLayoutView="100" workbookViewId="0">
      <selection activeCell="A4" sqref="A4:H88"/>
    </sheetView>
  </sheetViews>
  <sheetFormatPr defaultColWidth="9.109375" defaultRowHeight="13.2" x14ac:dyDescent="0.25"/>
  <cols>
    <col min="1" max="1" width="39.44140625" style="1" customWidth="1"/>
    <col min="2" max="3" width="12.6640625" style="1" customWidth="1"/>
    <col min="4" max="4" width="22.88671875" style="1" customWidth="1"/>
    <col min="5" max="5" width="24" style="1" customWidth="1"/>
    <col min="6" max="6" width="26.109375" style="1" customWidth="1"/>
    <col min="7" max="7" width="16.109375" style="1" customWidth="1"/>
    <col min="8" max="8" width="18.6640625" style="1" customWidth="1"/>
    <col min="9" max="16384" width="9.109375" style="1"/>
  </cols>
  <sheetData>
    <row r="1" spans="1:8" ht="15.75" customHeight="1" x14ac:dyDescent="0.25">
      <c r="A1" s="209" t="s">
        <v>166</v>
      </c>
      <c r="B1" s="209"/>
      <c r="C1" s="209"/>
      <c r="D1" s="210"/>
      <c r="E1" s="210"/>
      <c r="F1" s="210"/>
      <c r="G1" s="210"/>
      <c r="H1" s="210"/>
    </row>
    <row r="2" spans="1:8" ht="94.5" customHeight="1" x14ac:dyDescent="0.25">
      <c r="A2" s="90" t="s">
        <v>90</v>
      </c>
      <c r="B2" s="90" t="s">
        <v>94</v>
      </c>
      <c r="C2" s="90" t="s">
        <v>597</v>
      </c>
      <c r="D2" s="86" t="str">
        <f>'Показатель 8.1'!A1</f>
        <v>8.1. Публикация информационного собщения о проведении публичных слушаний по годовому отчету об исполнении бюджета</v>
      </c>
      <c r="E2" s="86" t="str">
        <f>'Показатель 8.2'!A1</f>
        <v>8.2. Проведение во II квартале 2015 года опросов общественного мнения по бюджетной тематике</v>
      </c>
      <c r="F2" s="86" t="str">
        <f>'Показатель 8.3'!A1</f>
        <v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v>
      </c>
      <c r="G2" s="146" t="str">
        <f>'Показатель 8.4'!A1</f>
        <v>8.4. Использование социальных сетей</v>
      </c>
      <c r="H2" s="86" t="str">
        <f>'Показатель 8.5'!A1</f>
        <v>8.5. Работа Общественного совета, созданного при финансовом органе, во II квартале 2015 года</v>
      </c>
    </row>
    <row r="3" spans="1:8" ht="15" customHeight="1" x14ac:dyDescent="0.25">
      <c r="A3" s="55" t="s">
        <v>91</v>
      </c>
      <c r="B3" s="92"/>
      <c r="C3" s="92" t="s">
        <v>92</v>
      </c>
      <c r="D3" s="14" t="s">
        <v>92</v>
      </c>
      <c r="E3" s="14" t="s">
        <v>92</v>
      </c>
      <c r="F3" s="14" t="s">
        <v>92</v>
      </c>
      <c r="G3" s="14" t="s">
        <v>92</v>
      </c>
      <c r="H3" s="14" t="s">
        <v>92</v>
      </c>
    </row>
    <row r="4" spans="1:8" ht="15" customHeight="1" x14ac:dyDescent="0.25">
      <c r="A4" s="56" t="s">
        <v>78</v>
      </c>
      <c r="B4" s="208" t="str">
        <f t="shared" ref="B4:B35" si="0">RANK(C4,$C$4:$C$88)&amp;IF(COUNTIF($C$4:$C$88,C4)&gt;1,"-"&amp;RANK(C4,$C$4:$C$88)+COUNTIF($C$4:$C$88,C4)-1,"")</f>
        <v>1</v>
      </c>
      <c r="C4" s="98">
        <f t="shared" ref="C4:C35" si="1">SUM(D4:H4)</f>
        <v>8</v>
      </c>
      <c r="D4" s="99">
        <f>VLOOKUP($A4,'Оценка (Раздел 8)'!$A$7:$I$100,5,0)</f>
        <v>2</v>
      </c>
      <c r="E4" s="99">
        <f>VLOOKUP($A4,'Оценка (Раздел 8)'!$A$7:$I$100,6,0)</f>
        <v>2</v>
      </c>
      <c r="F4" s="99">
        <f>VLOOKUP($A4,'Оценка (Раздел 8)'!$A$7:$I$100,7,0)</f>
        <v>2</v>
      </c>
      <c r="G4" s="99">
        <f>VLOOKUP($A4,'Оценка (Раздел 8)'!$A$7:$I$100,8,0)</f>
        <v>1</v>
      </c>
      <c r="H4" s="99">
        <f>VLOOKUP($A4,'Оценка (Раздел 8)'!$A$7:$I$100,9,0)</f>
        <v>1</v>
      </c>
    </row>
    <row r="5" spans="1:8" ht="15" customHeight="1" x14ac:dyDescent="0.25">
      <c r="A5" s="56" t="s">
        <v>34</v>
      </c>
      <c r="B5" s="208" t="str">
        <f t="shared" si="0"/>
        <v>2-4</v>
      </c>
      <c r="C5" s="98">
        <f t="shared" si="1"/>
        <v>7</v>
      </c>
      <c r="D5" s="99">
        <f>VLOOKUP($A5,'Оценка (Раздел 8)'!$A$7:$I$100,5,0)</f>
        <v>2</v>
      </c>
      <c r="E5" s="99">
        <f>VLOOKUP($A5,'Оценка (Раздел 8)'!$A$7:$I$100,6,0)</f>
        <v>2</v>
      </c>
      <c r="F5" s="99">
        <f>VLOOKUP($A5,'Оценка (Раздел 8)'!$A$7:$I$100,7,0)</f>
        <v>2</v>
      </c>
      <c r="G5" s="99">
        <f>VLOOKUP($A5,'Оценка (Раздел 8)'!$A$7:$I$100,8,0)</f>
        <v>0</v>
      </c>
      <c r="H5" s="99">
        <f>VLOOKUP($A5,'Оценка (Раздел 8)'!$A$7:$I$100,9,0)</f>
        <v>1</v>
      </c>
    </row>
    <row r="6" spans="1:8" ht="15" customHeight="1" x14ac:dyDescent="0.25">
      <c r="A6" s="56" t="s">
        <v>55</v>
      </c>
      <c r="B6" s="208" t="str">
        <f t="shared" si="0"/>
        <v>2-4</v>
      </c>
      <c r="C6" s="98">
        <f t="shared" si="1"/>
        <v>7</v>
      </c>
      <c r="D6" s="99">
        <f>VLOOKUP($A6,'Оценка (Раздел 8)'!$A$7:$I$100,5,0)</f>
        <v>2</v>
      </c>
      <c r="E6" s="99">
        <f>VLOOKUP($A6,'Оценка (Раздел 8)'!$A$7:$I$100,6,0)</f>
        <v>2</v>
      </c>
      <c r="F6" s="99">
        <f>VLOOKUP($A6,'Оценка (Раздел 8)'!$A$7:$I$100,7,0)</f>
        <v>1</v>
      </c>
      <c r="G6" s="99">
        <f>VLOOKUP($A6,'Оценка (Раздел 8)'!$A$7:$I$100,8,0)</f>
        <v>1</v>
      </c>
      <c r="H6" s="99">
        <f>VLOOKUP($A6,'Оценка (Раздел 8)'!$A$7:$I$100,9,0)</f>
        <v>1</v>
      </c>
    </row>
    <row r="7" spans="1:8" ht="15" customHeight="1" x14ac:dyDescent="0.25">
      <c r="A7" s="56" t="s">
        <v>74</v>
      </c>
      <c r="B7" s="208" t="str">
        <f t="shared" si="0"/>
        <v>2-4</v>
      </c>
      <c r="C7" s="98">
        <f t="shared" si="1"/>
        <v>7</v>
      </c>
      <c r="D7" s="99">
        <f>VLOOKUP($A7,'Оценка (Раздел 8)'!$A$7:$I$100,5,0)</f>
        <v>2</v>
      </c>
      <c r="E7" s="99">
        <f>VLOOKUP($A7,'Оценка (Раздел 8)'!$A$7:$I$100,6,0)</f>
        <v>2</v>
      </c>
      <c r="F7" s="99">
        <f>VLOOKUP($A7,'Оценка (Раздел 8)'!$A$7:$I$100,7,0)</f>
        <v>2</v>
      </c>
      <c r="G7" s="99">
        <f>VLOOKUP($A7,'Оценка (Раздел 8)'!$A$7:$I$100,8,0)</f>
        <v>0</v>
      </c>
      <c r="H7" s="99">
        <f>VLOOKUP($A7,'Оценка (Раздел 8)'!$A$7:$I$100,9,0)</f>
        <v>1</v>
      </c>
    </row>
    <row r="8" spans="1:8" ht="15" customHeight="1" x14ac:dyDescent="0.25">
      <c r="A8" s="56" t="s">
        <v>72</v>
      </c>
      <c r="B8" s="208" t="str">
        <f t="shared" si="0"/>
        <v>5-7</v>
      </c>
      <c r="C8" s="98">
        <f t="shared" si="1"/>
        <v>6</v>
      </c>
      <c r="D8" s="99">
        <f>VLOOKUP($A8,'Оценка (Раздел 8)'!$A$7:$I$100,5,0)</f>
        <v>2</v>
      </c>
      <c r="E8" s="99">
        <f>VLOOKUP($A8,'Оценка (Раздел 8)'!$A$7:$I$100,6,0)</f>
        <v>2</v>
      </c>
      <c r="F8" s="99">
        <f>VLOOKUP($A8,'Оценка (Раздел 8)'!$A$7:$I$100,7,0)</f>
        <v>1</v>
      </c>
      <c r="G8" s="99">
        <f>VLOOKUP($A8,'Оценка (Раздел 8)'!$A$7:$I$100,8,0)</f>
        <v>0</v>
      </c>
      <c r="H8" s="99">
        <f>VLOOKUP($A8,'Оценка (Раздел 8)'!$A$7:$I$100,9,0)</f>
        <v>1</v>
      </c>
    </row>
    <row r="9" spans="1:8" ht="15" customHeight="1" x14ac:dyDescent="0.25">
      <c r="A9" s="56" t="s">
        <v>21</v>
      </c>
      <c r="B9" s="208" t="str">
        <f t="shared" si="0"/>
        <v>5-7</v>
      </c>
      <c r="C9" s="98">
        <f t="shared" si="1"/>
        <v>6</v>
      </c>
      <c r="D9" s="99">
        <f>VLOOKUP($A9,'Оценка (Раздел 8)'!$A$7:$I$100,5,0)</f>
        <v>2</v>
      </c>
      <c r="E9" s="99">
        <f>VLOOKUP($A9,'Оценка (Раздел 8)'!$A$7:$I$100,6,0)</f>
        <v>2</v>
      </c>
      <c r="F9" s="99">
        <f>VLOOKUP($A9,'Оценка (Раздел 8)'!$A$7:$I$100,7,0)</f>
        <v>0</v>
      </c>
      <c r="G9" s="99">
        <f>VLOOKUP($A9,'Оценка (Раздел 8)'!$A$7:$I$100,8,0)</f>
        <v>1</v>
      </c>
      <c r="H9" s="99">
        <f>VLOOKUP($A9,'Оценка (Раздел 8)'!$A$7:$I$100,9,0)</f>
        <v>1</v>
      </c>
    </row>
    <row r="10" spans="1:8" ht="15" customHeight="1" x14ac:dyDescent="0.25">
      <c r="A10" s="56" t="s">
        <v>44</v>
      </c>
      <c r="B10" s="208" t="str">
        <f t="shared" si="0"/>
        <v>5-7</v>
      </c>
      <c r="C10" s="98">
        <f t="shared" si="1"/>
        <v>6</v>
      </c>
      <c r="D10" s="99">
        <f>VLOOKUP($A10,'Оценка (Раздел 8)'!$A$7:$I$100,5,0)</f>
        <v>0</v>
      </c>
      <c r="E10" s="99">
        <f>VLOOKUP($A10,'Оценка (Раздел 8)'!$A$7:$I$100,6,0)</f>
        <v>2</v>
      </c>
      <c r="F10" s="99">
        <f>VLOOKUP($A10,'Оценка (Раздел 8)'!$A$7:$I$100,7,0)</f>
        <v>2</v>
      </c>
      <c r="G10" s="99">
        <f>VLOOKUP($A10,'Оценка (Раздел 8)'!$A$7:$I$100,8,0)</f>
        <v>1</v>
      </c>
      <c r="H10" s="99">
        <f>VLOOKUP($A10,'Оценка (Раздел 8)'!$A$7:$I$100,9,0)</f>
        <v>1</v>
      </c>
    </row>
    <row r="11" spans="1:8" ht="15" customHeight="1" x14ac:dyDescent="0.25">
      <c r="A11" s="56" t="s">
        <v>32</v>
      </c>
      <c r="B11" s="208" t="str">
        <f t="shared" si="0"/>
        <v>8-9</v>
      </c>
      <c r="C11" s="98">
        <f t="shared" si="1"/>
        <v>5</v>
      </c>
      <c r="D11" s="99">
        <f>VLOOKUP($A11,'Оценка (Раздел 8)'!$A$7:$I$100,5,0)</f>
        <v>2</v>
      </c>
      <c r="E11" s="99">
        <f>VLOOKUP($A11,'Оценка (Раздел 8)'!$A$7:$I$100,6,0)</f>
        <v>2</v>
      </c>
      <c r="F11" s="99">
        <f>VLOOKUP($A11,'Оценка (Раздел 8)'!$A$7:$I$100,7,0)</f>
        <v>0</v>
      </c>
      <c r="G11" s="99">
        <f>VLOOKUP($A11,'Оценка (Раздел 8)'!$A$7:$I$100,8,0)</f>
        <v>0</v>
      </c>
      <c r="H11" s="99">
        <f>VLOOKUP($A11,'Оценка (Раздел 8)'!$A$7:$I$100,9,0)</f>
        <v>1</v>
      </c>
    </row>
    <row r="12" spans="1:8" ht="15" customHeight="1" x14ac:dyDescent="0.25">
      <c r="A12" s="56" t="s">
        <v>75</v>
      </c>
      <c r="B12" s="208" t="str">
        <f t="shared" si="0"/>
        <v>8-9</v>
      </c>
      <c r="C12" s="98">
        <f t="shared" si="1"/>
        <v>5</v>
      </c>
      <c r="D12" s="99">
        <f>VLOOKUP($A12,'Оценка (Раздел 8)'!$A$7:$I$100,5,0)</f>
        <v>0</v>
      </c>
      <c r="E12" s="99">
        <f>VLOOKUP($A12,'Оценка (Раздел 8)'!$A$7:$I$100,6,0)</f>
        <v>1</v>
      </c>
      <c r="F12" s="99">
        <f>VLOOKUP($A12,'Оценка (Раздел 8)'!$A$7:$I$100,7,0)</f>
        <v>2</v>
      </c>
      <c r="G12" s="99">
        <f>VLOOKUP($A12,'Оценка (Раздел 8)'!$A$7:$I$100,8,0)</f>
        <v>1</v>
      </c>
      <c r="H12" s="99">
        <f>VLOOKUP($A12,'Оценка (Раздел 8)'!$A$7:$I$100,9,0)</f>
        <v>1</v>
      </c>
    </row>
    <row r="13" spans="1:8" ht="15" customHeight="1" x14ac:dyDescent="0.25">
      <c r="A13" s="56" t="s">
        <v>26</v>
      </c>
      <c r="B13" s="208" t="str">
        <f t="shared" si="0"/>
        <v>10-14</v>
      </c>
      <c r="C13" s="98">
        <f t="shared" si="1"/>
        <v>4</v>
      </c>
      <c r="D13" s="99">
        <f>VLOOKUP($A13,'Оценка (Раздел 8)'!$A$7:$I$100,5,0)</f>
        <v>2</v>
      </c>
      <c r="E13" s="99">
        <f>VLOOKUP($A13,'Оценка (Раздел 8)'!$A$7:$I$100,6,0)</f>
        <v>1</v>
      </c>
      <c r="F13" s="99">
        <f>VLOOKUP($A13,'Оценка (Раздел 8)'!$A$7:$I$100,7,0)</f>
        <v>0</v>
      </c>
      <c r="G13" s="99">
        <f>VLOOKUP($A13,'Оценка (Раздел 8)'!$A$7:$I$100,8,0)</f>
        <v>1</v>
      </c>
      <c r="H13" s="99">
        <f>VLOOKUP($A13,'Оценка (Раздел 8)'!$A$7:$I$100,9,0)</f>
        <v>0</v>
      </c>
    </row>
    <row r="14" spans="1:8" ht="15" customHeight="1" x14ac:dyDescent="0.25">
      <c r="A14" s="56" t="s">
        <v>3</v>
      </c>
      <c r="B14" s="208" t="str">
        <f t="shared" si="0"/>
        <v>10-14</v>
      </c>
      <c r="C14" s="98">
        <f t="shared" si="1"/>
        <v>4</v>
      </c>
      <c r="D14" s="99">
        <f>VLOOKUP($A14,'Оценка (Раздел 8)'!$A$7:$I$100,5,0)</f>
        <v>2</v>
      </c>
      <c r="E14" s="99">
        <f>VLOOKUP($A14,'Оценка (Раздел 8)'!$A$7:$I$100,6,0)</f>
        <v>0</v>
      </c>
      <c r="F14" s="99">
        <f>VLOOKUP($A14,'Оценка (Раздел 8)'!$A$7:$I$100,7,0)</f>
        <v>1</v>
      </c>
      <c r="G14" s="99">
        <f>VLOOKUP($A14,'Оценка (Раздел 8)'!$A$7:$I$100,8,0)</f>
        <v>0</v>
      </c>
      <c r="H14" s="99">
        <f>VLOOKUP($A14,'Оценка (Раздел 8)'!$A$7:$I$100,9,0)</f>
        <v>1</v>
      </c>
    </row>
    <row r="15" spans="1:8" ht="15" customHeight="1" x14ac:dyDescent="0.25">
      <c r="A15" s="56" t="s">
        <v>20</v>
      </c>
      <c r="B15" s="208" t="str">
        <f t="shared" si="0"/>
        <v>10-14</v>
      </c>
      <c r="C15" s="98">
        <f t="shared" si="1"/>
        <v>4</v>
      </c>
      <c r="D15" s="99">
        <f>VLOOKUP($A15,'Оценка (Раздел 8)'!$A$7:$I$100,5,0)</f>
        <v>2</v>
      </c>
      <c r="E15" s="99">
        <f>VLOOKUP($A15,'Оценка (Раздел 8)'!$A$7:$I$100,6,0)</f>
        <v>0</v>
      </c>
      <c r="F15" s="99">
        <f>VLOOKUP($A15,'Оценка (Раздел 8)'!$A$7:$I$100,7,0)</f>
        <v>0</v>
      </c>
      <c r="G15" s="99">
        <f>VLOOKUP($A15,'Оценка (Раздел 8)'!$A$7:$I$100,8,0)</f>
        <v>1</v>
      </c>
      <c r="H15" s="99">
        <f>VLOOKUP($A15,'Оценка (Раздел 8)'!$A$7:$I$100,9,0)</f>
        <v>1</v>
      </c>
    </row>
    <row r="16" spans="1:8" ht="15" customHeight="1" x14ac:dyDescent="0.25">
      <c r="A16" s="56" t="s">
        <v>10</v>
      </c>
      <c r="B16" s="208" t="str">
        <f t="shared" si="0"/>
        <v>10-14</v>
      </c>
      <c r="C16" s="98">
        <f t="shared" si="1"/>
        <v>4</v>
      </c>
      <c r="D16" s="99">
        <f>VLOOKUP($A16,'Оценка (Раздел 8)'!$A$7:$I$100,5,0)</f>
        <v>0</v>
      </c>
      <c r="E16" s="99">
        <f>VLOOKUP($A16,'Оценка (Раздел 8)'!$A$7:$I$100,6,0)</f>
        <v>2</v>
      </c>
      <c r="F16" s="99">
        <f>VLOOKUP($A16,'Оценка (Раздел 8)'!$A$7:$I$100,7,0)</f>
        <v>0</v>
      </c>
      <c r="G16" s="99">
        <f>VLOOKUP($A16,'Оценка (Раздел 8)'!$A$7:$I$100,8,0)</f>
        <v>1</v>
      </c>
      <c r="H16" s="99">
        <f>VLOOKUP($A16,'Оценка (Раздел 8)'!$A$7:$I$100,9,0)</f>
        <v>1</v>
      </c>
    </row>
    <row r="17" spans="1:8" ht="15" customHeight="1" x14ac:dyDescent="0.25">
      <c r="A17" s="56" t="s">
        <v>59</v>
      </c>
      <c r="B17" s="208" t="str">
        <f t="shared" si="0"/>
        <v>10-14</v>
      </c>
      <c r="C17" s="98">
        <f t="shared" si="1"/>
        <v>4</v>
      </c>
      <c r="D17" s="99">
        <f>VLOOKUP($A17,'Оценка (Раздел 8)'!$A$7:$I$100,5,0)</f>
        <v>0</v>
      </c>
      <c r="E17" s="99">
        <f>VLOOKUP($A17,'Оценка (Раздел 8)'!$A$7:$I$100,6,0)</f>
        <v>2</v>
      </c>
      <c r="F17" s="99">
        <f>VLOOKUP($A17,'Оценка (Раздел 8)'!$A$7:$I$100,7,0)</f>
        <v>0</v>
      </c>
      <c r="G17" s="99">
        <f>VLOOKUP($A17,'Оценка (Раздел 8)'!$A$7:$I$100,8,0)</f>
        <v>1</v>
      </c>
      <c r="H17" s="99">
        <f>VLOOKUP($A17,'Оценка (Раздел 8)'!$A$7:$I$100,9,0)</f>
        <v>1</v>
      </c>
    </row>
    <row r="18" spans="1:8" ht="15" customHeight="1" x14ac:dyDescent="0.25">
      <c r="A18" s="56" t="s">
        <v>8</v>
      </c>
      <c r="B18" s="208" t="str">
        <f t="shared" si="0"/>
        <v>15-19</v>
      </c>
      <c r="C18" s="98">
        <f t="shared" si="1"/>
        <v>3</v>
      </c>
      <c r="D18" s="99">
        <f>VLOOKUP($A18,'Оценка (Раздел 8)'!$A$7:$I$100,5,0)</f>
        <v>2</v>
      </c>
      <c r="E18" s="99">
        <f>VLOOKUP($A18,'Оценка (Раздел 8)'!$A$7:$I$100,6,0)</f>
        <v>0</v>
      </c>
      <c r="F18" s="99">
        <f>VLOOKUP($A18,'Оценка (Раздел 8)'!$A$7:$I$100,7,0)</f>
        <v>0</v>
      </c>
      <c r="G18" s="99">
        <f>VLOOKUP($A18,'Оценка (Раздел 8)'!$A$7:$I$100,8,0)</f>
        <v>0</v>
      </c>
      <c r="H18" s="99">
        <f>VLOOKUP($A18,'Оценка (Раздел 8)'!$A$7:$I$100,9,0)</f>
        <v>1</v>
      </c>
    </row>
    <row r="19" spans="1:8" ht="15" customHeight="1" x14ac:dyDescent="0.25">
      <c r="A19" s="56" t="s">
        <v>22</v>
      </c>
      <c r="B19" s="208" t="str">
        <f t="shared" si="0"/>
        <v>15-19</v>
      </c>
      <c r="C19" s="98">
        <f t="shared" si="1"/>
        <v>3</v>
      </c>
      <c r="D19" s="99">
        <f>VLOOKUP($A19,'Оценка (Раздел 8)'!$A$7:$I$100,5,0)</f>
        <v>2</v>
      </c>
      <c r="E19" s="99">
        <f>VLOOKUP($A19,'Оценка (Раздел 8)'!$A$7:$I$100,6,0)</f>
        <v>0</v>
      </c>
      <c r="F19" s="99">
        <f>VLOOKUP($A19,'Оценка (Раздел 8)'!$A$7:$I$100,7,0)</f>
        <v>0</v>
      </c>
      <c r="G19" s="99">
        <f>VLOOKUP($A19,'Оценка (Раздел 8)'!$A$7:$I$100,8,0)</f>
        <v>0</v>
      </c>
      <c r="H19" s="99">
        <f>VLOOKUP($A19,'Оценка (Раздел 8)'!$A$7:$I$100,9,0)</f>
        <v>1</v>
      </c>
    </row>
    <row r="20" spans="1:8" ht="15" customHeight="1" x14ac:dyDescent="0.25">
      <c r="A20" s="56" t="s">
        <v>25</v>
      </c>
      <c r="B20" s="208" t="str">
        <f t="shared" si="0"/>
        <v>15-19</v>
      </c>
      <c r="C20" s="98">
        <f t="shared" si="1"/>
        <v>3</v>
      </c>
      <c r="D20" s="99">
        <f>VLOOKUP($A20,'Оценка (Раздел 8)'!$A$7:$I$100,5,0)</f>
        <v>2</v>
      </c>
      <c r="E20" s="99">
        <f>VLOOKUP($A20,'Оценка (Раздел 8)'!$A$7:$I$100,6,0)</f>
        <v>0</v>
      </c>
      <c r="F20" s="99">
        <f>VLOOKUP($A20,'Оценка (Раздел 8)'!$A$7:$I$100,7,0)</f>
        <v>0</v>
      </c>
      <c r="G20" s="99">
        <f>VLOOKUP($A20,'Оценка (Раздел 8)'!$A$7:$I$100,8,0)</f>
        <v>1</v>
      </c>
      <c r="H20" s="99">
        <f>VLOOKUP($A20,'Оценка (Раздел 8)'!$A$7:$I$100,9,0)</f>
        <v>0</v>
      </c>
    </row>
    <row r="21" spans="1:8" ht="15" customHeight="1" x14ac:dyDescent="0.25">
      <c r="A21" s="56" t="s">
        <v>23</v>
      </c>
      <c r="B21" s="208" t="str">
        <f t="shared" si="0"/>
        <v>15-19</v>
      </c>
      <c r="C21" s="98">
        <f t="shared" si="1"/>
        <v>3</v>
      </c>
      <c r="D21" s="99">
        <f>VLOOKUP($A21,'Оценка (Раздел 8)'!$A$7:$I$100,5,0)</f>
        <v>2</v>
      </c>
      <c r="E21" s="99">
        <f>VLOOKUP($A21,'Оценка (Раздел 8)'!$A$7:$I$100,6,0)</f>
        <v>0</v>
      </c>
      <c r="F21" s="99">
        <f>VLOOKUP($A21,'Оценка (Раздел 8)'!$A$7:$I$100,7,0)</f>
        <v>0</v>
      </c>
      <c r="G21" s="99">
        <f>VLOOKUP($A21,'Оценка (Раздел 8)'!$A$7:$I$100,8,0)</f>
        <v>0</v>
      </c>
      <c r="H21" s="99">
        <f>VLOOKUP($A21,'Оценка (Раздел 8)'!$A$7:$I$100,9,0)</f>
        <v>1</v>
      </c>
    </row>
    <row r="22" spans="1:8" ht="15" customHeight="1" x14ac:dyDescent="0.25">
      <c r="A22" s="56" t="s">
        <v>41</v>
      </c>
      <c r="B22" s="208" t="str">
        <f t="shared" si="0"/>
        <v>15-19</v>
      </c>
      <c r="C22" s="98">
        <f t="shared" si="1"/>
        <v>3</v>
      </c>
      <c r="D22" s="99">
        <f>VLOOKUP($A22,'Оценка (Раздел 8)'!$A$7:$I$100,5,0)</f>
        <v>2</v>
      </c>
      <c r="E22" s="99">
        <f>VLOOKUP($A22,'Оценка (Раздел 8)'!$A$7:$I$100,6,0)</f>
        <v>0</v>
      </c>
      <c r="F22" s="99">
        <f>VLOOKUP($A22,'Оценка (Раздел 8)'!$A$7:$I$100,7,0)</f>
        <v>0</v>
      </c>
      <c r="G22" s="99">
        <f>VLOOKUP($A22,'Оценка (Раздел 8)'!$A$7:$I$100,8,0)</f>
        <v>0</v>
      </c>
      <c r="H22" s="99">
        <f>VLOOKUP($A22,'Оценка (Раздел 8)'!$A$7:$I$100,9,0)</f>
        <v>1</v>
      </c>
    </row>
    <row r="23" spans="1:8" ht="15" customHeight="1" x14ac:dyDescent="0.25">
      <c r="A23" s="56" t="s">
        <v>30</v>
      </c>
      <c r="B23" s="208" t="str">
        <f t="shared" si="0"/>
        <v>20-22</v>
      </c>
      <c r="C23" s="98">
        <f t="shared" si="1"/>
        <v>2.5</v>
      </c>
      <c r="D23" s="99">
        <f>VLOOKUP($A23,'Оценка (Раздел 8)'!$A$7:$I$100,5,0)</f>
        <v>2</v>
      </c>
      <c r="E23" s="99">
        <f>VLOOKUP($A23,'Оценка (Раздел 8)'!$A$7:$I$100,6,0)</f>
        <v>0</v>
      </c>
      <c r="F23" s="99">
        <f>VLOOKUP($A23,'Оценка (Раздел 8)'!$A$7:$I$100,7,0)</f>
        <v>0</v>
      </c>
      <c r="G23" s="99">
        <f>VLOOKUP($A23,'Оценка (Раздел 8)'!$A$7:$I$100,8,0)</f>
        <v>0.5</v>
      </c>
      <c r="H23" s="99">
        <f>VLOOKUP($A23,'Оценка (Раздел 8)'!$A$7:$I$100,9,0)</f>
        <v>0</v>
      </c>
    </row>
    <row r="24" spans="1:8" ht="15" customHeight="1" x14ac:dyDescent="0.25">
      <c r="A24" s="56" t="s">
        <v>65</v>
      </c>
      <c r="B24" s="208" t="str">
        <f t="shared" si="0"/>
        <v>20-22</v>
      </c>
      <c r="C24" s="98">
        <f t="shared" si="1"/>
        <v>2.5</v>
      </c>
      <c r="D24" s="99">
        <f>VLOOKUP($A24,'Оценка (Раздел 8)'!$A$7:$I$100,5,0)</f>
        <v>0.5</v>
      </c>
      <c r="E24" s="99">
        <f>VLOOKUP($A24,'Оценка (Раздел 8)'!$A$7:$I$100,6,0)</f>
        <v>0</v>
      </c>
      <c r="F24" s="99">
        <f>VLOOKUP($A24,'Оценка (Раздел 8)'!$A$7:$I$100,7,0)</f>
        <v>1</v>
      </c>
      <c r="G24" s="99">
        <f>VLOOKUP($A24,'Оценка (Раздел 8)'!$A$7:$I$100,8,0)</f>
        <v>0</v>
      </c>
      <c r="H24" s="99">
        <f>VLOOKUP($A24,'Оценка (Раздел 8)'!$A$7:$I$100,9,0)</f>
        <v>1</v>
      </c>
    </row>
    <row r="25" spans="1:8" ht="15" customHeight="1" x14ac:dyDescent="0.25">
      <c r="A25" s="56" t="s">
        <v>14</v>
      </c>
      <c r="B25" s="208" t="str">
        <f t="shared" si="0"/>
        <v>20-22</v>
      </c>
      <c r="C25" s="98">
        <f t="shared" si="1"/>
        <v>2.5</v>
      </c>
      <c r="D25" s="99">
        <f>VLOOKUP($A25,'Оценка (Раздел 8)'!$A$7:$I$100,5,0)</f>
        <v>0</v>
      </c>
      <c r="E25" s="99">
        <f>VLOOKUP($A25,'Оценка (Раздел 8)'!$A$7:$I$100,6,0)</f>
        <v>0.5</v>
      </c>
      <c r="F25" s="99">
        <f>VLOOKUP($A25,'Оценка (Раздел 8)'!$A$7:$I$100,7,0)</f>
        <v>0</v>
      </c>
      <c r="G25" s="99">
        <f>VLOOKUP($A25,'Оценка (Раздел 8)'!$A$7:$I$100,8,0)</f>
        <v>1</v>
      </c>
      <c r="H25" s="99">
        <f>VLOOKUP($A25,'Оценка (Раздел 8)'!$A$7:$I$100,9,0)</f>
        <v>1</v>
      </c>
    </row>
    <row r="26" spans="1:8" ht="15" customHeight="1" x14ac:dyDescent="0.25">
      <c r="A26" s="56" t="s">
        <v>5</v>
      </c>
      <c r="B26" s="208" t="str">
        <f t="shared" si="0"/>
        <v>23-35</v>
      </c>
      <c r="C26" s="98">
        <f t="shared" si="1"/>
        <v>2</v>
      </c>
      <c r="D26" s="99">
        <f>VLOOKUP($A26,'Оценка (Раздел 8)'!$A$7:$I$100,5,0)</f>
        <v>2</v>
      </c>
      <c r="E26" s="99">
        <f>VLOOKUP($A26,'Оценка (Раздел 8)'!$A$7:$I$100,6,0)</f>
        <v>0</v>
      </c>
      <c r="F26" s="99">
        <f>VLOOKUP($A26,'Оценка (Раздел 8)'!$A$7:$I$100,7,0)</f>
        <v>0</v>
      </c>
      <c r="G26" s="99">
        <f>VLOOKUP($A26,'Оценка (Раздел 8)'!$A$7:$I$100,8,0)</f>
        <v>0</v>
      </c>
      <c r="H26" s="99">
        <f>VLOOKUP($A26,'Оценка (Раздел 8)'!$A$7:$I$100,9,0)</f>
        <v>0</v>
      </c>
    </row>
    <row r="27" spans="1:8" ht="15" customHeight="1" x14ac:dyDescent="0.25">
      <c r="A27" s="56" t="s">
        <v>9</v>
      </c>
      <c r="B27" s="208" t="str">
        <f t="shared" si="0"/>
        <v>23-35</v>
      </c>
      <c r="C27" s="98">
        <f t="shared" si="1"/>
        <v>2</v>
      </c>
      <c r="D27" s="99">
        <f>VLOOKUP($A27,'Оценка (Раздел 8)'!$A$7:$I$100,5,0)</f>
        <v>2</v>
      </c>
      <c r="E27" s="99">
        <f>VLOOKUP($A27,'Оценка (Раздел 8)'!$A$7:$I$100,6,0)</f>
        <v>0</v>
      </c>
      <c r="F27" s="99">
        <f>VLOOKUP($A27,'Оценка (Раздел 8)'!$A$7:$I$100,7,0)</f>
        <v>0</v>
      </c>
      <c r="G27" s="99">
        <f>VLOOKUP($A27,'Оценка (Раздел 8)'!$A$7:$I$100,8,0)</f>
        <v>0</v>
      </c>
      <c r="H27" s="99">
        <f>VLOOKUP($A27,'Оценка (Раздел 8)'!$A$7:$I$100,9,0)</f>
        <v>0</v>
      </c>
    </row>
    <row r="28" spans="1:8" ht="15" customHeight="1" x14ac:dyDescent="0.25">
      <c r="A28" s="56" t="s">
        <v>48</v>
      </c>
      <c r="B28" s="208" t="str">
        <f t="shared" si="0"/>
        <v>23-35</v>
      </c>
      <c r="C28" s="98">
        <f t="shared" si="1"/>
        <v>2</v>
      </c>
      <c r="D28" s="99">
        <f>VLOOKUP($A28,'Оценка (Раздел 8)'!$A$7:$I$100,5,0)</f>
        <v>2</v>
      </c>
      <c r="E28" s="99">
        <f>VLOOKUP($A28,'Оценка (Раздел 8)'!$A$7:$I$100,6,0)</f>
        <v>0</v>
      </c>
      <c r="F28" s="99">
        <f>VLOOKUP($A28,'Оценка (Раздел 8)'!$A$7:$I$100,7,0)</f>
        <v>0</v>
      </c>
      <c r="G28" s="99">
        <f>VLOOKUP($A28,'Оценка (Раздел 8)'!$A$7:$I$100,8,0)</f>
        <v>0</v>
      </c>
      <c r="H28" s="99">
        <f>VLOOKUP($A28,'Оценка (Раздел 8)'!$A$7:$I$100,9,0)</f>
        <v>0</v>
      </c>
    </row>
    <row r="29" spans="1:8" ht="15" customHeight="1" x14ac:dyDescent="0.25">
      <c r="A29" s="56" t="s">
        <v>77</v>
      </c>
      <c r="B29" s="208" t="str">
        <f t="shared" si="0"/>
        <v>23-35</v>
      </c>
      <c r="C29" s="98">
        <f t="shared" si="1"/>
        <v>2</v>
      </c>
      <c r="D29" s="99">
        <f>VLOOKUP($A29,'Оценка (Раздел 8)'!$A$7:$I$100,5,0)</f>
        <v>2</v>
      </c>
      <c r="E29" s="99">
        <f>VLOOKUP($A29,'Оценка (Раздел 8)'!$A$7:$I$100,6,0)</f>
        <v>0</v>
      </c>
      <c r="F29" s="99">
        <f>VLOOKUP($A29,'Оценка (Раздел 8)'!$A$7:$I$100,7,0)</f>
        <v>0</v>
      </c>
      <c r="G29" s="99">
        <f>VLOOKUP($A29,'Оценка (Раздел 8)'!$A$7:$I$100,8,0)</f>
        <v>0</v>
      </c>
      <c r="H29" s="99">
        <f>VLOOKUP($A29,'Оценка (Раздел 8)'!$A$7:$I$100,9,0)</f>
        <v>0</v>
      </c>
    </row>
    <row r="30" spans="1:8" ht="15" customHeight="1" x14ac:dyDescent="0.25">
      <c r="A30" s="56" t="s">
        <v>88</v>
      </c>
      <c r="B30" s="208" t="str">
        <f t="shared" si="0"/>
        <v>23-35</v>
      </c>
      <c r="C30" s="98">
        <f t="shared" si="1"/>
        <v>2</v>
      </c>
      <c r="D30" s="99">
        <f>VLOOKUP($A30,'Оценка (Раздел 8)'!$A$7:$I$100,5,0)</f>
        <v>2</v>
      </c>
      <c r="E30" s="99">
        <f>VLOOKUP($A30,'Оценка (Раздел 8)'!$A$7:$I$100,6,0)</f>
        <v>0</v>
      </c>
      <c r="F30" s="99">
        <f>VLOOKUP($A30,'Оценка (Раздел 8)'!$A$7:$I$100,7,0)</f>
        <v>0</v>
      </c>
      <c r="G30" s="99">
        <f>VLOOKUP($A30,'Оценка (Раздел 8)'!$A$7:$I$100,8,0)</f>
        <v>0</v>
      </c>
      <c r="H30" s="99">
        <f>VLOOKUP($A30,'Оценка (Раздел 8)'!$A$7:$I$100,9,0)</f>
        <v>0</v>
      </c>
    </row>
    <row r="31" spans="1:8" ht="15" customHeight="1" x14ac:dyDescent="0.25">
      <c r="A31" s="56" t="s">
        <v>12</v>
      </c>
      <c r="B31" s="208" t="str">
        <f t="shared" si="0"/>
        <v>23-35</v>
      </c>
      <c r="C31" s="98">
        <f t="shared" si="1"/>
        <v>2</v>
      </c>
      <c r="D31" s="99">
        <f>VLOOKUP($A31,'Оценка (Раздел 8)'!$A$7:$I$100,5,0)</f>
        <v>1</v>
      </c>
      <c r="E31" s="99">
        <f>VLOOKUP($A31,'Оценка (Раздел 8)'!$A$7:$I$100,6,0)</f>
        <v>0</v>
      </c>
      <c r="F31" s="99">
        <f>VLOOKUP($A31,'Оценка (Раздел 8)'!$A$7:$I$100,7,0)</f>
        <v>0</v>
      </c>
      <c r="G31" s="99">
        <f>VLOOKUP($A31,'Оценка (Раздел 8)'!$A$7:$I$100,8,0)</f>
        <v>0</v>
      </c>
      <c r="H31" s="99">
        <f>VLOOKUP($A31,'Оценка (Раздел 8)'!$A$7:$I$100,9,0)</f>
        <v>1</v>
      </c>
    </row>
    <row r="32" spans="1:8" ht="15" customHeight="1" x14ac:dyDescent="0.25">
      <c r="A32" s="56" t="s">
        <v>50</v>
      </c>
      <c r="B32" s="208" t="str">
        <f t="shared" si="0"/>
        <v>23-35</v>
      </c>
      <c r="C32" s="98">
        <f t="shared" si="1"/>
        <v>2</v>
      </c>
      <c r="D32" s="99">
        <f>VLOOKUP($A32,'Оценка (Раздел 8)'!$A$7:$I$100,5,0)</f>
        <v>0</v>
      </c>
      <c r="E32" s="99">
        <f>VLOOKUP($A32,'Оценка (Раздел 8)'!$A$7:$I$100,6,0)</f>
        <v>2</v>
      </c>
      <c r="F32" s="99">
        <f>VLOOKUP($A32,'Оценка (Раздел 8)'!$A$7:$I$100,7,0)</f>
        <v>0</v>
      </c>
      <c r="G32" s="99">
        <f>VLOOKUP($A32,'Оценка (Раздел 8)'!$A$7:$I$100,8,0)</f>
        <v>0</v>
      </c>
      <c r="H32" s="99">
        <f>VLOOKUP($A32,'Оценка (Раздел 8)'!$A$7:$I$100,9,0)</f>
        <v>0</v>
      </c>
    </row>
    <row r="33" spans="1:8" ht="15" customHeight="1" x14ac:dyDescent="0.25">
      <c r="A33" s="56" t="s">
        <v>155</v>
      </c>
      <c r="B33" s="208" t="str">
        <f t="shared" si="0"/>
        <v>23-35</v>
      </c>
      <c r="C33" s="98">
        <f t="shared" si="1"/>
        <v>2</v>
      </c>
      <c r="D33" s="99">
        <f>VLOOKUP($A33,'Оценка (Раздел 8)'!$A$7:$I$100,5,0)</f>
        <v>0</v>
      </c>
      <c r="E33" s="99">
        <f>VLOOKUP($A33,'Оценка (Раздел 8)'!$A$7:$I$100,6,0)</f>
        <v>0</v>
      </c>
      <c r="F33" s="99">
        <f>VLOOKUP($A33,'Оценка (Раздел 8)'!$A$7:$I$100,7,0)</f>
        <v>0</v>
      </c>
      <c r="G33" s="99">
        <f>VLOOKUP($A33,'Оценка (Раздел 8)'!$A$7:$I$100,8,0)</f>
        <v>1</v>
      </c>
      <c r="H33" s="99">
        <f>VLOOKUP($A33,'Оценка (Раздел 8)'!$A$7:$I$100,9,0)</f>
        <v>1</v>
      </c>
    </row>
    <row r="34" spans="1:8" ht="15" customHeight="1" x14ac:dyDescent="0.25">
      <c r="A34" s="56" t="s">
        <v>1</v>
      </c>
      <c r="B34" s="208" t="str">
        <f t="shared" si="0"/>
        <v>23-35</v>
      </c>
      <c r="C34" s="98">
        <f t="shared" si="1"/>
        <v>2</v>
      </c>
      <c r="D34" s="99">
        <f>VLOOKUP($A34,'Оценка (Раздел 8)'!$A$7:$I$100,5,0)</f>
        <v>0</v>
      </c>
      <c r="E34" s="99">
        <f>VLOOKUP($A34,'Оценка (Раздел 8)'!$A$7:$I$100,6,0)</f>
        <v>0</v>
      </c>
      <c r="F34" s="99">
        <f>VLOOKUP($A34,'Оценка (Раздел 8)'!$A$7:$I$100,7,0)</f>
        <v>0</v>
      </c>
      <c r="G34" s="99">
        <f>VLOOKUP($A34,'Оценка (Раздел 8)'!$A$7:$I$100,8,0)</f>
        <v>1</v>
      </c>
      <c r="H34" s="99">
        <f>VLOOKUP($A34,'Оценка (Раздел 8)'!$A$7:$I$100,9,0)</f>
        <v>1</v>
      </c>
    </row>
    <row r="35" spans="1:8" ht="15" customHeight="1" x14ac:dyDescent="0.25">
      <c r="A35" s="56" t="s">
        <v>68</v>
      </c>
      <c r="B35" s="208" t="str">
        <f t="shared" si="0"/>
        <v>23-35</v>
      </c>
      <c r="C35" s="98">
        <f t="shared" si="1"/>
        <v>2</v>
      </c>
      <c r="D35" s="99">
        <f>VLOOKUP($A35,'Оценка (Раздел 8)'!$A$7:$I$100,5,0)</f>
        <v>0</v>
      </c>
      <c r="E35" s="99">
        <f>VLOOKUP($A35,'Оценка (Раздел 8)'!$A$7:$I$100,6,0)</f>
        <v>0</v>
      </c>
      <c r="F35" s="99">
        <f>VLOOKUP($A35,'Оценка (Раздел 8)'!$A$7:$I$100,7,0)</f>
        <v>0</v>
      </c>
      <c r="G35" s="99">
        <f>VLOOKUP($A35,'Оценка (Раздел 8)'!$A$7:$I$100,8,0)</f>
        <v>1</v>
      </c>
      <c r="H35" s="99">
        <f>VLOOKUP($A35,'Оценка (Раздел 8)'!$A$7:$I$100,9,0)</f>
        <v>1</v>
      </c>
    </row>
    <row r="36" spans="1:8" ht="15" customHeight="1" x14ac:dyDescent="0.25">
      <c r="A36" s="56" t="s">
        <v>46</v>
      </c>
      <c r="B36" s="208" t="str">
        <f t="shared" ref="B36:B67" si="2">RANK(C36,$C$4:$C$88)&amp;IF(COUNTIF($C$4:$C$88,C36)&gt;1,"-"&amp;RANK(C36,$C$4:$C$88)+COUNTIF($C$4:$C$88,C36)-1,"")</f>
        <v>23-35</v>
      </c>
      <c r="C36" s="98">
        <f t="shared" ref="C36:C67" si="3">SUM(D36:H36)</f>
        <v>2</v>
      </c>
      <c r="D36" s="99">
        <f>VLOOKUP($A36,'Оценка (Раздел 8)'!$A$7:$I$100,5,0)</f>
        <v>0</v>
      </c>
      <c r="E36" s="99">
        <f>VLOOKUP($A36,'Оценка (Раздел 8)'!$A$7:$I$100,6,0)</f>
        <v>0</v>
      </c>
      <c r="F36" s="99">
        <f>VLOOKUP($A36,'Оценка (Раздел 8)'!$A$7:$I$100,7,0)</f>
        <v>1</v>
      </c>
      <c r="G36" s="99">
        <f>VLOOKUP($A36,'Оценка (Раздел 8)'!$A$7:$I$100,8,0)</f>
        <v>0</v>
      </c>
      <c r="H36" s="99">
        <f>VLOOKUP($A36,'Оценка (Раздел 8)'!$A$7:$I$100,9,0)</f>
        <v>1</v>
      </c>
    </row>
    <row r="37" spans="1:8" ht="15" customHeight="1" x14ac:dyDescent="0.25">
      <c r="A37" s="56" t="s">
        <v>56</v>
      </c>
      <c r="B37" s="208" t="str">
        <f t="shared" si="2"/>
        <v>23-35</v>
      </c>
      <c r="C37" s="98">
        <f t="shared" si="3"/>
        <v>2</v>
      </c>
      <c r="D37" s="99">
        <f>VLOOKUP($A37,'Оценка (Раздел 8)'!$A$7:$I$100,5,0)</f>
        <v>0</v>
      </c>
      <c r="E37" s="99">
        <f>VLOOKUP($A37,'Оценка (Раздел 8)'!$A$7:$I$100,6,0)</f>
        <v>0</v>
      </c>
      <c r="F37" s="99">
        <f>VLOOKUP($A37,'Оценка (Раздел 8)'!$A$7:$I$100,7,0)</f>
        <v>1</v>
      </c>
      <c r="G37" s="99">
        <f>VLOOKUP($A37,'Оценка (Раздел 8)'!$A$7:$I$100,8,0)</f>
        <v>0</v>
      </c>
      <c r="H37" s="99">
        <f>VLOOKUP($A37,'Оценка (Раздел 8)'!$A$7:$I$100,9,0)</f>
        <v>1</v>
      </c>
    </row>
    <row r="38" spans="1:8" ht="15" customHeight="1" x14ac:dyDescent="0.25">
      <c r="A38" s="56" t="s">
        <v>83</v>
      </c>
      <c r="B38" s="208" t="str">
        <f t="shared" si="2"/>
        <v>23-35</v>
      </c>
      <c r="C38" s="98">
        <f t="shared" si="3"/>
        <v>2</v>
      </c>
      <c r="D38" s="99">
        <f>VLOOKUP($A38,'Оценка (Раздел 8)'!$A$7:$I$100,5,0)</f>
        <v>0</v>
      </c>
      <c r="E38" s="99">
        <f>VLOOKUP($A38,'Оценка (Раздел 8)'!$A$7:$I$100,6,0)</f>
        <v>0</v>
      </c>
      <c r="F38" s="99">
        <f>VLOOKUP($A38,'Оценка (Раздел 8)'!$A$7:$I$100,7,0)</f>
        <v>2</v>
      </c>
      <c r="G38" s="99">
        <f>VLOOKUP($A38,'Оценка (Раздел 8)'!$A$7:$I$100,8,0)</f>
        <v>0</v>
      </c>
      <c r="H38" s="99">
        <f>VLOOKUP($A38,'Оценка (Раздел 8)'!$A$7:$I$100,9,0)</f>
        <v>0</v>
      </c>
    </row>
    <row r="39" spans="1:8" ht="15" customHeight="1" x14ac:dyDescent="0.25">
      <c r="A39" s="56" t="s">
        <v>69</v>
      </c>
      <c r="B39" s="208" t="str">
        <f t="shared" si="2"/>
        <v>36-40</v>
      </c>
      <c r="C39" s="98">
        <f t="shared" si="3"/>
        <v>1.5</v>
      </c>
      <c r="D39" s="99">
        <f>VLOOKUP($A39,'Оценка (Раздел 8)'!$A$7:$I$100,5,0)</f>
        <v>1</v>
      </c>
      <c r="E39" s="99">
        <f>VLOOKUP($A39,'Оценка (Раздел 8)'!$A$7:$I$100,6,0)</f>
        <v>0</v>
      </c>
      <c r="F39" s="99">
        <f>VLOOKUP($A39,'Оценка (Раздел 8)'!$A$7:$I$100,7,0)</f>
        <v>0</v>
      </c>
      <c r="G39" s="99">
        <f>VLOOKUP($A39,'Оценка (Раздел 8)'!$A$7:$I$100,8,0)</f>
        <v>0</v>
      </c>
      <c r="H39" s="99">
        <f>VLOOKUP($A39,'Оценка (Раздел 8)'!$A$7:$I$100,9,0)</f>
        <v>0.5</v>
      </c>
    </row>
    <row r="40" spans="1:8" ht="15" customHeight="1" x14ac:dyDescent="0.25">
      <c r="A40" s="56" t="s">
        <v>70</v>
      </c>
      <c r="B40" s="208" t="str">
        <f t="shared" si="2"/>
        <v>36-40</v>
      </c>
      <c r="C40" s="98">
        <f t="shared" si="3"/>
        <v>1.5</v>
      </c>
      <c r="D40" s="99">
        <f>VLOOKUP($A40,'Оценка (Раздел 8)'!$A$7:$I$100,5,0)</f>
        <v>1</v>
      </c>
      <c r="E40" s="99">
        <f>VLOOKUP($A40,'Оценка (Раздел 8)'!$A$7:$I$100,6,0)</f>
        <v>0</v>
      </c>
      <c r="F40" s="99">
        <f>VLOOKUP($A40,'Оценка (Раздел 8)'!$A$7:$I$100,7,0)</f>
        <v>0</v>
      </c>
      <c r="G40" s="99">
        <f>VLOOKUP($A40,'Оценка (Раздел 8)'!$A$7:$I$100,8,0)</f>
        <v>0.5</v>
      </c>
      <c r="H40" s="99">
        <f>VLOOKUP($A40,'Оценка (Раздел 8)'!$A$7:$I$100,9,0)</f>
        <v>0</v>
      </c>
    </row>
    <row r="41" spans="1:8" ht="15" customHeight="1" x14ac:dyDescent="0.25">
      <c r="A41" s="56" t="s">
        <v>40</v>
      </c>
      <c r="B41" s="208" t="str">
        <f t="shared" si="2"/>
        <v>36-40</v>
      </c>
      <c r="C41" s="98">
        <f t="shared" si="3"/>
        <v>1.5</v>
      </c>
      <c r="D41" s="99">
        <f>VLOOKUP($A41,'Оценка (Раздел 8)'!$A$7:$I$100,5,0)</f>
        <v>0.5</v>
      </c>
      <c r="E41" s="99">
        <f>VLOOKUP($A41,'Оценка (Раздел 8)'!$A$7:$I$100,6,0)</f>
        <v>0</v>
      </c>
      <c r="F41" s="99">
        <f>VLOOKUP($A41,'Оценка (Раздел 8)'!$A$7:$I$100,7,0)</f>
        <v>0</v>
      </c>
      <c r="G41" s="99">
        <f>VLOOKUP($A41,'Оценка (Раздел 8)'!$A$7:$I$100,8,0)</f>
        <v>1</v>
      </c>
      <c r="H41" s="99">
        <f>VLOOKUP($A41,'Оценка (Раздел 8)'!$A$7:$I$100,9,0)</f>
        <v>0</v>
      </c>
    </row>
    <row r="42" spans="1:8" ht="15" customHeight="1" x14ac:dyDescent="0.25">
      <c r="A42" s="56" t="s">
        <v>71</v>
      </c>
      <c r="B42" s="208" t="str">
        <f t="shared" si="2"/>
        <v>36-40</v>
      </c>
      <c r="C42" s="98">
        <f t="shared" si="3"/>
        <v>1.5</v>
      </c>
      <c r="D42" s="99">
        <f>VLOOKUP($A42,'Оценка (Раздел 8)'!$A$7:$I$100,5,0)</f>
        <v>0.5</v>
      </c>
      <c r="E42" s="99">
        <f>VLOOKUP($A42,'Оценка (Раздел 8)'!$A$7:$I$100,6,0)</f>
        <v>0</v>
      </c>
      <c r="F42" s="99">
        <f>VLOOKUP($A42,'Оценка (Раздел 8)'!$A$7:$I$100,7,0)</f>
        <v>0</v>
      </c>
      <c r="G42" s="99">
        <f>VLOOKUP($A42,'Оценка (Раздел 8)'!$A$7:$I$100,8,0)</f>
        <v>0</v>
      </c>
      <c r="H42" s="99">
        <f>VLOOKUP($A42,'Оценка (Раздел 8)'!$A$7:$I$100,9,0)</f>
        <v>1</v>
      </c>
    </row>
    <row r="43" spans="1:8" ht="15" customHeight="1" x14ac:dyDescent="0.25">
      <c r="A43" s="56" t="s">
        <v>52</v>
      </c>
      <c r="B43" s="208" t="str">
        <f t="shared" si="2"/>
        <v>36-40</v>
      </c>
      <c r="C43" s="98">
        <f t="shared" si="3"/>
        <v>1.5</v>
      </c>
      <c r="D43" s="99">
        <f>VLOOKUP($A43,'Оценка (Раздел 8)'!$A$7:$I$100,5,0)</f>
        <v>0.5</v>
      </c>
      <c r="E43" s="99">
        <f>VLOOKUP($A43,'Оценка (Раздел 8)'!$A$7:$I$100,6,0)</f>
        <v>0</v>
      </c>
      <c r="F43" s="99">
        <f>VLOOKUP($A43,'Оценка (Раздел 8)'!$A$7:$I$100,7,0)</f>
        <v>0</v>
      </c>
      <c r="G43" s="99">
        <f>VLOOKUP($A43,'Оценка (Раздел 8)'!$A$7:$I$100,8,0)</f>
        <v>1</v>
      </c>
      <c r="H43" s="99">
        <f>VLOOKUP($A43,'Оценка (Раздел 8)'!$A$7:$I$100,9,0)</f>
        <v>0</v>
      </c>
    </row>
    <row r="44" spans="1:8" ht="15" customHeight="1" x14ac:dyDescent="0.25">
      <c r="A44" s="56" t="s">
        <v>11</v>
      </c>
      <c r="B44" s="208" t="str">
        <f t="shared" si="2"/>
        <v>41-56</v>
      </c>
      <c r="C44" s="98">
        <f t="shared" si="3"/>
        <v>1</v>
      </c>
      <c r="D44" s="99">
        <f>VLOOKUP($A44,'Оценка (Раздел 8)'!$A$7:$I$100,5,0)</f>
        <v>1</v>
      </c>
      <c r="E44" s="99">
        <f>VLOOKUP($A44,'Оценка (Раздел 8)'!$A$7:$I$100,6,0)</f>
        <v>0</v>
      </c>
      <c r="F44" s="99">
        <f>VLOOKUP($A44,'Оценка (Раздел 8)'!$A$7:$I$100,7,0)</f>
        <v>0</v>
      </c>
      <c r="G44" s="99">
        <f>VLOOKUP($A44,'Оценка (Раздел 8)'!$A$7:$I$100,8,0)</f>
        <v>0</v>
      </c>
      <c r="H44" s="99">
        <f>VLOOKUP($A44,'Оценка (Раздел 8)'!$A$7:$I$100,9,0)</f>
        <v>0</v>
      </c>
    </row>
    <row r="45" spans="1:8" ht="15" customHeight="1" x14ac:dyDescent="0.25">
      <c r="A45" s="56" t="s">
        <v>13</v>
      </c>
      <c r="B45" s="208" t="str">
        <f t="shared" si="2"/>
        <v>41-56</v>
      </c>
      <c r="C45" s="98">
        <f t="shared" si="3"/>
        <v>1</v>
      </c>
      <c r="D45" s="99">
        <f>VLOOKUP($A45,'Оценка (Раздел 8)'!$A$7:$I$100,5,0)</f>
        <v>1</v>
      </c>
      <c r="E45" s="99">
        <f>VLOOKUP($A45,'Оценка (Раздел 8)'!$A$7:$I$100,6,0)</f>
        <v>0</v>
      </c>
      <c r="F45" s="99">
        <f>VLOOKUP($A45,'Оценка (Раздел 8)'!$A$7:$I$100,7,0)</f>
        <v>0</v>
      </c>
      <c r="G45" s="99">
        <f>VLOOKUP($A45,'Оценка (Раздел 8)'!$A$7:$I$100,8,0)</f>
        <v>0</v>
      </c>
      <c r="H45" s="99">
        <f>VLOOKUP($A45,'Оценка (Раздел 8)'!$A$7:$I$100,9,0)</f>
        <v>0</v>
      </c>
    </row>
    <row r="46" spans="1:8" ht="15" customHeight="1" x14ac:dyDescent="0.25">
      <c r="A46" s="56" t="s">
        <v>17</v>
      </c>
      <c r="B46" s="208" t="str">
        <f t="shared" si="2"/>
        <v>41-56</v>
      </c>
      <c r="C46" s="98">
        <f t="shared" si="3"/>
        <v>1</v>
      </c>
      <c r="D46" s="99">
        <f>VLOOKUP($A46,'Оценка (Раздел 8)'!$A$7:$I$100,5,0)</f>
        <v>1</v>
      </c>
      <c r="E46" s="99">
        <f>VLOOKUP($A46,'Оценка (Раздел 8)'!$A$7:$I$100,6,0)</f>
        <v>0</v>
      </c>
      <c r="F46" s="99">
        <f>VLOOKUP($A46,'Оценка (Раздел 8)'!$A$7:$I$100,7,0)</f>
        <v>0</v>
      </c>
      <c r="G46" s="99">
        <f>VLOOKUP($A46,'Оценка (Раздел 8)'!$A$7:$I$100,8,0)</f>
        <v>0</v>
      </c>
      <c r="H46" s="99">
        <f>VLOOKUP($A46,'Оценка (Раздел 8)'!$A$7:$I$100,9,0)</f>
        <v>0</v>
      </c>
    </row>
    <row r="47" spans="1:8" ht="15" customHeight="1" x14ac:dyDescent="0.25">
      <c r="A47" s="56" t="s">
        <v>27</v>
      </c>
      <c r="B47" s="208" t="str">
        <f t="shared" si="2"/>
        <v>41-56</v>
      </c>
      <c r="C47" s="98">
        <f t="shared" si="3"/>
        <v>1</v>
      </c>
      <c r="D47" s="99">
        <f>VLOOKUP($A47,'Оценка (Раздел 8)'!$A$7:$I$100,5,0)</f>
        <v>1</v>
      </c>
      <c r="E47" s="99">
        <f>VLOOKUP($A47,'Оценка (Раздел 8)'!$A$7:$I$100,6,0)</f>
        <v>0</v>
      </c>
      <c r="F47" s="99">
        <f>VLOOKUP($A47,'Оценка (Раздел 8)'!$A$7:$I$100,7,0)</f>
        <v>0</v>
      </c>
      <c r="G47" s="99">
        <f>VLOOKUP($A47,'Оценка (Раздел 8)'!$A$7:$I$100,8,0)</f>
        <v>0</v>
      </c>
      <c r="H47" s="99">
        <f>VLOOKUP($A47,'Оценка (Раздел 8)'!$A$7:$I$100,9,0)</f>
        <v>0</v>
      </c>
    </row>
    <row r="48" spans="1:8" ht="15" customHeight="1" x14ac:dyDescent="0.25">
      <c r="A48" s="56" t="s">
        <v>53</v>
      </c>
      <c r="B48" s="208" t="str">
        <f t="shared" si="2"/>
        <v>41-56</v>
      </c>
      <c r="C48" s="98">
        <f t="shared" si="3"/>
        <v>1</v>
      </c>
      <c r="D48" s="99">
        <f>VLOOKUP($A48,'Оценка (Раздел 8)'!$A$7:$I$100,5,0)</f>
        <v>1</v>
      </c>
      <c r="E48" s="99">
        <f>VLOOKUP($A48,'Оценка (Раздел 8)'!$A$7:$I$100,6,0)</f>
        <v>0</v>
      </c>
      <c r="F48" s="99">
        <f>VLOOKUP($A48,'Оценка (Раздел 8)'!$A$7:$I$100,7,0)</f>
        <v>0</v>
      </c>
      <c r="G48" s="99">
        <f>VLOOKUP($A48,'Оценка (Раздел 8)'!$A$7:$I$100,8,0)</f>
        <v>0</v>
      </c>
      <c r="H48" s="99">
        <f>VLOOKUP($A48,'Оценка (Раздел 8)'!$A$7:$I$100,9,0)</f>
        <v>0</v>
      </c>
    </row>
    <row r="49" spans="1:8" ht="15" customHeight="1" x14ac:dyDescent="0.25">
      <c r="A49" s="56" t="s">
        <v>61</v>
      </c>
      <c r="B49" s="208" t="str">
        <f t="shared" si="2"/>
        <v>41-56</v>
      </c>
      <c r="C49" s="98">
        <f t="shared" si="3"/>
        <v>1</v>
      </c>
      <c r="D49" s="99">
        <f>VLOOKUP($A49,'Оценка (Раздел 8)'!$A$7:$I$100,5,0)</f>
        <v>1</v>
      </c>
      <c r="E49" s="99">
        <f>VLOOKUP($A49,'Оценка (Раздел 8)'!$A$7:$I$100,6,0)</f>
        <v>0</v>
      </c>
      <c r="F49" s="99">
        <f>VLOOKUP($A49,'Оценка (Раздел 8)'!$A$7:$I$100,7,0)</f>
        <v>0</v>
      </c>
      <c r="G49" s="99">
        <f>VLOOKUP($A49,'Оценка (Раздел 8)'!$A$7:$I$100,8,0)</f>
        <v>0</v>
      </c>
      <c r="H49" s="99">
        <f>VLOOKUP($A49,'Оценка (Раздел 8)'!$A$7:$I$100,9,0)</f>
        <v>0</v>
      </c>
    </row>
    <row r="50" spans="1:8" ht="15" customHeight="1" x14ac:dyDescent="0.25">
      <c r="A50" s="56" t="s">
        <v>18</v>
      </c>
      <c r="B50" s="208" t="str">
        <f t="shared" si="2"/>
        <v>41-56</v>
      </c>
      <c r="C50" s="98">
        <f t="shared" si="3"/>
        <v>1</v>
      </c>
      <c r="D50" s="99">
        <f>VLOOKUP($A50,'Оценка (Раздел 8)'!$A$7:$I$100,5,0)</f>
        <v>0</v>
      </c>
      <c r="E50" s="99">
        <f>VLOOKUP($A50,'Оценка (Раздел 8)'!$A$7:$I$100,6,0)</f>
        <v>0</v>
      </c>
      <c r="F50" s="99">
        <f>VLOOKUP($A50,'Оценка (Раздел 8)'!$A$7:$I$100,7,0)</f>
        <v>0</v>
      </c>
      <c r="G50" s="99">
        <f>VLOOKUP($A50,'Оценка (Раздел 8)'!$A$7:$I$100,8,0)</f>
        <v>1</v>
      </c>
      <c r="H50" s="99">
        <f>VLOOKUP($A50,'Оценка (Раздел 8)'!$A$7:$I$100,9,0)</f>
        <v>0</v>
      </c>
    </row>
    <row r="51" spans="1:8" ht="15" customHeight="1" x14ac:dyDescent="0.25">
      <c r="A51" s="56" t="s">
        <v>51</v>
      </c>
      <c r="B51" s="208" t="str">
        <f t="shared" si="2"/>
        <v>41-56</v>
      </c>
      <c r="C51" s="98">
        <f t="shared" si="3"/>
        <v>1</v>
      </c>
      <c r="D51" s="99">
        <f>VLOOKUP($A51,'Оценка (Раздел 8)'!$A$7:$I$100,5,0)</f>
        <v>0</v>
      </c>
      <c r="E51" s="99">
        <f>VLOOKUP($A51,'Оценка (Раздел 8)'!$A$7:$I$100,6,0)</f>
        <v>0</v>
      </c>
      <c r="F51" s="99">
        <f>VLOOKUP($A51,'Оценка (Раздел 8)'!$A$7:$I$100,7,0)</f>
        <v>0</v>
      </c>
      <c r="G51" s="99">
        <f>VLOOKUP($A51,'Оценка (Раздел 8)'!$A$7:$I$100,8,0)</f>
        <v>0</v>
      </c>
      <c r="H51" s="99">
        <f>VLOOKUP($A51,'Оценка (Раздел 8)'!$A$7:$I$100,9,0)</f>
        <v>1</v>
      </c>
    </row>
    <row r="52" spans="1:8" ht="15" customHeight="1" x14ac:dyDescent="0.25">
      <c r="A52" s="56" t="s">
        <v>64</v>
      </c>
      <c r="B52" s="208" t="str">
        <f t="shared" si="2"/>
        <v>41-56</v>
      </c>
      <c r="C52" s="98">
        <f t="shared" si="3"/>
        <v>1</v>
      </c>
      <c r="D52" s="99">
        <f>VLOOKUP($A52,'Оценка (Раздел 8)'!$A$7:$I$100,5,0)</f>
        <v>0</v>
      </c>
      <c r="E52" s="99">
        <f>VLOOKUP($A52,'Оценка (Раздел 8)'!$A$7:$I$100,6,0)</f>
        <v>1</v>
      </c>
      <c r="F52" s="99">
        <f>VLOOKUP($A52,'Оценка (Раздел 8)'!$A$7:$I$100,7,0)</f>
        <v>0</v>
      </c>
      <c r="G52" s="99">
        <f>VLOOKUP($A52,'Оценка (Раздел 8)'!$A$7:$I$100,8,0)</f>
        <v>0</v>
      </c>
      <c r="H52" s="99">
        <f>VLOOKUP($A52,'Оценка (Раздел 8)'!$A$7:$I$100,9,0)</f>
        <v>0</v>
      </c>
    </row>
    <row r="53" spans="1:8" ht="15" customHeight="1" x14ac:dyDescent="0.25">
      <c r="A53" s="56" t="s">
        <v>37</v>
      </c>
      <c r="B53" s="208" t="str">
        <f t="shared" si="2"/>
        <v>41-56</v>
      </c>
      <c r="C53" s="98">
        <f t="shared" si="3"/>
        <v>1</v>
      </c>
      <c r="D53" s="99">
        <f>VLOOKUP($A53,'Оценка (Раздел 8)'!$A$7:$I$100,5,0)</f>
        <v>0</v>
      </c>
      <c r="E53" s="99">
        <f>VLOOKUP($A53,'Оценка (Раздел 8)'!$A$7:$I$100,6,0)</f>
        <v>0</v>
      </c>
      <c r="F53" s="99">
        <f>VLOOKUP($A53,'Оценка (Раздел 8)'!$A$7:$I$100,7,0)</f>
        <v>0</v>
      </c>
      <c r="G53" s="99">
        <f>VLOOKUP($A53,'Оценка (Раздел 8)'!$A$7:$I$100,8,0)</f>
        <v>0</v>
      </c>
      <c r="H53" s="99">
        <f>VLOOKUP($A53,'Оценка (Раздел 8)'!$A$7:$I$100,9,0)</f>
        <v>1</v>
      </c>
    </row>
    <row r="54" spans="1:8" ht="15" customHeight="1" x14ac:dyDescent="0.25">
      <c r="A54" s="56" t="s">
        <v>43</v>
      </c>
      <c r="B54" s="208" t="str">
        <f t="shared" si="2"/>
        <v>41-56</v>
      </c>
      <c r="C54" s="98">
        <f t="shared" si="3"/>
        <v>1</v>
      </c>
      <c r="D54" s="99">
        <f>VLOOKUP($A54,'Оценка (Раздел 8)'!$A$7:$I$100,5,0)</f>
        <v>0</v>
      </c>
      <c r="E54" s="99">
        <f>VLOOKUP($A54,'Оценка (Раздел 8)'!$A$7:$I$100,6,0)</f>
        <v>0</v>
      </c>
      <c r="F54" s="99">
        <f>VLOOKUP($A54,'Оценка (Раздел 8)'!$A$7:$I$100,7,0)</f>
        <v>0</v>
      </c>
      <c r="G54" s="99">
        <f>VLOOKUP($A54,'Оценка (Раздел 8)'!$A$7:$I$100,8,0)</f>
        <v>0</v>
      </c>
      <c r="H54" s="99">
        <f>VLOOKUP($A54,'Оценка (Раздел 8)'!$A$7:$I$100,9,0)</f>
        <v>1</v>
      </c>
    </row>
    <row r="55" spans="1:8" ht="15" customHeight="1" x14ac:dyDescent="0.25">
      <c r="A55" s="56" t="s">
        <v>62</v>
      </c>
      <c r="B55" s="208" t="str">
        <f t="shared" si="2"/>
        <v>41-56</v>
      </c>
      <c r="C55" s="98">
        <f t="shared" si="3"/>
        <v>1</v>
      </c>
      <c r="D55" s="99">
        <f>VLOOKUP($A55,'Оценка (Раздел 8)'!$A$7:$I$100,5,0)</f>
        <v>0</v>
      </c>
      <c r="E55" s="99">
        <f>VLOOKUP($A55,'Оценка (Раздел 8)'!$A$7:$I$100,6,0)</f>
        <v>0</v>
      </c>
      <c r="F55" s="99">
        <f>VLOOKUP($A55,'Оценка (Раздел 8)'!$A$7:$I$100,7,0)</f>
        <v>0</v>
      </c>
      <c r="G55" s="99">
        <f>VLOOKUP($A55,'Оценка (Раздел 8)'!$A$7:$I$100,8,0)</f>
        <v>0</v>
      </c>
      <c r="H55" s="99">
        <f>VLOOKUP($A55,'Оценка (Раздел 8)'!$A$7:$I$100,9,0)</f>
        <v>1</v>
      </c>
    </row>
    <row r="56" spans="1:8" ht="15" customHeight="1" x14ac:dyDescent="0.25">
      <c r="A56" s="56" t="s">
        <v>82</v>
      </c>
      <c r="B56" s="208" t="str">
        <f t="shared" si="2"/>
        <v>41-56</v>
      </c>
      <c r="C56" s="98">
        <f t="shared" si="3"/>
        <v>1</v>
      </c>
      <c r="D56" s="99">
        <f>VLOOKUP($A56,'Оценка (Раздел 8)'!$A$7:$I$100,5,0)</f>
        <v>0</v>
      </c>
      <c r="E56" s="99">
        <f>VLOOKUP($A56,'Оценка (Раздел 8)'!$A$7:$I$100,6,0)</f>
        <v>0</v>
      </c>
      <c r="F56" s="99">
        <f>VLOOKUP($A56,'Оценка (Раздел 8)'!$A$7:$I$100,7,0)</f>
        <v>0</v>
      </c>
      <c r="G56" s="99">
        <f>VLOOKUP($A56,'Оценка (Раздел 8)'!$A$7:$I$100,8,0)</f>
        <v>0</v>
      </c>
      <c r="H56" s="99">
        <f>VLOOKUP($A56,'Оценка (Раздел 8)'!$A$7:$I$100,9,0)</f>
        <v>1</v>
      </c>
    </row>
    <row r="57" spans="1:8" ht="15" customHeight="1" x14ac:dyDescent="0.25">
      <c r="A57" s="56" t="s">
        <v>84</v>
      </c>
      <c r="B57" s="208" t="str">
        <f t="shared" si="2"/>
        <v>41-56</v>
      </c>
      <c r="C57" s="98">
        <f t="shared" si="3"/>
        <v>1</v>
      </c>
      <c r="D57" s="99">
        <f>VLOOKUP($A57,'Оценка (Раздел 8)'!$A$7:$I$100,5,0)</f>
        <v>0</v>
      </c>
      <c r="E57" s="99">
        <f>VLOOKUP($A57,'Оценка (Раздел 8)'!$A$7:$I$100,6,0)</f>
        <v>0</v>
      </c>
      <c r="F57" s="99">
        <f>VLOOKUP($A57,'Оценка (Раздел 8)'!$A$7:$I$100,7,0)</f>
        <v>0</v>
      </c>
      <c r="G57" s="99">
        <f>VLOOKUP($A57,'Оценка (Раздел 8)'!$A$7:$I$100,8,0)</f>
        <v>0</v>
      </c>
      <c r="H57" s="99">
        <f>VLOOKUP($A57,'Оценка (Раздел 8)'!$A$7:$I$100,9,0)</f>
        <v>1</v>
      </c>
    </row>
    <row r="58" spans="1:8" ht="15" customHeight="1" x14ac:dyDescent="0.25">
      <c r="A58" s="56" t="s">
        <v>16</v>
      </c>
      <c r="B58" s="208" t="str">
        <f t="shared" si="2"/>
        <v>41-56</v>
      </c>
      <c r="C58" s="98">
        <f t="shared" si="3"/>
        <v>1</v>
      </c>
      <c r="D58" s="99">
        <f>VLOOKUP($A58,'Оценка (Раздел 8)'!$A$7:$I$100,5,0)</f>
        <v>0</v>
      </c>
      <c r="E58" s="99">
        <f>VLOOKUP($A58,'Оценка (Раздел 8)'!$A$7:$I$100,6,0)</f>
        <v>0</v>
      </c>
      <c r="F58" s="99">
        <f>VLOOKUP($A58,'Оценка (Раздел 8)'!$A$7:$I$100,7,0)</f>
        <v>0</v>
      </c>
      <c r="G58" s="99">
        <f>VLOOKUP($A58,'Оценка (Раздел 8)'!$A$7:$I$100,8,0)</f>
        <v>0</v>
      </c>
      <c r="H58" s="99">
        <f>VLOOKUP($A58,'Оценка (Раздел 8)'!$A$7:$I$100,9,0)</f>
        <v>1</v>
      </c>
    </row>
    <row r="59" spans="1:8" ht="15" customHeight="1" x14ac:dyDescent="0.25">
      <c r="A59" s="56" t="s">
        <v>33</v>
      </c>
      <c r="B59" s="208" t="str">
        <f t="shared" si="2"/>
        <v>41-56</v>
      </c>
      <c r="C59" s="98">
        <f t="shared" si="3"/>
        <v>1</v>
      </c>
      <c r="D59" s="99">
        <f>VLOOKUP($A59,'Оценка (Раздел 8)'!$A$7:$I$100,5,0)</f>
        <v>0</v>
      </c>
      <c r="E59" s="99">
        <f>VLOOKUP($A59,'Оценка (Раздел 8)'!$A$7:$I$100,6,0)</f>
        <v>0</v>
      </c>
      <c r="F59" s="99">
        <f>VLOOKUP($A59,'Оценка (Раздел 8)'!$A$7:$I$100,7,0)</f>
        <v>0</v>
      </c>
      <c r="G59" s="99">
        <f>VLOOKUP($A59,'Оценка (Раздел 8)'!$A$7:$I$100,8,0)</f>
        <v>0</v>
      </c>
      <c r="H59" s="99">
        <f>VLOOKUP($A59,'Оценка (Раздел 8)'!$A$7:$I$100,9,0)</f>
        <v>1</v>
      </c>
    </row>
    <row r="60" spans="1:8" ht="15" customHeight="1" x14ac:dyDescent="0.25">
      <c r="A60" s="56" t="s">
        <v>4</v>
      </c>
      <c r="B60" s="208" t="str">
        <f t="shared" si="2"/>
        <v>57-59</v>
      </c>
      <c r="C60" s="98">
        <f t="shared" si="3"/>
        <v>0.5</v>
      </c>
      <c r="D60" s="99">
        <f>VLOOKUP($A60,'Оценка (Раздел 8)'!$A$7:$I$100,5,0)</f>
        <v>0.5</v>
      </c>
      <c r="E60" s="99">
        <f>VLOOKUP($A60,'Оценка (Раздел 8)'!$A$7:$I$100,6,0)</f>
        <v>0</v>
      </c>
      <c r="F60" s="99">
        <f>VLOOKUP($A60,'Оценка (Раздел 8)'!$A$7:$I$100,7,0)</f>
        <v>0</v>
      </c>
      <c r="G60" s="99">
        <f>VLOOKUP($A60,'Оценка (Раздел 8)'!$A$7:$I$100,8,0)</f>
        <v>0</v>
      </c>
      <c r="H60" s="99">
        <f>VLOOKUP($A60,'Оценка (Раздел 8)'!$A$7:$I$100,9,0)</f>
        <v>0</v>
      </c>
    </row>
    <row r="61" spans="1:8" ht="15" customHeight="1" x14ac:dyDescent="0.25">
      <c r="A61" s="56" t="s">
        <v>81</v>
      </c>
      <c r="B61" s="208" t="str">
        <f t="shared" si="2"/>
        <v>57-59</v>
      </c>
      <c r="C61" s="98">
        <f t="shared" si="3"/>
        <v>0.5</v>
      </c>
      <c r="D61" s="99">
        <f>VLOOKUP($A61,'Оценка (Раздел 8)'!$A$7:$I$100,5,0)</f>
        <v>0.5</v>
      </c>
      <c r="E61" s="99">
        <f>VLOOKUP($A61,'Оценка (Раздел 8)'!$A$7:$I$100,6,0)</f>
        <v>0</v>
      </c>
      <c r="F61" s="99">
        <f>VLOOKUP($A61,'Оценка (Раздел 8)'!$A$7:$I$100,7,0)</f>
        <v>0</v>
      </c>
      <c r="G61" s="99">
        <f>VLOOKUP($A61,'Оценка (Раздел 8)'!$A$7:$I$100,8,0)</f>
        <v>0</v>
      </c>
      <c r="H61" s="99">
        <f>VLOOKUP($A61,'Оценка (Раздел 8)'!$A$7:$I$100,9,0)</f>
        <v>0</v>
      </c>
    </row>
    <row r="62" spans="1:8" ht="15" customHeight="1" x14ac:dyDescent="0.25">
      <c r="A62" s="56" t="s">
        <v>49</v>
      </c>
      <c r="B62" s="208" t="str">
        <f t="shared" si="2"/>
        <v>57-59</v>
      </c>
      <c r="C62" s="98">
        <f t="shared" si="3"/>
        <v>0.5</v>
      </c>
      <c r="D62" s="99">
        <f>VLOOKUP($A62,'Оценка (Раздел 8)'!$A$7:$I$100,5,0)</f>
        <v>0</v>
      </c>
      <c r="E62" s="99">
        <f>VLOOKUP($A62,'Оценка (Раздел 8)'!$A$7:$I$100,6,0)</f>
        <v>0</v>
      </c>
      <c r="F62" s="99">
        <f>VLOOKUP($A62,'Оценка (Раздел 8)'!$A$7:$I$100,7,0)</f>
        <v>0</v>
      </c>
      <c r="G62" s="99">
        <f>VLOOKUP($A62,'Оценка (Раздел 8)'!$A$7:$I$100,8,0)</f>
        <v>0.5</v>
      </c>
      <c r="H62" s="99">
        <f>VLOOKUP($A62,'Оценка (Раздел 8)'!$A$7:$I$100,9,0)</f>
        <v>0</v>
      </c>
    </row>
    <row r="63" spans="1:8" ht="15" customHeight="1" x14ac:dyDescent="0.25">
      <c r="A63" s="56" t="s">
        <v>87</v>
      </c>
      <c r="B63" s="208" t="str">
        <f t="shared" si="2"/>
        <v>60-85</v>
      </c>
      <c r="C63" s="98">
        <f t="shared" si="3"/>
        <v>0</v>
      </c>
      <c r="D63" s="99">
        <f>VLOOKUP($A63,'Оценка (Раздел 8)'!$A$7:$I$100,5,0)</f>
        <v>0</v>
      </c>
      <c r="E63" s="99">
        <f>VLOOKUP($A63,'Оценка (Раздел 8)'!$A$7:$I$100,6,0)</f>
        <v>0</v>
      </c>
      <c r="F63" s="99">
        <f>VLOOKUP($A63,'Оценка (Раздел 8)'!$A$7:$I$100,7,0)</f>
        <v>0</v>
      </c>
      <c r="G63" s="99">
        <f>VLOOKUP($A63,'Оценка (Раздел 8)'!$A$7:$I$100,8,0)</f>
        <v>0</v>
      </c>
      <c r="H63" s="99">
        <f>VLOOKUP($A63,'Оценка (Раздел 8)'!$A$7:$I$100,9,0)</f>
        <v>0</v>
      </c>
    </row>
    <row r="64" spans="1:8" ht="15" customHeight="1" x14ac:dyDescent="0.25">
      <c r="A64" s="56" t="s">
        <v>2</v>
      </c>
      <c r="B64" s="208" t="str">
        <f t="shared" si="2"/>
        <v>60-85</v>
      </c>
      <c r="C64" s="98">
        <f t="shared" si="3"/>
        <v>0</v>
      </c>
      <c r="D64" s="99">
        <f>VLOOKUP($A64,'Оценка (Раздел 8)'!$A$7:$I$100,5,0)</f>
        <v>0</v>
      </c>
      <c r="E64" s="99">
        <f>VLOOKUP($A64,'Оценка (Раздел 8)'!$A$7:$I$100,6,0)</f>
        <v>0</v>
      </c>
      <c r="F64" s="99">
        <f>VLOOKUP($A64,'Оценка (Раздел 8)'!$A$7:$I$100,7,0)</f>
        <v>0</v>
      </c>
      <c r="G64" s="99">
        <f>VLOOKUP($A64,'Оценка (Раздел 8)'!$A$7:$I$100,8,0)</f>
        <v>0</v>
      </c>
      <c r="H64" s="99">
        <f>VLOOKUP($A64,'Оценка (Раздел 8)'!$A$7:$I$100,9,0)</f>
        <v>0</v>
      </c>
    </row>
    <row r="65" spans="1:8" ht="15" customHeight="1" x14ac:dyDescent="0.25">
      <c r="A65" s="56" t="s">
        <v>6</v>
      </c>
      <c r="B65" s="208" t="str">
        <f t="shared" si="2"/>
        <v>60-85</v>
      </c>
      <c r="C65" s="98">
        <f t="shared" si="3"/>
        <v>0</v>
      </c>
      <c r="D65" s="99">
        <f>VLOOKUP($A65,'Оценка (Раздел 8)'!$A$7:$I$100,5,0)</f>
        <v>0</v>
      </c>
      <c r="E65" s="99">
        <f>VLOOKUP($A65,'Оценка (Раздел 8)'!$A$7:$I$100,6,0)</f>
        <v>0</v>
      </c>
      <c r="F65" s="99">
        <f>VLOOKUP($A65,'Оценка (Раздел 8)'!$A$7:$I$100,7,0)</f>
        <v>0</v>
      </c>
      <c r="G65" s="99">
        <f>VLOOKUP($A65,'Оценка (Раздел 8)'!$A$7:$I$100,8,0)</f>
        <v>0</v>
      </c>
      <c r="H65" s="99">
        <f>VLOOKUP($A65,'Оценка (Раздел 8)'!$A$7:$I$100,9,0)</f>
        <v>0</v>
      </c>
    </row>
    <row r="66" spans="1:8" ht="15" customHeight="1" x14ac:dyDescent="0.25">
      <c r="A66" s="56" t="s">
        <v>7</v>
      </c>
      <c r="B66" s="208" t="str">
        <f t="shared" si="2"/>
        <v>60-85</v>
      </c>
      <c r="C66" s="98">
        <f t="shared" si="3"/>
        <v>0</v>
      </c>
      <c r="D66" s="99">
        <f>VLOOKUP($A66,'Оценка (Раздел 8)'!$A$7:$I$100,5,0)</f>
        <v>0</v>
      </c>
      <c r="E66" s="99">
        <f>VLOOKUP($A66,'Оценка (Раздел 8)'!$A$7:$I$100,6,0)</f>
        <v>0</v>
      </c>
      <c r="F66" s="99">
        <f>VLOOKUP($A66,'Оценка (Раздел 8)'!$A$7:$I$100,7,0)</f>
        <v>0</v>
      </c>
      <c r="G66" s="99">
        <f>VLOOKUP($A66,'Оценка (Раздел 8)'!$A$7:$I$100,8,0)</f>
        <v>0</v>
      </c>
      <c r="H66" s="99">
        <f>VLOOKUP($A66,'Оценка (Раздел 8)'!$A$7:$I$100,9,0)</f>
        <v>0</v>
      </c>
    </row>
    <row r="67" spans="1:8" ht="15" customHeight="1" x14ac:dyDescent="0.25">
      <c r="A67" s="56" t="s">
        <v>15</v>
      </c>
      <c r="B67" s="208" t="str">
        <f t="shared" si="2"/>
        <v>60-85</v>
      </c>
      <c r="C67" s="98">
        <f t="shared" si="3"/>
        <v>0</v>
      </c>
      <c r="D67" s="99">
        <f>VLOOKUP($A67,'Оценка (Раздел 8)'!$A$7:$I$100,5,0)</f>
        <v>0</v>
      </c>
      <c r="E67" s="99">
        <f>VLOOKUP($A67,'Оценка (Раздел 8)'!$A$7:$I$100,6,0)</f>
        <v>0</v>
      </c>
      <c r="F67" s="99">
        <f>VLOOKUP($A67,'Оценка (Раздел 8)'!$A$7:$I$100,7,0)</f>
        <v>0</v>
      </c>
      <c r="G67" s="99">
        <f>VLOOKUP($A67,'Оценка (Раздел 8)'!$A$7:$I$100,8,0)</f>
        <v>0</v>
      </c>
      <c r="H67" s="99">
        <f>VLOOKUP($A67,'Оценка (Раздел 8)'!$A$7:$I$100,9,0)</f>
        <v>0</v>
      </c>
    </row>
    <row r="68" spans="1:8" ht="15" customHeight="1" x14ac:dyDescent="0.25">
      <c r="A68" s="56" t="s">
        <v>24</v>
      </c>
      <c r="B68" s="208" t="str">
        <f t="shared" ref="B68:B99" si="4">RANK(C68,$C$4:$C$88)&amp;IF(COUNTIF($C$4:$C$88,C68)&gt;1,"-"&amp;RANK(C68,$C$4:$C$88)+COUNTIF($C$4:$C$88,C68)-1,"")</f>
        <v>60-85</v>
      </c>
      <c r="C68" s="98">
        <f t="shared" ref="C68:C99" si="5">SUM(D68:H68)</f>
        <v>0</v>
      </c>
      <c r="D68" s="99">
        <f>VLOOKUP($A68,'Оценка (Раздел 8)'!$A$7:$I$100,5,0)</f>
        <v>0</v>
      </c>
      <c r="E68" s="99">
        <f>VLOOKUP($A68,'Оценка (Раздел 8)'!$A$7:$I$100,6,0)</f>
        <v>0</v>
      </c>
      <c r="F68" s="99">
        <f>VLOOKUP($A68,'Оценка (Раздел 8)'!$A$7:$I$100,7,0)</f>
        <v>0</v>
      </c>
      <c r="G68" s="99">
        <f>VLOOKUP($A68,'Оценка (Раздел 8)'!$A$7:$I$100,8,0)</f>
        <v>0</v>
      </c>
      <c r="H68" s="99">
        <f>VLOOKUP($A68,'Оценка (Раздел 8)'!$A$7:$I$100,9,0)</f>
        <v>0</v>
      </c>
    </row>
    <row r="69" spans="1:8" ht="15" customHeight="1" x14ac:dyDescent="0.25">
      <c r="A69" s="56" t="s">
        <v>28</v>
      </c>
      <c r="B69" s="208" t="str">
        <f t="shared" si="4"/>
        <v>60-85</v>
      </c>
      <c r="C69" s="98">
        <f t="shared" si="5"/>
        <v>0</v>
      </c>
      <c r="D69" s="99">
        <f>VLOOKUP($A69,'Оценка (Раздел 8)'!$A$7:$I$100,5,0)</f>
        <v>0</v>
      </c>
      <c r="E69" s="99">
        <f>VLOOKUP($A69,'Оценка (Раздел 8)'!$A$7:$I$100,6,0)</f>
        <v>0</v>
      </c>
      <c r="F69" s="99">
        <f>VLOOKUP($A69,'Оценка (Раздел 8)'!$A$7:$I$100,7,0)</f>
        <v>0</v>
      </c>
      <c r="G69" s="99">
        <f>VLOOKUP($A69,'Оценка (Раздел 8)'!$A$7:$I$100,8,0)</f>
        <v>0</v>
      </c>
      <c r="H69" s="99">
        <f>VLOOKUP($A69,'Оценка (Раздел 8)'!$A$7:$I$100,9,0)</f>
        <v>0</v>
      </c>
    </row>
    <row r="70" spans="1:8" ht="15" customHeight="1" x14ac:dyDescent="0.25">
      <c r="A70" s="56" t="s">
        <v>29</v>
      </c>
      <c r="B70" s="208" t="str">
        <f t="shared" si="4"/>
        <v>60-85</v>
      </c>
      <c r="C70" s="98">
        <f t="shared" si="5"/>
        <v>0</v>
      </c>
      <c r="D70" s="99">
        <f>VLOOKUP($A70,'Оценка (Раздел 8)'!$A$7:$I$100,5,0)</f>
        <v>0</v>
      </c>
      <c r="E70" s="99">
        <f>VLOOKUP($A70,'Оценка (Раздел 8)'!$A$7:$I$100,6,0)</f>
        <v>0</v>
      </c>
      <c r="F70" s="99">
        <f>VLOOKUP($A70,'Оценка (Раздел 8)'!$A$7:$I$100,7,0)</f>
        <v>0</v>
      </c>
      <c r="G70" s="99">
        <f>VLOOKUP($A70,'Оценка (Раздел 8)'!$A$7:$I$100,8,0)</f>
        <v>0</v>
      </c>
      <c r="H70" s="99">
        <f>VLOOKUP($A70,'Оценка (Раздел 8)'!$A$7:$I$100,9,0)</f>
        <v>0</v>
      </c>
    </row>
    <row r="71" spans="1:8" ht="15" customHeight="1" x14ac:dyDescent="0.25">
      <c r="A71" s="56" t="s">
        <v>35</v>
      </c>
      <c r="B71" s="208" t="str">
        <f t="shared" si="4"/>
        <v>60-85</v>
      </c>
      <c r="C71" s="98">
        <f t="shared" si="5"/>
        <v>0</v>
      </c>
      <c r="D71" s="99">
        <f>VLOOKUP($A71,'Оценка (Раздел 8)'!$A$7:$I$100,5,0)</f>
        <v>0</v>
      </c>
      <c r="E71" s="99">
        <f>VLOOKUP($A71,'Оценка (Раздел 8)'!$A$7:$I$100,6,0)</f>
        <v>0</v>
      </c>
      <c r="F71" s="99">
        <f>VLOOKUP($A71,'Оценка (Раздел 8)'!$A$7:$I$100,7,0)</f>
        <v>0</v>
      </c>
      <c r="G71" s="99">
        <f>VLOOKUP($A71,'Оценка (Раздел 8)'!$A$7:$I$100,8,0)</f>
        <v>0</v>
      </c>
      <c r="H71" s="99">
        <f>VLOOKUP($A71,'Оценка (Раздел 8)'!$A$7:$I$100,9,0)</f>
        <v>0</v>
      </c>
    </row>
    <row r="72" spans="1:8" ht="15" customHeight="1" x14ac:dyDescent="0.25">
      <c r="A72" s="56" t="s">
        <v>36</v>
      </c>
      <c r="B72" s="208" t="str">
        <f t="shared" si="4"/>
        <v>60-85</v>
      </c>
      <c r="C72" s="98">
        <f t="shared" si="5"/>
        <v>0</v>
      </c>
      <c r="D72" s="99">
        <f>VLOOKUP($A72,'Оценка (Раздел 8)'!$A$7:$I$100,5,0)</f>
        <v>0</v>
      </c>
      <c r="E72" s="99">
        <f>VLOOKUP($A72,'Оценка (Раздел 8)'!$A$7:$I$100,6,0)</f>
        <v>0</v>
      </c>
      <c r="F72" s="99">
        <f>VLOOKUP($A72,'Оценка (Раздел 8)'!$A$7:$I$100,7,0)</f>
        <v>0</v>
      </c>
      <c r="G72" s="99">
        <f>VLOOKUP($A72,'Оценка (Раздел 8)'!$A$7:$I$100,8,0)</f>
        <v>0</v>
      </c>
      <c r="H72" s="99">
        <f>VLOOKUP($A72,'Оценка (Раздел 8)'!$A$7:$I$100,9,0)</f>
        <v>0</v>
      </c>
    </row>
    <row r="73" spans="1:8" ht="15" customHeight="1" x14ac:dyDescent="0.25">
      <c r="A73" s="56" t="s">
        <v>39</v>
      </c>
      <c r="B73" s="208" t="str">
        <f t="shared" si="4"/>
        <v>60-85</v>
      </c>
      <c r="C73" s="98">
        <f t="shared" si="5"/>
        <v>0</v>
      </c>
      <c r="D73" s="99">
        <f>VLOOKUP($A73,'Оценка (Раздел 8)'!$A$7:$I$100,5,0)</f>
        <v>0</v>
      </c>
      <c r="E73" s="99">
        <f>VLOOKUP($A73,'Оценка (Раздел 8)'!$A$7:$I$100,6,0)</f>
        <v>0</v>
      </c>
      <c r="F73" s="99">
        <f>VLOOKUP($A73,'Оценка (Раздел 8)'!$A$7:$I$100,7,0)</f>
        <v>0</v>
      </c>
      <c r="G73" s="99">
        <f>VLOOKUP($A73,'Оценка (Раздел 8)'!$A$7:$I$100,8,0)</f>
        <v>0</v>
      </c>
      <c r="H73" s="99">
        <f>VLOOKUP($A73,'Оценка (Раздел 8)'!$A$7:$I$100,9,0)</f>
        <v>0</v>
      </c>
    </row>
    <row r="74" spans="1:8" ht="15" customHeight="1" x14ac:dyDescent="0.25">
      <c r="A74" s="56" t="s">
        <v>42</v>
      </c>
      <c r="B74" s="208" t="str">
        <f t="shared" si="4"/>
        <v>60-85</v>
      </c>
      <c r="C74" s="98">
        <f t="shared" si="5"/>
        <v>0</v>
      </c>
      <c r="D74" s="99">
        <f>VLOOKUP($A74,'Оценка (Раздел 8)'!$A$7:$I$100,5,0)</f>
        <v>0</v>
      </c>
      <c r="E74" s="99">
        <f>VLOOKUP($A74,'Оценка (Раздел 8)'!$A$7:$I$100,6,0)</f>
        <v>0</v>
      </c>
      <c r="F74" s="99">
        <f>VLOOKUP($A74,'Оценка (Раздел 8)'!$A$7:$I$100,7,0)</f>
        <v>0</v>
      </c>
      <c r="G74" s="99">
        <f>VLOOKUP($A74,'Оценка (Раздел 8)'!$A$7:$I$100,8,0)</f>
        <v>0</v>
      </c>
      <c r="H74" s="99">
        <f>VLOOKUP($A74,'Оценка (Раздел 8)'!$A$7:$I$100,9,0)</f>
        <v>0</v>
      </c>
    </row>
    <row r="75" spans="1:8" ht="15" customHeight="1" x14ac:dyDescent="0.25">
      <c r="A75" s="56" t="s">
        <v>93</v>
      </c>
      <c r="B75" s="208" t="str">
        <f t="shared" si="4"/>
        <v>60-85</v>
      </c>
      <c r="C75" s="98">
        <f t="shared" si="5"/>
        <v>0</v>
      </c>
      <c r="D75" s="99">
        <f>VLOOKUP($A75,'Оценка (Раздел 8)'!$A$7:$I$100,5,0)</f>
        <v>0</v>
      </c>
      <c r="E75" s="99">
        <f>VLOOKUP($A75,'Оценка (Раздел 8)'!$A$7:$I$100,6,0)</f>
        <v>0</v>
      </c>
      <c r="F75" s="99">
        <f>VLOOKUP($A75,'Оценка (Раздел 8)'!$A$7:$I$100,7,0)</f>
        <v>0</v>
      </c>
      <c r="G75" s="99">
        <f>VLOOKUP($A75,'Оценка (Раздел 8)'!$A$7:$I$100,8,0)</f>
        <v>0</v>
      </c>
      <c r="H75" s="99">
        <f>VLOOKUP($A75,'Оценка (Раздел 8)'!$A$7:$I$100,9,0)</f>
        <v>0</v>
      </c>
    </row>
    <row r="76" spans="1:8" ht="15" customHeight="1" x14ac:dyDescent="0.25">
      <c r="A76" s="56" t="s">
        <v>47</v>
      </c>
      <c r="B76" s="208" t="str">
        <f t="shared" si="4"/>
        <v>60-85</v>
      </c>
      <c r="C76" s="98">
        <f t="shared" si="5"/>
        <v>0</v>
      </c>
      <c r="D76" s="99">
        <f>VLOOKUP($A76,'Оценка (Раздел 8)'!$A$7:$I$100,5,0)</f>
        <v>0</v>
      </c>
      <c r="E76" s="99">
        <f>VLOOKUP($A76,'Оценка (Раздел 8)'!$A$7:$I$100,6,0)</f>
        <v>0</v>
      </c>
      <c r="F76" s="99">
        <f>VLOOKUP($A76,'Оценка (Раздел 8)'!$A$7:$I$100,7,0)</f>
        <v>0</v>
      </c>
      <c r="G76" s="99">
        <f>VLOOKUP($A76,'Оценка (Раздел 8)'!$A$7:$I$100,8,0)</f>
        <v>0</v>
      </c>
      <c r="H76" s="99">
        <f>VLOOKUP($A76,'Оценка (Раздел 8)'!$A$7:$I$100,9,0)</f>
        <v>0</v>
      </c>
    </row>
    <row r="77" spans="1:8" ht="15" customHeight="1" x14ac:dyDescent="0.25">
      <c r="A77" s="56" t="s">
        <v>54</v>
      </c>
      <c r="B77" s="208" t="str">
        <f t="shared" si="4"/>
        <v>60-85</v>
      </c>
      <c r="C77" s="98">
        <f t="shared" si="5"/>
        <v>0</v>
      </c>
      <c r="D77" s="99">
        <f>VLOOKUP($A77,'Оценка (Раздел 8)'!$A$7:$I$100,5,0)</f>
        <v>0</v>
      </c>
      <c r="E77" s="99">
        <f>VLOOKUP($A77,'Оценка (Раздел 8)'!$A$7:$I$100,6,0)</f>
        <v>0</v>
      </c>
      <c r="F77" s="99">
        <f>VLOOKUP($A77,'Оценка (Раздел 8)'!$A$7:$I$100,7,0)</f>
        <v>0</v>
      </c>
      <c r="G77" s="99">
        <f>VLOOKUP($A77,'Оценка (Раздел 8)'!$A$7:$I$100,8,0)</f>
        <v>0</v>
      </c>
      <c r="H77" s="99">
        <f>VLOOKUP($A77,'Оценка (Раздел 8)'!$A$7:$I$100,9,0)</f>
        <v>0</v>
      </c>
    </row>
    <row r="78" spans="1:8" ht="15" customHeight="1" x14ac:dyDescent="0.25">
      <c r="A78" s="56" t="s">
        <v>57</v>
      </c>
      <c r="B78" s="208" t="str">
        <f t="shared" si="4"/>
        <v>60-85</v>
      </c>
      <c r="C78" s="98">
        <f t="shared" si="5"/>
        <v>0</v>
      </c>
      <c r="D78" s="99">
        <f>VLOOKUP($A78,'Оценка (Раздел 8)'!$A$7:$I$100,5,0)</f>
        <v>0</v>
      </c>
      <c r="E78" s="99">
        <f>VLOOKUP($A78,'Оценка (Раздел 8)'!$A$7:$I$100,6,0)</f>
        <v>0</v>
      </c>
      <c r="F78" s="99">
        <f>VLOOKUP($A78,'Оценка (Раздел 8)'!$A$7:$I$100,7,0)</f>
        <v>0</v>
      </c>
      <c r="G78" s="99">
        <f>VLOOKUP($A78,'Оценка (Раздел 8)'!$A$7:$I$100,8,0)</f>
        <v>0</v>
      </c>
      <c r="H78" s="99">
        <f>VLOOKUP($A78,'Оценка (Раздел 8)'!$A$7:$I$100,9,0)</f>
        <v>0</v>
      </c>
    </row>
    <row r="79" spans="1:8" ht="15" customHeight="1" x14ac:dyDescent="0.25">
      <c r="A79" s="56" t="s">
        <v>58</v>
      </c>
      <c r="B79" s="208" t="str">
        <f t="shared" si="4"/>
        <v>60-85</v>
      </c>
      <c r="C79" s="98">
        <f t="shared" si="5"/>
        <v>0</v>
      </c>
      <c r="D79" s="99">
        <f>VLOOKUP($A79,'Оценка (Раздел 8)'!$A$7:$I$100,5,0)</f>
        <v>0</v>
      </c>
      <c r="E79" s="99">
        <f>VLOOKUP($A79,'Оценка (Раздел 8)'!$A$7:$I$100,6,0)</f>
        <v>0</v>
      </c>
      <c r="F79" s="99">
        <f>VLOOKUP($A79,'Оценка (Раздел 8)'!$A$7:$I$100,7,0)</f>
        <v>0</v>
      </c>
      <c r="G79" s="99">
        <f>VLOOKUP($A79,'Оценка (Раздел 8)'!$A$7:$I$100,8,0)</f>
        <v>0</v>
      </c>
      <c r="H79" s="99">
        <f>VLOOKUP($A79,'Оценка (Раздел 8)'!$A$7:$I$100,9,0)</f>
        <v>0</v>
      </c>
    </row>
    <row r="80" spans="1:8" ht="15" customHeight="1" x14ac:dyDescent="0.25">
      <c r="A80" s="56" t="s">
        <v>63</v>
      </c>
      <c r="B80" s="208" t="str">
        <f t="shared" si="4"/>
        <v>60-85</v>
      </c>
      <c r="C80" s="98">
        <f t="shared" si="5"/>
        <v>0</v>
      </c>
      <c r="D80" s="99">
        <f>VLOOKUP($A80,'Оценка (Раздел 8)'!$A$7:$I$100,5,0)</f>
        <v>0</v>
      </c>
      <c r="E80" s="99">
        <f>VLOOKUP($A80,'Оценка (Раздел 8)'!$A$7:$I$100,6,0)</f>
        <v>0</v>
      </c>
      <c r="F80" s="99">
        <f>VLOOKUP($A80,'Оценка (Раздел 8)'!$A$7:$I$100,7,0)</f>
        <v>0</v>
      </c>
      <c r="G80" s="99">
        <f>VLOOKUP($A80,'Оценка (Раздел 8)'!$A$7:$I$100,8,0)</f>
        <v>0</v>
      </c>
      <c r="H80" s="99">
        <f>VLOOKUP($A80,'Оценка (Раздел 8)'!$A$7:$I$100,9,0)</f>
        <v>0</v>
      </c>
    </row>
    <row r="81" spans="1:8" ht="15" customHeight="1" x14ac:dyDescent="0.25">
      <c r="A81" s="56" t="s">
        <v>66</v>
      </c>
      <c r="B81" s="208" t="str">
        <f t="shared" si="4"/>
        <v>60-85</v>
      </c>
      <c r="C81" s="98">
        <f t="shared" si="5"/>
        <v>0</v>
      </c>
      <c r="D81" s="99">
        <f>VLOOKUP($A81,'Оценка (Раздел 8)'!$A$7:$I$100,5,0)</f>
        <v>0</v>
      </c>
      <c r="E81" s="99">
        <f>VLOOKUP($A81,'Оценка (Раздел 8)'!$A$7:$I$100,6,0)</f>
        <v>0</v>
      </c>
      <c r="F81" s="99">
        <f>VLOOKUP($A81,'Оценка (Раздел 8)'!$A$7:$I$100,7,0)</f>
        <v>0</v>
      </c>
      <c r="G81" s="99">
        <f>VLOOKUP($A81,'Оценка (Раздел 8)'!$A$7:$I$100,8,0)</f>
        <v>0</v>
      </c>
      <c r="H81" s="99">
        <f>VLOOKUP($A81,'Оценка (Раздел 8)'!$A$7:$I$100,9,0)</f>
        <v>0</v>
      </c>
    </row>
    <row r="82" spans="1:8" ht="15" customHeight="1" x14ac:dyDescent="0.25">
      <c r="A82" s="56" t="s">
        <v>73</v>
      </c>
      <c r="B82" s="208" t="str">
        <f t="shared" si="4"/>
        <v>60-85</v>
      </c>
      <c r="C82" s="98">
        <f t="shared" si="5"/>
        <v>0</v>
      </c>
      <c r="D82" s="99">
        <f>VLOOKUP($A82,'Оценка (Раздел 8)'!$A$7:$I$100,5,0)</f>
        <v>0</v>
      </c>
      <c r="E82" s="99">
        <f>VLOOKUP($A82,'Оценка (Раздел 8)'!$A$7:$I$100,6,0)</f>
        <v>0</v>
      </c>
      <c r="F82" s="99">
        <f>VLOOKUP($A82,'Оценка (Раздел 8)'!$A$7:$I$100,7,0)</f>
        <v>0</v>
      </c>
      <c r="G82" s="99">
        <f>VLOOKUP($A82,'Оценка (Раздел 8)'!$A$7:$I$100,8,0)</f>
        <v>0</v>
      </c>
      <c r="H82" s="99">
        <f>VLOOKUP($A82,'Оценка (Раздел 8)'!$A$7:$I$100,9,0)</f>
        <v>0</v>
      </c>
    </row>
    <row r="83" spans="1:8" ht="15" customHeight="1" x14ac:dyDescent="0.25">
      <c r="A83" s="56" t="s">
        <v>76</v>
      </c>
      <c r="B83" s="208" t="str">
        <f t="shared" si="4"/>
        <v>60-85</v>
      </c>
      <c r="C83" s="98">
        <f t="shared" si="5"/>
        <v>0</v>
      </c>
      <c r="D83" s="99">
        <f>VLOOKUP($A83,'Оценка (Раздел 8)'!$A$7:$I$100,5,0)</f>
        <v>0</v>
      </c>
      <c r="E83" s="99">
        <f>VLOOKUP($A83,'Оценка (Раздел 8)'!$A$7:$I$100,6,0)</f>
        <v>0</v>
      </c>
      <c r="F83" s="99">
        <f>VLOOKUP($A83,'Оценка (Раздел 8)'!$A$7:$I$100,7,0)</f>
        <v>0</v>
      </c>
      <c r="G83" s="99">
        <f>VLOOKUP($A83,'Оценка (Раздел 8)'!$A$7:$I$100,8,0)</f>
        <v>0</v>
      </c>
      <c r="H83" s="99">
        <f>VLOOKUP($A83,'Оценка (Раздел 8)'!$A$7:$I$100,9,0)</f>
        <v>0</v>
      </c>
    </row>
    <row r="84" spans="1:8" ht="15" customHeight="1" x14ac:dyDescent="0.25">
      <c r="A84" s="56" t="s">
        <v>79</v>
      </c>
      <c r="B84" s="208" t="str">
        <f t="shared" si="4"/>
        <v>60-85</v>
      </c>
      <c r="C84" s="98">
        <f t="shared" si="5"/>
        <v>0</v>
      </c>
      <c r="D84" s="99">
        <f>VLOOKUP($A84,'Оценка (Раздел 8)'!$A$7:$I$100,5,0)</f>
        <v>0</v>
      </c>
      <c r="E84" s="99">
        <f>VLOOKUP($A84,'Оценка (Раздел 8)'!$A$7:$I$100,6,0)</f>
        <v>0</v>
      </c>
      <c r="F84" s="99">
        <f>VLOOKUP($A84,'Оценка (Раздел 8)'!$A$7:$I$100,7,0)</f>
        <v>0</v>
      </c>
      <c r="G84" s="99">
        <f>VLOOKUP($A84,'Оценка (Раздел 8)'!$A$7:$I$100,8,0)</f>
        <v>0</v>
      </c>
      <c r="H84" s="99">
        <f>VLOOKUP($A84,'Оценка (Раздел 8)'!$A$7:$I$100,9,0)</f>
        <v>0</v>
      </c>
    </row>
    <row r="85" spans="1:8" ht="15" customHeight="1" x14ac:dyDescent="0.25">
      <c r="A85" s="56" t="s">
        <v>85</v>
      </c>
      <c r="B85" s="208" t="str">
        <f t="shared" si="4"/>
        <v>60-85</v>
      </c>
      <c r="C85" s="98">
        <f t="shared" si="5"/>
        <v>0</v>
      </c>
      <c r="D85" s="99">
        <f>VLOOKUP($A85,'Оценка (Раздел 8)'!$A$7:$I$100,5,0)</f>
        <v>0</v>
      </c>
      <c r="E85" s="99">
        <f>VLOOKUP($A85,'Оценка (Раздел 8)'!$A$7:$I$100,6,0)</f>
        <v>0</v>
      </c>
      <c r="F85" s="99">
        <f>VLOOKUP($A85,'Оценка (Раздел 8)'!$A$7:$I$100,7,0)</f>
        <v>0</v>
      </c>
      <c r="G85" s="99">
        <f>VLOOKUP($A85,'Оценка (Раздел 8)'!$A$7:$I$100,8,0)</f>
        <v>0</v>
      </c>
      <c r="H85" s="99">
        <f>VLOOKUP($A85,'Оценка (Раздел 8)'!$A$7:$I$100,9,0)</f>
        <v>0</v>
      </c>
    </row>
    <row r="86" spans="1:8" ht="15" customHeight="1" x14ac:dyDescent="0.25">
      <c r="A86" s="56" t="s">
        <v>86</v>
      </c>
      <c r="B86" s="208" t="str">
        <f t="shared" si="4"/>
        <v>60-85</v>
      </c>
      <c r="C86" s="98">
        <f t="shared" si="5"/>
        <v>0</v>
      </c>
      <c r="D86" s="99">
        <f>VLOOKUP($A86,'Оценка (Раздел 8)'!$A$7:$I$100,5,0)</f>
        <v>0</v>
      </c>
      <c r="E86" s="99">
        <f>VLOOKUP($A86,'Оценка (Раздел 8)'!$A$7:$I$100,6,0)</f>
        <v>0</v>
      </c>
      <c r="F86" s="99">
        <f>VLOOKUP($A86,'Оценка (Раздел 8)'!$A$7:$I$100,7,0)</f>
        <v>0</v>
      </c>
      <c r="G86" s="99">
        <f>VLOOKUP($A86,'Оценка (Раздел 8)'!$A$7:$I$100,8,0)</f>
        <v>0</v>
      </c>
      <c r="H86" s="99">
        <f>VLOOKUP($A86,'Оценка (Раздел 8)'!$A$7:$I$100,9,0)</f>
        <v>0</v>
      </c>
    </row>
    <row r="87" spans="1:8" ht="15" customHeight="1" x14ac:dyDescent="0.25">
      <c r="A87" s="56" t="s">
        <v>89</v>
      </c>
      <c r="B87" s="208" t="str">
        <f t="shared" si="4"/>
        <v>60-85</v>
      </c>
      <c r="C87" s="98">
        <f t="shared" si="5"/>
        <v>0</v>
      </c>
      <c r="D87" s="99">
        <f>VLOOKUP($A87,'Оценка (Раздел 8)'!$A$7:$I$100,5,0)</f>
        <v>0</v>
      </c>
      <c r="E87" s="99">
        <f>VLOOKUP($A87,'Оценка (Раздел 8)'!$A$7:$I$100,6,0)</f>
        <v>0</v>
      </c>
      <c r="F87" s="99">
        <f>VLOOKUP($A87,'Оценка (Раздел 8)'!$A$7:$I$100,7,0)</f>
        <v>0</v>
      </c>
      <c r="G87" s="99">
        <f>VLOOKUP($A87,'Оценка (Раздел 8)'!$A$7:$I$100,8,0)</f>
        <v>0</v>
      </c>
      <c r="H87" s="99">
        <f>VLOOKUP($A87,'Оценка (Раздел 8)'!$A$7:$I$100,9,0)</f>
        <v>0</v>
      </c>
    </row>
    <row r="88" spans="1:8" ht="15" customHeight="1" x14ac:dyDescent="0.25">
      <c r="A88" s="56" t="s">
        <v>156</v>
      </c>
      <c r="B88" s="208" t="str">
        <f t="shared" si="4"/>
        <v>60-85</v>
      </c>
      <c r="C88" s="98">
        <f t="shared" si="5"/>
        <v>0</v>
      </c>
      <c r="D88" s="99">
        <f>VLOOKUP($A88,'Оценка (Раздел 8)'!$A$7:$I$100,5,0)</f>
        <v>0</v>
      </c>
      <c r="E88" s="99">
        <f>VLOOKUP($A88,'Оценка (Раздел 8)'!$A$7:$I$100,6,0)</f>
        <v>0</v>
      </c>
      <c r="F88" s="99">
        <f>VLOOKUP($A88,'Оценка (Раздел 8)'!$A$7:$I$100,7,0)</f>
        <v>0</v>
      </c>
      <c r="G88" s="99">
        <f>VLOOKUP($A88,'Оценка (Раздел 8)'!$A$7:$I$100,8,0)</f>
        <v>0</v>
      </c>
      <c r="H88" s="99">
        <f>VLOOKUP($A88,'Оценка (Раздел 8)'!$A$7:$I$100,9,0)</f>
        <v>0</v>
      </c>
    </row>
  </sheetData>
  <autoFilter ref="A3:H88"/>
  <sortState ref="A4:H88">
    <sortCondition descending="1" ref="C4:C88"/>
  </sortState>
  <mergeCells count="1">
    <mergeCell ref="A1:H1"/>
  </mergeCells>
  <pageMargins left="0.70866141732283472" right="0.70866141732283472" top="0.74803149606299213" bottom="0.74803149606299213" header="0.31496062992125984" footer="0.31496062992125984"/>
  <pageSetup paperSize="9" scale="75" fitToHeight="3"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100"/>
  <sheetViews>
    <sheetView tabSelected="1" view="pageBreakPreview" zoomScaleSheetLayoutView="100" workbookViewId="0">
      <pane xSplit="4" ySplit="7" topLeftCell="E41" activePane="bottomRight" state="frozen"/>
      <selection pane="topRight" activeCell="E1" sqref="E1"/>
      <selection pane="bottomLeft" activeCell="A8" sqref="A8"/>
      <selection pane="bottomRight" activeCell="A48" sqref="A48:XFD48"/>
    </sheetView>
  </sheetViews>
  <sheetFormatPr defaultColWidth="9.109375" defaultRowHeight="13.8" x14ac:dyDescent="0.3"/>
  <cols>
    <col min="1" max="1" width="29.44140625" style="11" customWidth="1"/>
    <col min="2" max="4" width="12.6640625" style="11" customWidth="1"/>
    <col min="5" max="5" width="22.6640625" style="11" customWidth="1"/>
    <col min="6" max="6" width="24.6640625" style="11" customWidth="1"/>
    <col min="7" max="7" width="28" style="11" customWidth="1"/>
    <col min="8" max="8" width="20.88671875" style="11" customWidth="1"/>
    <col min="9" max="9" width="18.6640625" style="11" customWidth="1"/>
    <col min="10" max="16384" width="9.109375" style="11"/>
  </cols>
  <sheetData>
    <row r="1" spans="1:9" ht="15.75" customHeight="1" x14ac:dyDescent="0.3">
      <c r="A1" s="209" t="s">
        <v>596</v>
      </c>
      <c r="B1" s="209"/>
      <c r="C1" s="209"/>
      <c r="D1" s="209"/>
      <c r="E1" s="211"/>
      <c r="F1" s="211"/>
      <c r="G1" s="211"/>
      <c r="H1" s="211"/>
      <c r="I1" s="211"/>
    </row>
    <row r="2" spans="1:9" ht="15.75" hidden="1" customHeight="1" x14ac:dyDescent="0.3">
      <c r="A2" s="88"/>
      <c r="B2" s="204"/>
      <c r="C2" s="204"/>
      <c r="D2" s="88"/>
      <c r="E2" s="89"/>
      <c r="F2" s="89"/>
      <c r="G2" s="100"/>
      <c r="H2" s="89"/>
      <c r="I2" s="89"/>
    </row>
    <row r="3" spans="1:9" ht="15.75" hidden="1" customHeight="1" x14ac:dyDescent="0.3">
      <c r="A3" s="88"/>
      <c r="B3" s="204"/>
      <c r="C3" s="204"/>
      <c r="D3" s="88"/>
      <c r="E3" s="89"/>
      <c r="F3" s="89"/>
      <c r="G3" s="100"/>
      <c r="H3" s="89"/>
      <c r="I3" s="89"/>
    </row>
    <row r="4" spans="1:9" ht="94.5" customHeight="1" x14ac:dyDescent="0.3">
      <c r="A4" s="90" t="s">
        <v>90</v>
      </c>
      <c r="B4" s="90" t="s">
        <v>94</v>
      </c>
      <c r="C4" s="90" t="s">
        <v>95</v>
      </c>
      <c r="D4" s="90" t="s">
        <v>597</v>
      </c>
      <c r="E4" s="86" t="str">
        <f>'Показатель 8.1'!A1</f>
        <v>8.1. Публикация информационного собщения о проведении публичных слушаний по годовому отчету об исполнении бюджета</v>
      </c>
      <c r="F4" s="86" t="str">
        <f>'Показатель 8.2'!A1</f>
        <v>8.2. Проведение во II квартале 2015 года опросов общественного мнения по бюджетной тематике</v>
      </c>
      <c r="G4" s="101" t="str">
        <f>'Показатель 8.3'!A1</f>
        <v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v>
      </c>
      <c r="H4" s="86" t="str">
        <f>'Показатель 8.4'!A1</f>
        <v>8.4. Использование социальных сетей</v>
      </c>
      <c r="I4" s="86" t="str">
        <f>'Показатель 8.5'!A1</f>
        <v>8.5. Работа Общественного совета, созданного при финансовом органе, во II квартале 2015 года</v>
      </c>
    </row>
    <row r="5" spans="1:9" ht="15" customHeight="1" x14ac:dyDescent="0.3">
      <c r="A5" s="91" t="s">
        <v>91</v>
      </c>
      <c r="B5" s="92"/>
      <c r="C5" s="92"/>
      <c r="D5" s="92" t="s">
        <v>92</v>
      </c>
      <c r="E5" s="14" t="s">
        <v>92</v>
      </c>
      <c r="F5" s="14" t="s">
        <v>92</v>
      </c>
      <c r="G5" s="14" t="s">
        <v>92</v>
      </c>
      <c r="H5" s="14" t="s">
        <v>92</v>
      </c>
      <c r="I5" s="14" t="s">
        <v>92</v>
      </c>
    </row>
    <row r="6" spans="1:9" ht="15" customHeight="1" x14ac:dyDescent="0.3">
      <c r="A6" s="91" t="s">
        <v>595</v>
      </c>
      <c r="B6" s="92"/>
      <c r="C6" s="92"/>
      <c r="D6" s="92">
        <f>SUM(E6:I6)</f>
        <v>8</v>
      </c>
      <c r="E6" s="14">
        <f>'Методика (Раздел 8)'!C9</f>
        <v>2</v>
      </c>
      <c r="F6" s="14">
        <f>'Методика (Раздел 8)'!C14</f>
        <v>2</v>
      </c>
      <c r="G6" s="14">
        <f>'Методика (Раздел 8)'!C19</f>
        <v>2</v>
      </c>
      <c r="H6" s="14">
        <f>'Методика (Раздел 8)'!C24</f>
        <v>1</v>
      </c>
      <c r="I6" s="14">
        <f>'Методика (Раздел 8)'!C28</f>
        <v>1</v>
      </c>
    </row>
    <row r="7" spans="1:9" ht="15" customHeight="1" x14ac:dyDescent="0.3">
      <c r="A7" s="32" t="s">
        <v>0</v>
      </c>
      <c r="B7" s="93"/>
      <c r="C7" s="93"/>
      <c r="D7" s="93"/>
      <c r="E7" s="94"/>
      <c r="F7" s="94"/>
      <c r="G7" s="94"/>
      <c r="H7" s="94"/>
      <c r="I7" s="94"/>
    </row>
    <row r="8" spans="1:9" ht="15" customHeight="1" x14ac:dyDescent="0.3">
      <c r="A8" s="56" t="s">
        <v>1</v>
      </c>
      <c r="B8" s="90" t="str">
        <f>VLOOKUP(A8,'Рейтинг (Раздел 8)'!$A$4:$B$88,2,FALSE)</f>
        <v>23-35</v>
      </c>
      <c r="C8" s="208" t="str">
        <f t="shared" ref="C8:C25" si="0">RANK(D8,$D$8:$D$25)&amp;IF(COUNTIF($D$8:$D$25,D8)&gt;1,"-"&amp;RANK(D8,$D$8:$D$25)+COUNTIF($D$8:$D$25,D8)-1,"")</f>
        <v>5-8</v>
      </c>
      <c r="D8" s="98">
        <f>SUM(E8:I8)</f>
        <v>2</v>
      </c>
      <c r="E8" s="99">
        <f>'Показатель 8.1'!L10</f>
        <v>0</v>
      </c>
      <c r="F8" s="99">
        <f>'Показатель 8.2'!N11</f>
        <v>0</v>
      </c>
      <c r="G8" s="99">
        <f>'Показатель 8.3'!L10</f>
        <v>0</v>
      </c>
      <c r="H8" s="99">
        <f>'Показатель 8.4'!K10</f>
        <v>1</v>
      </c>
      <c r="I8" s="99">
        <f>'Показатель 8.5'!O10</f>
        <v>1</v>
      </c>
    </row>
    <row r="9" spans="1:9" ht="15" customHeight="1" x14ac:dyDescent="0.3">
      <c r="A9" s="56" t="s">
        <v>2</v>
      </c>
      <c r="B9" s="90" t="str">
        <f>VLOOKUP(A9,'Рейтинг (Раздел 8)'!$A$4:$B$88,2,FALSE)</f>
        <v>60-85</v>
      </c>
      <c r="C9" s="208" t="str">
        <f t="shared" si="0"/>
        <v>15-18</v>
      </c>
      <c r="D9" s="98">
        <f t="shared" ref="D9:D25" si="1">SUM(E9:I9)</f>
        <v>0</v>
      </c>
      <c r="E9" s="99">
        <f>'Показатель 8.1'!L11</f>
        <v>0</v>
      </c>
      <c r="F9" s="99">
        <f>'Показатель 8.2'!N12</f>
        <v>0</v>
      </c>
      <c r="G9" s="99">
        <f>'Показатель 8.3'!L11</f>
        <v>0</v>
      </c>
      <c r="H9" s="99">
        <f>'Показатель 8.4'!K11</f>
        <v>0</v>
      </c>
      <c r="I9" s="99">
        <f>'Показатель 8.5'!O11</f>
        <v>0</v>
      </c>
    </row>
    <row r="10" spans="1:9" ht="15" customHeight="1" x14ac:dyDescent="0.3">
      <c r="A10" s="56" t="s">
        <v>3</v>
      </c>
      <c r="B10" s="90" t="str">
        <f>VLOOKUP(A10,'Рейтинг (Раздел 8)'!$A$4:$B$88,2,FALSE)</f>
        <v>10-14</v>
      </c>
      <c r="C10" s="208" t="str">
        <f t="shared" si="0"/>
        <v>1-2</v>
      </c>
      <c r="D10" s="98">
        <f t="shared" si="1"/>
        <v>4</v>
      </c>
      <c r="E10" s="99">
        <f>'Показатель 8.1'!L12</f>
        <v>2</v>
      </c>
      <c r="F10" s="99">
        <f>'Показатель 8.2'!N13</f>
        <v>0</v>
      </c>
      <c r="G10" s="99">
        <f>'Показатель 8.3'!L12</f>
        <v>1</v>
      </c>
      <c r="H10" s="99">
        <f>'Показатель 8.4'!K12</f>
        <v>0</v>
      </c>
      <c r="I10" s="99">
        <f>'Показатель 8.5'!O12</f>
        <v>1</v>
      </c>
    </row>
    <row r="11" spans="1:9" ht="15" customHeight="1" x14ac:dyDescent="0.3">
      <c r="A11" s="56" t="s">
        <v>4</v>
      </c>
      <c r="B11" s="90" t="str">
        <f>VLOOKUP(A11,'Рейтинг (Раздел 8)'!$A$4:$B$88,2,FALSE)</f>
        <v>57-59</v>
      </c>
      <c r="C11" s="208" t="str">
        <f t="shared" si="0"/>
        <v>14</v>
      </c>
      <c r="D11" s="98">
        <f t="shared" si="1"/>
        <v>0.5</v>
      </c>
      <c r="E11" s="99">
        <f>'Показатель 8.1'!L13</f>
        <v>0.5</v>
      </c>
      <c r="F11" s="99">
        <f>'Показатель 8.2'!N14</f>
        <v>0</v>
      </c>
      <c r="G11" s="99">
        <f>'Показатель 8.3'!L13</f>
        <v>0</v>
      </c>
      <c r="H11" s="99">
        <f>'Показатель 8.4'!K13</f>
        <v>0</v>
      </c>
      <c r="I11" s="99">
        <f>'Показатель 8.5'!O13</f>
        <v>0</v>
      </c>
    </row>
    <row r="12" spans="1:9" ht="15" customHeight="1" x14ac:dyDescent="0.3">
      <c r="A12" s="56" t="s">
        <v>5</v>
      </c>
      <c r="B12" s="90" t="str">
        <f>VLOOKUP(A12,'Рейтинг (Раздел 8)'!$A$4:$B$88,2,FALSE)</f>
        <v>23-35</v>
      </c>
      <c r="C12" s="208" t="str">
        <f t="shared" si="0"/>
        <v>5-8</v>
      </c>
      <c r="D12" s="98">
        <f t="shared" si="1"/>
        <v>2</v>
      </c>
      <c r="E12" s="99">
        <f>'Показатель 8.1'!L14</f>
        <v>2</v>
      </c>
      <c r="F12" s="99">
        <f>'Показатель 8.2'!N15</f>
        <v>0</v>
      </c>
      <c r="G12" s="99">
        <f>'Показатель 8.3'!L14</f>
        <v>0</v>
      </c>
      <c r="H12" s="99">
        <f>'Показатель 8.4'!K14</f>
        <v>0</v>
      </c>
      <c r="I12" s="99">
        <f>'Показатель 8.5'!O14</f>
        <v>0</v>
      </c>
    </row>
    <row r="13" spans="1:9" ht="15" customHeight="1" x14ac:dyDescent="0.3">
      <c r="A13" s="56" t="s">
        <v>6</v>
      </c>
      <c r="B13" s="90" t="str">
        <f>VLOOKUP(A13,'Рейтинг (Раздел 8)'!$A$4:$B$88,2,FALSE)</f>
        <v>60-85</v>
      </c>
      <c r="C13" s="208" t="str">
        <f t="shared" si="0"/>
        <v>15-18</v>
      </c>
      <c r="D13" s="98">
        <f t="shared" si="1"/>
        <v>0</v>
      </c>
      <c r="E13" s="99">
        <f>'Показатель 8.1'!L15</f>
        <v>0</v>
      </c>
      <c r="F13" s="99">
        <f>'Показатель 8.2'!N16</f>
        <v>0</v>
      </c>
      <c r="G13" s="99">
        <f>'Показатель 8.3'!L15</f>
        <v>0</v>
      </c>
      <c r="H13" s="99">
        <f>'Показатель 8.4'!K15</f>
        <v>0</v>
      </c>
      <c r="I13" s="99">
        <f>'Показатель 8.5'!O15</f>
        <v>0</v>
      </c>
    </row>
    <row r="14" spans="1:9" ht="15" customHeight="1" x14ac:dyDescent="0.3">
      <c r="A14" s="56" t="s">
        <v>7</v>
      </c>
      <c r="B14" s="90" t="str">
        <f>VLOOKUP(A14,'Рейтинг (Раздел 8)'!$A$4:$B$88,2,FALSE)</f>
        <v>60-85</v>
      </c>
      <c r="C14" s="208" t="str">
        <f t="shared" si="0"/>
        <v>15-18</v>
      </c>
      <c r="D14" s="98">
        <f t="shared" si="1"/>
        <v>0</v>
      </c>
      <c r="E14" s="99">
        <f>'Показатель 8.1'!L16</f>
        <v>0</v>
      </c>
      <c r="F14" s="99">
        <f>'Показатель 8.2'!N17</f>
        <v>0</v>
      </c>
      <c r="G14" s="99">
        <f>'Показатель 8.3'!L16</f>
        <v>0</v>
      </c>
      <c r="H14" s="99">
        <f>'Показатель 8.4'!K16</f>
        <v>0</v>
      </c>
      <c r="I14" s="99">
        <f>'Показатель 8.5'!O16</f>
        <v>0</v>
      </c>
    </row>
    <row r="15" spans="1:9" ht="15" customHeight="1" x14ac:dyDescent="0.3">
      <c r="A15" s="56" t="s">
        <v>8</v>
      </c>
      <c r="B15" s="90" t="str">
        <f>VLOOKUP(A15,'Рейтинг (Раздел 8)'!$A$4:$B$88,2,FALSE)</f>
        <v>15-19</v>
      </c>
      <c r="C15" s="208" t="str">
        <f t="shared" si="0"/>
        <v>3</v>
      </c>
      <c r="D15" s="98">
        <f t="shared" si="1"/>
        <v>3</v>
      </c>
      <c r="E15" s="99">
        <f>'Показатель 8.1'!L17</f>
        <v>2</v>
      </c>
      <c r="F15" s="99">
        <f>'Показатель 8.2'!N18</f>
        <v>0</v>
      </c>
      <c r="G15" s="99">
        <f>'Показатель 8.3'!L17</f>
        <v>0</v>
      </c>
      <c r="H15" s="99">
        <f>'Показатель 8.4'!K17</f>
        <v>0</v>
      </c>
      <c r="I15" s="99">
        <f>'Показатель 8.5'!O17</f>
        <v>1</v>
      </c>
    </row>
    <row r="16" spans="1:9" ht="15" customHeight="1" x14ac:dyDescent="0.3">
      <c r="A16" s="56" t="s">
        <v>9</v>
      </c>
      <c r="B16" s="90" t="str">
        <f>VLOOKUP(A16,'Рейтинг (Раздел 8)'!$A$4:$B$88,2,FALSE)</f>
        <v>23-35</v>
      </c>
      <c r="C16" s="208" t="str">
        <f t="shared" si="0"/>
        <v>5-8</v>
      </c>
      <c r="D16" s="98">
        <f t="shared" si="1"/>
        <v>2</v>
      </c>
      <c r="E16" s="99">
        <f>'Показатель 8.1'!L18</f>
        <v>2</v>
      </c>
      <c r="F16" s="99">
        <f>'Показатель 8.2'!N19</f>
        <v>0</v>
      </c>
      <c r="G16" s="99">
        <f>'Показатель 8.3'!L18</f>
        <v>0</v>
      </c>
      <c r="H16" s="99">
        <f>'Показатель 8.4'!K18</f>
        <v>0</v>
      </c>
      <c r="I16" s="99">
        <f>'Показатель 8.5'!O18</f>
        <v>0</v>
      </c>
    </row>
    <row r="17" spans="1:9" ht="15" customHeight="1" x14ac:dyDescent="0.3">
      <c r="A17" s="56" t="s">
        <v>10</v>
      </c>
      <c r="B17" s="90" t="str">
        <f>VLOOKUP(A17,'Рейтинг (Раздел 8)'!$A$4:$B$88,2,FALSE)</f>
        <v>10-14</v>
      </c>
      <c r="C17" s="208" t="str">
        <f t="shared" si="0"/>
        <v>1-2</v>
      </c>
      <c r="D17" s="98">
        <f t="shared" si="1"/>
        <v>4</v>
      </c>
      <c r="E17" s="99">
        <f>'Показатель 8.1'!L19</f>
        <v>0</v>
      </c>
      <c r="F17" s="99">
        <f>'Показатель 8.2'!N20</f>
        <v>2</v>
      </c>
      <c r="G17" s="99">
        <f>'Показатель 8.3'!L19</f>
        <v>0</v>
      </c>
      <c r="H17" s="99">
        <f>'Показатель 8.4'!K19</f>
        <v>1</v>
      </c>
      <c r="I17" s="99">
        <f>'Показатель 8.5'!O19</f>
        <v>1</v>
      </c>
    </row>
    <row r="18" spans="1:9" ht="15" customHeight="1" x14ac:dyDescent="0.3">
      <c r="A18" s="56" t="s">
        <v>11</v>
      </c>
      <c r="B18" s="90" t="str">
        <f>VLOOKUP(A18,'Рейтинг (Раздел 8)'!$A$4:$B$88,2,FALSE)</f>
        <v>41-56</v>
      </c>
      <c r="C18" s="208" t="str">
        <f t="shared" si="0"/>
        <v>9-13</v>
      </c>
      <c r="D18" s="98">
        <f t="shared" si="1"/>
        <v>1</v>
      </c>
      <c r="E18" s="99">
        <f>'Показатель 8.1'!L20</f>
        <v>1</v>
      </c>
      <c r="F18" s="99">
        <f>'Показатель 8.2'!N21</f>
        <v>0</v>
      </c>
      <c r="G18" s="99">
        <f>'Показатель 8.3'!L20</f>
        <v>0</v>
      </c>
      <c r="H18" s="99">
        <f>'Показатель 8.4'!K20</f>
        <v>0</v>
      </c>
      <c r="I18" s="99">
        <f>'Показатель 8.5'!O20</f>
        <v>0</v>
      </c>
    </row>
    <row r="19" spans="1:9" ht="15" customHeight="1" x14ac:dyDescent="0.3">
      <c r="A19" s="56" t="s">
        <v>12</v>
      </c>
      <c r="B19" s="90" t="str">
        <f>VLOOKUP(A19,'Рейтинг (Раздел 8)'!$A$4:$B$88,2,FALSE)</f>
        <v>23-35</v>
      </c>
      <c r="C19" s="208" t="str">
        <f t="shared" si="0"/>
        <v>5-8</v>
      </c>
      <c r="D19" s="98">
        <f t="shared" si="1"/>
        <v>2</v>
      </c>
      <c r="E19" s="99">
        <f>'Показатель 8.1'!L21</f>
        <v>1</v>
      </c>
      <c r="F19" s="99">
        <f>'Показатель 8.2'!N22</f>
        <v>0</v>
      </c>
      <c r="G19" s="99">
        <f>'Показатель 8.3'!L21</f>
        <v>0</v>
      </c>
      <c r="H19" s="99">
        <f>'Показатель 8.4'!K21</f>
        <v>0</v>
      </c>
      <c r="I19" s="99">
        <f>'Показатель 8.5'!O21</f>
        <v>1</v>
      </c>
    </row>
    <row r="20" spans="1:9" ht="15" customHeight="1" x14ac:dyDescent="0.3">
      <c r="A20" s="56" t="s">
        <v>13</v>
      </c>
      <c r="B20" s="90" t="str">
        <f>VLOOKUP(A20,'Рейтинг (Раздел 8)'!$A$4:$B$88,2,FALSE)</f>
        <v>41-56</v>
      </c>
      <c r="C20" s="208" t="str">
        <f t="shared" si="0"/>
        <v>9-13</v>
      </c>
      <c r="D20" s="98">
        <f t="shared" si="1"/>
        <v>1</v>
      </c>
      <c r="E20" s="99">
        <f>'Показатель 8.1'!L22</f>
        <v>1</v>
      </c>
      <c r="F20" s="99">
        <f>'Показатель 8.2'!N23</f>
        <v>0</v>
      </c>
      <c r="G20" s="99">
        <f>'Показатель 8.3'!L22</f>
        <v>0</v>
      </c>
      <c r="H20" s="99">
        <f>'Показатель 8.4'!K22</f>
        <v>0</v>
      </c>
      <c r="I20" s="99">
        <f>'Показатель 8.5'!O22</f>
        <v>0</v>
      </c>
    </row>
    <row r="21" spans="1:9" ht="15" customHeight="1" x14ac:dyDescent="0.3">
      <c r="A21" s="56" t="s">
        <v>14</v>
      </c>
      <c r="B21" s="90" t="str">
        <f>VLOOKUP(A21,'Рейтинг (Раздел 8)'!$A$4:$B$88,2,FALSE)</f>
        <v>20-22</v>
      </c>
      <c r="C21" s="208" t="str">
        <f t="shared" si="0"/>
        <v>4</v>
      </c>
      <c r="D21" s="98">
        <f t="shared" si="1"/>
        <v>2.5</v>
      </c>
      <c r="E21" s="99">
        <f>'Показатель 8.1'!L23</f>
        <v>0</v>
      </c>
      <c r="F21" s="99">
        <f>'Показатель 8.2'!N24</f>
        <v>0.5</v>
      </c>
      <c r="G21" s="99">
        <f>'Показатель 8.3'!L23</f>
        <v>0</v>
      </c>
      <c r="H21" s="99">
        <f>'Показатель 8.4'!K23</f>
        <v>1</v>
      </c>
      <c r="I21" s="99">
        <f>'Показатель 8.5'!O23</f>
        <v>1</v>
      </c>
    </row>
    <row r="22" spans="1:9" ht="15" customHeight="1" x14ac:dyDescent="0.3">
      <c r="A22" s="56" t="s">
        <v>15</v>
      </c>
      <c r="B22" s="90" t="str">
        <f>VLOOKUP(A22,'Рейтинг (Раздел 8)'!$A$4:$B$88,2,FALSE)</f>
        <v>60-85</v>
      </c>
      <c r="C22" s="208" t="str">
        <f t="shared" si="0"/>
        <v>15-18</v>
      </c>
      <c r="D22" s="98">
        <f t="shared" si="1"/>
        <v>0</v>
      </c>
      <c r="E22" s="99">
        <f>'Показатель 8.1'!L24</f>
        <v>0</v>
      </c>
      <c r="F22" s="99">
        <f>'Показатель 8.2'!N25</f>
        <v>0</v>
      </c>
      <c r="G22" s="99">
        <f>'Показатель 8.3'!L24</f>
        <v>0</v>
      </c>
      <c r="H22" s="99">
        <f>'Показатель 8.4'!K24</f>
        <v>0</v>
      </c>
      <c r="I22" s="99">
        <f>'Показатель 8.5'!O24</f>
        <v>0</v>
      </c>
    </row>
    <row r="23" spans="1:9" ht="15" customHeight="1" x14ac:dyDescent="0.3">
      <c r="A23" s="56" t="s">
        <v>16</v>
      </c>
      <c r="B23" s="90" t="str">
        <f>VLOOKUP(A23,'Рейтинг (Раздел 8)'!$A$4:$B$88,2,FALSE)</f>
        <v>41-56</v>
      </c>
      <c r="C23" s="208" t="str">
        <f t="shared" si="0"/>
        <v>9-13</v>
      </c>
      <c r="D23" s="98">
        <f t="shared" si="1"/>
        <v>1</v>
      </c>
      <c r="E23" s="99">
        <f>'Показатель 8.1'!L25</f>
        <v>0</v>
      </c>
      <c r="F23" s="99">
        <f>'Показатель 8.2'!N26</f>
        <v>0</v>
      </c>
      <c r="G23" s="99">
        <f>'Показатель 8.3'!L25</f>
        <v>0</v>
      </c>
      <c r="H23" s="99">
        <f>'Показатель 8.4'!K25</f>
        <v>0</v>
      </c>
      <c r="I23" s="99">
        <f>'Показатель 8.5'!O25</f>
        <v>1</v>
      </c>
    </row>
    <row r="24" spans="1:9" ht="15" customHeight="1" x14ac:dyDescent="0.3">
      <c r="A24" s="56" t="s">
        <v>17</v>
      </c>
      <c r="B24" s="90" t="str">
        <f>VLOOKUP(A24,'Рейтинг (Раздел 8)'!$A$4:$B$88,2,FALSE)</f>
        <v>41-56</v>
      </c>
      <c r="C24" s="208" t="str">
        <f t="shared" si="0"/>
        <v>9-13</v>
      </c>
      <c r="D24" s="98">
        <f t="shared" si="1"/>
        <v>1</v>
      </c>
      <c r="E24" s="99">
        <f>'Показатель 8.1'!L26</f>
        <v>1</v>
      </c>
      <c r="F24" s="99">
        <f>'Показатель 8.2'!N27</f>
        <v>0</v>
      </c>
      <c r="G24" s="99">
        <f>'Показатель 8.3'!L26</f>
        <v>0</v>
      </c>
      <c r="H24" s="99">
        <f>'Показатель 8.4'!K26</f>
        <v>0</v>
      </c>
      <c r="I24" s="99">
        <f>'Показатель 8.5'!O26</f>
        <v>0</v>
      </c>
    </row>
    <row r="25" spans="1:9" ht="15" customHeight="1" x14ac:dyDescent="0.3">
      <c r="A25" s="56" t="s">
        <v>18</v>
      </c>
      <c r="B25" s="90" t="str">
        <f>VLOOKUP(A25,'Рейтинг (Раздел 8)'!$A$4:$B$88,2,FALSE)</f>
        <v>41-56</v>
      </c>
      <c r="C25" s="208" t="str">
        <f t="shared" si="0"/>
        <v>9-13</v>
      </c>
      <c r="D25" s="98">
        <f t="shared" si="1"/>
        <v>1</v>
      </c>
      <c r="E25" s="99">
        <f>'Показатель 8.1'!L27</f>
        <v>0</v>
      </c>
      <c r="F25" s="99">
        <f>'Показатель 8.2'!N28</f>
        <v>0</v>
      </c>
      <c r="G25" s="99">
        <f>'Показатель 8.3'!L27</f>
        <v>0</v>
      </c>
      <c r="H25" s="99">
        <f>'Показатель 8.4'!K27</f>
        <v>1</v>
      </c>
      <c r="I25" s="99">
        <f>'Показатель 8.5'!O27</f>
        <v>0</v>
      </c>
    </row>
    <row r="26" spans="1:9" ht="15" customHeight="1" x14ac:dyDescent="0.3">
      <c r="A26" s="32" t="s">
        <v>19</v>
      </c>
      <c r="B26" s="93"/>
      <c r="C26" s="93"/>
      <c r="D26" s="173"/>
      <c r="E26" s="174"/>
      <c r="F26" s="174"/>
      <c r="G26" s="174"/>
      <c r="H26" s="174"/>
      <c r="I26" s="174"/>
    </row>
    <row r="27" spans="1:9" ht="15" customHeight="1" x14ac:dyDescent="0.3">
      <c r="A27" s="56" t="s">
        <v>20</v>
      </c>
      <c r="B27" s="90" t="str">
        <f>VLOOKUP(A27,'Рейтинг (Раздел 8)'!$A$4:$B$88,2,FALSE)</f>
        <v>10-14</v>
      </c>
      <c r="C27" s="208" t="str">
        <f t="shared" ref="C27:C37" si="2">RANK(D27,$D$27:$D$37)&amp;IF(COUNTIF($D$27:$D$37,D27)&gt;1,"-"&amp;RANK(D27,$D$27:$D$37)+COUNTIF($D$27:$D$37,D27)-1,"")</f>
        <v>2-3</v>
      </c>
      <c r="D27" s="98">
        <f t="shared" ref="D27:D37" si="3">SUM(E27:I27)</f>
        <v>4</v>
      </c>
      <c r="E27" s="99">
        <f>'Показатель 8.1'!L29</f>
        <v>2</v>
      </c>
      <c r="F27" s="99">
        <f>'Показатель 8.2'!N30</f>
        <v>0</v>
      </c>
      <c r="G27" s="99">
        <f>'Показатель 8.3'!L29</f>
        <v>0</v>
      </c>
      <c r="H27" s="99">
        <f>'Показатель 8.4'!K29</f>
        <v>1</v>
      </c>
      <c r="I27" s="99">
        <f>'Показатель 8.5'!O29</f>
        <v>1</v>
      </c>
    </row>
    <row r="28" spans="1:9" ht="15" customHeight="1" x14ac:dyDescent="0.3">
      <c r="A28" s="56" t="s">
        <v>21</v>
      </c>
      <c r="B28" s="90" t="str">
        <f>VLOOKUP(A28,'Рейтинг (Раздел 8)'!$A$4:$B$88,2,FALSE)</f>
        <v>5-7</v>
      </c>
      <c r="C28" s="208" t="str">
        <f t="shared" si="2"/>
        <v>1</v>
      </c>
      <c r="D28" s="98">
        <f t="shared" si="3"/>
        <v>6</v>
      </c>
      <c r="E28" s="99">
        <f>'Показатель 8.1'!L30</f>
        <v>2</v>
      </c>
      <c r="F28" s="99">
        <f>'Показатель 8.2'!N31</f>
        <v>2</v>
      </c>
      <c r="G28" s="99">
        <f>'Показатель 8.3'!L30</f>
        <v>0</v>
      </c>
      <c r="H28" s="99">
        <f>'Показатель 8.4'!K30</f>
        <v>1</v>
      </c>
      <c r="I28" s="99">
        <f>'Показатель 8.5'!O30</f>
        <v>1</v>
      </c>
    </row>
    <row r="29" spans="1:9" ht="15" customHeight="1" x14ac:dyDescent="0.3">
      <c r="A29" s="56" t="s">
        <v>22</v>
      </c>
      <c r="B29" s="90" t="str">
        <f>VLOOKUP(A29,'Рейтинг (Раздел 8)'!$A$4:$B$88,2,FALSE)</f>
        <v>15-19</v>
      </c>
      <c r="C29" s="208" t="str">
        <f t="shared" si="2"/>
        <v>4-6</v>
      </c>
      <c r="D29" s="98">
        <f t="shared" si="3"/>
        <v>3</v>
      </c>
      <c r="E29" s="99">
        <f>'Показатель 8.1'!L31</f>
        <v>2</v>
      </c>
      <c r="F29" s="99">
        <f>'Показатель 8.2'!N32</f>
        <v>0</v>
      </c>
      <c r="G29" s="99">
        <f>'Показатель 8.3'!L31</f>
        <v>0</v>
      </c>
      <c r="H29" s="99">
        <f>'Показатель 8.4'!K31</f>
        <v>0</v>
      </c>
      <c r="I29" s="99">
        <f>'Показатель 8.5'!O31</f>
        <v>1</v>
      </c>
    </row>
    <row r="30" spans="1:9" ht="15" customHeight="1" x14ac:dyDescent="0.3">
      <c r="A30" s="56" t="s">
        <v>23</v>
      </c>
      <c r="B30" s="90" t="str">
        <f>VLOOKUP(A30,'Рейтинг (Раздел 8)'!$A$4:$B$88,2,FALSE)</f>
        <v>15-19</v>
      </c>
      <c r="C30" s="208" t="str">
        <f t="shared" si="2"/>
        <v>4-6</v>
      </c>
      <c r="D30" s="98">
        <f t="shared" si="3"/>
        <v>3</v>
      </c>
      <c r="E30" s="99">
        <f>'Показатель 8.1'!L32</f>
        <v>2</v>
      </c>
      <c r="F30" s="99">
        <f>'Показатель 8.2'!N33</f>
        <v>0</v>
      </c>
      <c r="G30" s="99">
        <f>'Показатель 8.3'!L32</f>
        <v>0</v>
      </c>
      <c r="H30" s="99">
        <f>'Показатель 8.4'!K32</f>
        <v>0</v>
      </c>
      <c r="I30" s="99">
        <f>'Показатель 8.5'!O32</f>
        <v>1</v>
      </c>
    </row>
    <row r="31" spans="1:9" ht="15" customHeight="1" x14ac:dyDescent="0.3">
      <c r="A31" s="56" t="s">
        <v>24</v>
      </c>
      <c r="B31" s="90" t="str">
        <f>VLOOKUP(A31,'Рейтинг (Раздел 8)'!$A$4:$B$88,2,FALSE)</f>
        <v>60-85</v>
      </c>
      <c r="C31" s="208" t="str">
        <f t="shared" si="2"/>
        <v>9-11</v>
      </c>
      <c r="D31" s="98">
        <f t="shared" si="3"/>
        <v>0</v>
      </c>
      <c r="E31" s="99">
        <f>'Показатель 8.1'!L33</f>
        <v>0</v>
      </c>
      <c r="F31" s="99">
        <f>'Показатель 8.2'!N34</f>
        <v>0</v>
      </c>
      <c r="G31" s="99">
        <f>'Показатель 8.3'!L33</f>
        <v>0</v>
      </c>
      <c r="H31" s="99">
        <f>'Показатель 8.4'!K33</f>
        <v>0</v>
      </c>
      <c r="I31" s="99">
        <f>'Показатель 8.5'!O33</f>
        <v>0</v>
      </c>
    </row>
    <row r="32" spans="1:9" ht="15" customHeight="1" x14ac:dyDescent="0.3">
      <c r="A32" s="56" t="s">
        <v>25</v>
      </c>
      <c r="B32" s="90" t="str">
        <f>VLOOKUP(A32,'Рейтинг (Раздел 8)'!$A$4:$B$88,2,FALSE)</f>
        <v>15-19</v>
      </c>
      <c r="C32" s="208" t="str">
        <f t="shared" si="2"/>
        <v>4-6</v>
      </c>
      <c r="D32" s="98">
        <f t="shared" si="3"/>
        <v>3</v>
      </c>
      <c r="E32" s="99">
        <f>'Показатель 8.1'!L34</f>
        <v>2</v>
      </c>
      <c r="F32" s="99">
        <f>'Показатель 8.2'!N35</f>
        <v>0</v>
      </c>
      <c r="G32" s="99">
        <f>'Показатель 8.3'!L34</f>
        <v>0</v>
      </c>
      <c r="H32" s="99">
        <f>'Показатель 8.4'!K34</f>
        <v>1</v>
      </c>
      <c r="I32" s="99">
        <f>'Показатель 8.5'!O34</f>
        <v>0</v>
      </c>
    </row>
    <row r="33" spans="1:9" ht="15" customHeight="1" x14ac:dyDescent="0.3">
      <c r="A33" s="56" t="s">
        <v>26</v>
      </c>
      <c r="B33" s="90" t="str">
        <f>VLOOKUP(A33,'Рейтинг (Раздел 8)'!$A$4:$B$88,2,FALSE)</f>
        <v>10-14</v>
      </c>
      <c r="C33" s="208" t="str">
        <f t="shared" si="2"/>
        <v>2-3</v>
      </c>
      <c r="D33" s="98">
        <f t="shared" si="3"/>
        <v>4</v>
      </c>
      <c r="E33" s="99">
        <f>'Показатель 8.1'!L35</f>
        <v>2</v>
      </c>
      <c r="F33" s="99">
        <f>'Показатель 8.2'!N36</f>
        <v>1</v>
      </c>
      <c r="G33" s="99">
        <f>'Показатель 8.3'!L35</f>
        <v>0</v>
      </c>
      <c r="H33" s="99">
        <f>'Показатель 8.4'!K35</f>
        <v>1</v>
      </c>
      <c r="I33" s="99">
        <f>'Показатель 8.5'!O35</f>
        <v>0</v>
      </c>
    </row>
    <row r="34" spans="1:9" ht="15" customHeight="1" x14ac:dyDescent="0.3">
      <c r="A34" s="56" t="s">
        <v>27</v>
      </c>
      <c r="B34" s="90" t="str">
        <f>VLOOKUP(A34,'Рейтинг (Раздел 8)'!$A$4:$B$88,2,FALSE)</f>
        <v>41-56</v>
      </c>
      <c r="C34" s="208" t="str">
        <f t="shared" si="2"/>
        <v>8</v>
      </c>
      <c r="D34" s="98">
        <f t="shared" si="3"/>
        <v>1</v>
      </c>
      <c r="E34" s="99">
        <f>'Показатель 8.1'!L36</f>
        <v>1</v>
      </c>
      <c r="F34" s="99">
        <f>'Показатель 8.2'!N37</f>
        <v>0</v>
      </c>
      <c r="G34" s="99">
        <f>'Показатель 8.3'!L36</f>
        <v>0</v>
      </c>
      <c r="H34" s="99">
        <f>'Показатель 8.4'!K36</f>
        <v>0</v>
      </c>
      <c r="I34" s="99">
        <f>'Показатель 8.5'!O36</f>
        <v>0</v>
      </c>
    </row>
    <row r="35" spans="1:9" ht="15" customHeight="1" x14ac:dyDescent="0.3">
      <c r="A35" s="56" t="s">
        <v>28</v>
      </c>
      <c r="B35" s="90" t="str">
        <f>VLOOKUP(A35,'Рейтинг (Раздел 8)'!$A$4:$B$88,2,FALSE)</f>
        <v>60-85</v>
      </c>
      <c r="C35" s="208" t="str">
        <f t="shared" si="2"/>
        <v>9-11</v>
      </c>
      <c r="D35" s="98">
        <f t="shared" si="3"/>
        <v>0</v>
      </c>
      <c r="E35" s="99">
        <f>'Показатель 8.1'!L37</f>
        <v>0</v>
      </c>
      <c r="F35" s="99">
        <f>'Показатель 8.2'!N38</f>
        <v>0</v>
      </c>
      <c r="G35" s="99">
        <f>'Показатель 8.3'!L37</f>
        <v>0</v>
      </c>
      <c r="H35" s="99">
        <f>'Показатель 8.4'!K37</f>
        <v>0</v>
      </c>
      <c r="I35" s="99">
        <f>'Показатель 8.5'!O37</f>
        <v>0</v>
      </c>
    </row>
    <row r="36" spans="1:9" ht="15" customHeight="1" x14ac:dyDescent="0.3">
      <c r="A36" s="56" t="s">
        <v>29</v>
      </c>
      <c r="B36" s="90" t="str">
        <f>VLOOKUP(A36,'Рейтинг (Раздел 8)'!$A$4:$B$88,2,FALSE)</f>
        <v>60-85</v>
      </c>
      <c r="C36" s="208" t="str">
        <f t="shared" si="2"/>
        <v>9-11</v>
      </c>
      <c r="D36" s="98">
        <f t="shared" si="3"/>
        <v>0</v>
      </c>
      <c r="E36" s="99">
        <f>'Показатель 8.1'!L38</f>
        <v>0</v>
      </c>
      <c r="F36" s="99">
        <f>'Показатель 8.2'!N39</f>
        <v>0</v>
      </c>
      <c r="G36" s="99">
        <f>'Показатель 8.3'!L38</f>
        <v>0</v>
      </c>
      <c r="H36" s="99">
        <f>'Показатель 8.4'!K38</f>
        <v>0</v>
      </c>
      <c r="I36" s="99">
        <f>'Показатель 8.5'!O38</f>
        <v>0</v>
      </c>
    </row>
    <row r="37" spans="1:9" ht="15" customHeight="1" x14ac:dyDescent="0.3">
      <c r="A37" s="56" t="s">
        <v>30</v>
      </c>
      <c r="B37" s="90" t="str">
        <f>VLOOKUP(A37,'Рейтинг (Раздел 8)'!$A$4:$B$88,2,FALSE)</f>
        <v>20-22</v>
      </c>
      <c r="C37" s="208" t="str">
        <f t="shared" si="2"/>
        <v>7</v>
      </c>
      <c r="D37" s="98">
        <f t="shared" si="3"/>
        <v>2.5</v>
      </c>
      <c r="E37" s="99">
        <f>'Показатель 8.1'!L39</f>
        <v>2</v>
      </c>
      <c r="F37" s="99">
        <f>'Показатель 8.2'!N40</f>
        <v>0</v>
      </c>
      <c r="G37" s="99">
        <f>'Показатель 8.3'!L39</f>
        <v>0</v>
      </c>
      <c r="H37" s="99">
        <f>'Показатель 8.4'!K39</f>
        <v>0.5</v>
      </c>
      <c r="I37" s="99">
        <f>'Показатель 8.5'!O39</f>
        <v>0</v>
      </c>
    </row>
    <row r="38" spans="1:9" ht="15" customHeight="1" x14ac:dyDescent="0.3">
      <c r="A38" s="32" t="s">
        <v>31</v>
      </c>
      <c r="B38" s="93"/>
      <c r="C38" s="93"/>
      <c r="D38" s="173"/>
      <c r="E38" s="174"/>
      <c r="F38" s="174"/>
      <c r="G38" s="174"/>
      <c r="H38" s="174"/>
      <c r="I38" s="174"/>
    </row>
    <row r="39" spans="1:9" ht="15" customHeight="1" x14ac:dyDescent="0.3">
      <c r="A39" s="56" t="s">
        <v>32</v>
      </c>
      <c r="B39" s="90" t="str">
        <f>VLOOKUP(A39,'Рейтинг (Раздел 8)'!$A$4:$B$88,2,FALSE)</f>
        <v>8-9</v>
      </c>
      <c r="C39" s="208" t="str">
        <f t="shared" ref="C39:C44" si="4">RANK(D39,$D$39:$D$44)&amp;IF(COUNTIF($D$39:$D$44,D39)&gt;1,"-"&amp;RANK(D39,$D$39:$D$44)+COUNTIF($D$39:$D$44,D39)-1,"")</f>
        <v>2</v>
      </c>
      <c r="D39" s="98">
        <f t="shared" ref="D39:D44" si="5">SUM(E39:I39)</f>
        <v>5</v>
      </c>
      <c r="E39" s="99">
        <f>'Показатель 8.1'!L41</f>
        <v>2</v>
      </c>
      <c r="F39" s="99">
        <f>'Показатель 8.2'!N42</f>
        <v>2</v>
      </c>
      <c r="G39" s="99">
        <f>'Показатель 8.3'!L41</f>
        <v>0</v>
      </c>
      <c r="H39" s="99">
        <f>'Показатель 8.4'!K41</f>
        <v>0</v>
      </c>
      <c r="I39" s="99">
        <f>'Показатель 8.5'!O41</f>
        <v>1</v>
      </c>
    </row>
    <row r="40" spans="1:9" ht="15" customHeight="1" x14ac:dyDescent="0.3">
      <c r="A40" s="56" t="s">
        <v>33</v>
      </c>
      <c r="B40" s="90" t="str">
        <f>VLOOKUP(A40,'Рейтинг (Раздел 8)'!$A$4:$B$88,2,FALSE)</f>
        <v>41-56</v>
      </c>
      <c r="C40" s="208" t="str">
        <f t="shared" si="4"/>
        <v>3-4</v>
      </c>
      <c r="D40" s="98">
        <f t="shared" si="5"/>
        <v>1</v>
      </c>
      <c r="E40" s="99">
        <f>'Показатель 8.1'!L42</f>
        <v>0</v>
      </c>
      <c r="F40" s="99">
        <f>'Показатель 8.2'!N43</f>
        <v>0</v>
      </c>
      <c r="G40" s="99">
        <f>'Показатель 8.3'!L42</f>
        <v>0</v>
      </c>
      <c r="H40" s="99">
        <f>'Показатель 8.4'!K42</f>
        <v>0</v>
      </c>
      <c r="I40" s="99">
        <f>'Показатель 8.5'!O42</f>
        <v>1</v>
      </c>
    </row>
    <row r="41" spans="1:9" ht="15" customHeight="1" x14ac:dyDescent="0.3">
      <c r="A41" s="56" t="s">
        <v>34</v>
      </c>
      <c r="B41" s="90" t="str">
        <f>VLOOKUP(A41,'Рейтинг (Раздел 8)'!$A$4:$B$88,2,FALSE)</f>
        <v>2-4</v>
      </c>
      <c r="C41" s="208" t="str">
        <f t="shared" si="4"/>
        <v>1</v>
      </c>
      <c r="D41" s="98">
        <f t="shared" si="5"/>
        <v>7</v>
      </c>
      <c r="E41" s="99">
        <f>'Показатель 8.1'!L43</f>
        <v>2</v>
      </c>
      <c r="F41" s="99">
        <f>'Показатель 8.2'!N44</f>
        <v>2</v>
      </c>
      <c r="G41" s="99">
        <f>'Показатель 8.3'!L43</f>
        <v>2</v>
      </c>
      <c r="H41" s="99">
        <f>'Показатель 8.4'!K43</f>
        <v>0</v>
      </c>
      <c r="I41" s="99">
        <f>'Показатель 8.5'!O43</f>
        <v>1</v>
      </c>
    </row>
    <row r="42" spans="1:9" ht="15" customHeight="1" x14ac:dyDescent="0.3">
      <c r="A42" s="56" t="s">
        <v>35</v>
      </c>
      <c r="B42" s="90" t="str">
        <f>VLOOKUP(A42,'Рейтинг (Раздел 8)'!$A$4:$B$88,2,FALSE)</f>
        <v>60-85</v>
      </c>
      <c r="C42" s="208" t="str">
        <f t="shared" si="4"/>
        <v>5-6</v>
      </c>
      <c r="D42" s="98">
        <f t="shared" si="5"/>
        <v>0</v>
      </c>
      <c r="E42" s="99">
        <f>'Показатель 8.1'!L44</f>
        <v>0</v>
      </c>
      <c r="F42" s="99">
        <f>'Показатель 8.2'!N45</f>
        <v>0</v>
      </c>
      <c r="G42" s="99">
        <f>'Показатель 8.3'!L44</f>
        <v>0</v>
      </c>
      <c r="H42" s="99">
        <f>'Показатель 8.4'!K44</f>
        <v>0</v>
      </c>
      <c r="I42" s="99">
        <f>'Показатель 8.5'!O44</f>
        <v>0</v>
      </c>
    </row>
    <row r="43" spans="1:9" ht="15" customHeight="1" x14ac:dyDescent="0.3">
      <c r="A43" s="56" t="s">
        <v>36</v>
      </c>
      <c r="B43" s="90" t="str">
        <f>VLOOKUP(A43,'Рейтинг (Раздел 8)'!$A$4:$B$88,2,FALSE)</f>
        <v>60-85</v>
      </c>
      <c r="C43" s="208" t="str">
        <f t="shared" si="4"/>
        <v>5-6</v>
      </c>
      <c r="D43" s="98">
        <f t="shared" si="5"/>
        <v>0</v>
      </c>
      <c r="E43" s="99">
        <f>'Показатель 8.1'!L45</f>
        <v>0</v>
      </c>
      <c r="F43" s="99">
        <f>'Показатель 8.2'!N46</f>
        <v>0</v>
      </c>
      <c r="G43" s="99">
        <f>'Показатель 8.3'!L45</f>
        <v>0</v>
      </c>
      <c r="H43" s="99">
        <f>'Показатель 8.4'!K45</f>
        <v>0</v>
      </c>
      <c r="I43" s="99">
        <f>'Показатель 8.5'!O45</f>
        <v>0</v>
      </c>
    </row>
    <row r="44" spans="1:9" ht="15" customHeight="1" x14ac:dyDescent="0.3">
      <c r="A44" s="56" t="s">
        <v>37</v>
      </c>
      <c r="B44" s="90" t="str">
        <f>VLOOKUP(A44,'Рейтинг (Раздел 8)'!$A$4:$B$88,2,FALSE)</f>
        <v>41-56</v>
      </c>
      <c r="C44" s="208" t="str">
        <f t="shared" si="4"/>
        <v>3-4</v>
      </c>
      <c r="D44" s="98">
        <f t="shared" si="5"/>
        <v>1</v>
      </c>
      <c r="E44" s="99">
        <f>'Показатель 8.1'!L46</f>
        <v>0</v>
      </c>
      <c r="F44" s="99">
        <f>'Показатель 8.2'!N47</f>
        <v>0</v>
      </c>
      <c r="G44" s="99">
        <f>'Показатель 8.3'!L46</f>
        <v>0</v>
      </c>
      <c r="H44" s="99">
        <f>'Показатель 8.4'!K46</f>
        <v>0</v>
      </c>
      <c r="I44" s="99">
        <f>'Показатель 8.5'!O46</f>
        <v>1</v>
      </c>
    </row>
    <row r="45" spans="1:9" ht="15" customHeight="1" x14ac:dyDescent="0.3">
      <c r="A45" s="32" t="s">
        <v>38</v>
      </c>
      <c r="B45" s="93"/>
      <c r="C45" s="93"/>
      <c r="D45" s="173"/>
      <c r="E45" s="174"/>
      <c r="F45" s="174"/>
      <c r="G45" s="174"/>
      <c r="H45" s="174"/>
      <c r="I45" s="174"/>
    </row>
    <row r="46" spans="1:9" ht="15" customHeight="1" x14ac:dyDescent="0.3">
      <c r="A46" s="56" t="s">
        <v>39</v>
      </c>
      <c r="B46" s="90" t="str">
        <f>VLOOKUP(A46,'Рейтинг (Раздел 8)'!$A$4:$B$88,2,FALSE)</f>
        <v>60-85</v>
      </c>
      <c r="C46" s="208" t="str">
        <f t="shared" ref="C46:C52" si="6">RANK(D46,$D$46:$D$52)&amp;IF(COUNTIF($D$46:$D$52,D46)&gt;1,"-"&amp;RANK(D46,$D$46:$D$52)+COUNTIF($D$46:$D$52,D46)-1,"")</f>
        <v>5-7</v>
      </c>
      <c r="D46" s="98">
        <f t="shared" ref="D46:D52" si="7">SUM(E46:I46)</f>
        <v>0</v>
      </c>
      <c r="E46" s="99">
        <f>'Показатель 8.1'!L48</f>
        <v>0</v>
      </c>
      <c r="F46" s="99">
        <f>'Показатель 8.2'!N49</f>
        <v>0</v>
      </c>
      <c r="G46" s="99">
        <f>'Показатель 8.3'!L48</f>
        <v>0</v>
      </c>
      <c r="H46" s="99">
        <f>'Показатель 8.4'!K48</f>
        <v>0</v>
      </c>
      <c r="I46" s="99">
        <f>'Показатель 8.5'!O48</f>
        <v>0</v>
      </c>
    </row>
    <row r="47" spans="1:9" ht="15" customHeight="1" x14ac:dyDescent="0.3">
      <c r="A47" s="56" t="s">
        <v>40</v>
      </c>
      <c r="B47" s="90" t="str">
        <f>VLOOKUP(A47,'Рейтинг (Раздел 8)'!$A$4:$B$88,2,FALSE)</f>
        <v>36-40</v>
      </c>
      <c r="C47" s="208" t="str">
        <f t="shared" si="6"/>
        <v>3</v>
      </c>
      <c r="D47" s="98">
        <f t="shared" si="7"/>
        <v>1.5</v>
      </c>
      <c r="E47" s="99">
        <f>'Показатель 8.1'!L49</f>
        <v>0.5</v>
      </c>
      <c r="F47" s="99">
        <f>'Показатель 8.2'!N50</f>
        <v>0</v>
      </c>
      <c r="G47" s="99">
        <f>'Показатель 8.3'!L49</f>
        <v>0</v>
      </c>
      <c r="H47" s="99">
        <f>'Показатель 8.4'!K49</f>
        <v>1</v>
      </c>
      <c r="I47" s="99">
        <f>'Показатель 8.5'!O49</f>
        <v>0</v>
      </c>
    </row>
    <row r="48" spans="1:9" ht="15" customHeight="1" x14ac:dyDescent="0.3">
      <c r="A48" s="56" t="s">
        <v>41</v>
      </c>
      <c r="B48" s="90" t="str">
        <f>VLOOKUP(A48,'Рейтинг (Раздел 8)'!$A$4:$B$88,2,FALSE)</f>
        <v>15-19</v>
      </c>
      <c r="C48" s="208" t="str">
        <f t="shared" si="6"/>
        <v>2</v>
      </c>
      <c r="D48" s="98">
        <f t="shared" si="7"/>
        <v>3</v>
      </c>
      <c r="E48" s="99">
        <f>'Показатель 8.1'!L50</f>
        <v>2</v>
      </c>
      <c r="F48" s="99">
        <f>'Показатель 8.2'!N51</f>
        <v>0</v>
      </c>
      <c r="G48" s="99">
        <f>'Показатель 8.3'!L50</f>
        <v>0</v>
      </c>
      <c r="H48" s="99">
        <f>'Показатель 8.4'!K50</f>
        <v>0</v>
      </c>
      <c r="I48" s="99">
        <f>'Показатель 8.5'!O50</f>
        <v>1</v>
      </c>
    </row>
    <row r="49" spans="1:9" ht="15" customHeight="1" x14ac:dyDescent="0.3">
      <c r="A49" s="56" t="s">
        <v>42</v>
      </c>
      <c r="B49" s="90" t="str">
        <f>VLOOKUP(A49,'Рейтинг (Раздел 8)'!$A$4:$B$88,2,FALSE)</f>
        <v>60-85</v>
      </c>
      <c r="C49" s="208" t="str">
        <f t="shared" si="6"/>
        <v>5-7</v>
      </c>
      <c r="D49" s="98">
        <f t="shared" si="7"/>
        <v>0</v>
      </c>
      <c r="E49" s="99">
        <f>'Показатель 8.1'!L51</f>
        <v>0</v>
      </c>
      <c r="F49" s="99">
        <f>'Показатель 8.2'!N52</f>
        <v>0</v>
      </c>
      <c r="G49" s="99">
        <f>'Показатель 8.3'!L51</f>
        <v>0</v>
      </c>
      <c r="H49" s="99">
        <f>'Показатель 8.4'!K51</f>
        <v>0</v>
      </c>
      <c r="I49" s="99">
        <f>'Показатель 8.5'!O51</f>
        <v>0</v>
      </c>
    </row>
    <row r="50" spans="1:9" ht="15" customHeight="1" x14ac:dyDescent="0.3">
      <c r="A50" s="56" t="s">
        <v>93</v>
      </c>
      <c r="B50" s="90" t="str">
        <f>VLOOKUP(A50,'Рейтинг (Раздел 8)'!$A$4:$B$88,2,FALSE)</f>
        <v>60-85</v>
      </c>
      <c r="C50" s="208" t="str">
        <f t="shared" si="6"/>
        <v>5-7</v>
      </c>
      <c r="D50" s="98">
        <f t="shared" si="7"/>
        <v>0</v>
      </c>
      <c r="E50" s="99">
        <f>'Показатель 8.1'!L52</f>
        <v>0</v>
      </c>
      <c r="F50" s="99">
        <f>'Показатель 8.2'!N53</f>
        <v>0</v>
      </c>
      <c r="G50" s="99">
        <f>'Показатель 8.3'!L52</f>
        <v>0</v>
      </c>
      <c r="H50" s="99">
        <f>'Показатель 8.4'!K52</f>
        <v>0</v>
      </c>
      <c r="I50" s="99">
        <f>'Показатель 8.5'!O52</f>
        <v>0</v>
      </c>
    </row>
    <row r="51" spans="1:9" ht="15" customHeight="1" x14ac:dyDescent="0.3">
      <c r="A51" s="56" t="s">
        <v>43</v>
      </c>
      <c r="B51" s="90" t="str">
        <f>VLOOKUP(A51,'Рейтинг (Раздел 8)'!$A$4:$B$88,2,FALSE)</f>
        <v>41-56</v>
      </c>
      <c r="C51" s="208" t="str">
        <f t="shared" si="6"/>
        <v>4</v>
      </c>
      <c r="D51" s="98">
        <f t="shared" si="7"/>
        <v>1</v>
      </c>
      <c r="E51" s="99">
        <f>'Показатель 8.1'!L53</f>
        <v>0</v>
      </c>
      <c r="F51" s="99">
        <f>'Показатель 8.2'!N54</f>
        <v>0</v>
      </c>
      <c r="G51" s="99">
        <f>'Показатель 8.3'!L53</f>
        <v>0</v>
      </c>
      <c r="H51" s="99">
        <f>'Показатель 8.4'!K53</f>
        <v>0</v>
      </c>
      <c r="I51" s="99">
        <f>'Показатель 8.5'!O53</f>
        <v>1</v>
      </c>
    </row>
    <row r="52" spans="1:9" ht="15" customHeight="1" x14ac:dyDescent="0.3">
      <c r="A52" s="56" t="s">
        <v>44</v>
      </c>
      <c r="B52" s="90" t="str">
        <f>VLOOKUP(A52,'Рейтинг (Раздел 8)'!$A$4:$B$88,2,FALSE)</f>
        <v>5-7</v>
      </c>
      <c r="C52" s="208" t="str">
        <f t="shared" si="6"/>
        <v>1</v>
      </c>
      <c r="D52" s="98">
        <f t="shared" si="7"/>
        <v>6</v>
      </c>
      <c r="E52" s="99">
        <f>'Показатель 8.1'!L54</f>
        <v>0</v>
      </c>
      <c r="F52" s="99">
        <f>'Показатель 8.2'!N55</f>
        <v>2</v>
      </c>
      <c r="G52" s="99">
        <f>'Показатель 8.3'!L54</f>
        <v>2</v>
      </c>
      <c r="H52" s="99">
        <f>'Показатель 8.4'!K54</f>
        <v>1</v>
      </c>
      <c r="I52" s="99">
        <f>'Показатель 8.5'!O54</f>
        <v>1</v>
      </c>
    </row>
    <row r="53" spans="1:9" ht="15" customHeight="1" x14ac:dyDescent="0.3">
      <c r="A53" s="32" t="s">
        <v>45</v>
      </c>
      <c r="B53" s="93"/>
      <c r="C53" s="93"/>
      <c r="D53" s="173"/>
      <c r="E53" s="174"/>
      <c r="F53" s="174"/>
      <c r="G53" s="174"/>
      <c r="H53" s="174"/>
      <c r="I53" s="174"/>
    </row>
    <row r="54" spans="1:9" ht="15" customHeight="1" x14ac:dyDescent="0.3">
      <c r="A54" s="56" t="s">
        <v>46</v>
      </c>
      <c r="B54" s="90" t="str">
        <f>VLOOKUP(A54,'Рейтинг (Раздел 8)'!$A$4:$B$88,2,FALSE)</f>
        <v>23-35</v>
      </c>
      <c r="C54" s="208" t="str">
        <f t="shared" ref="C54:C67" si="8">RANK(D54,$D$54:$D$67)&amp;IF(COUNTIF($D$54:$D$67,D54)&gt;1,"-"&amp;RANK(D54,$D$54:$D$67)+COUNTIF($D$54:$D$67,D54)-1,"")</f>
        <v>3-6</v>
      </c>
      <c r="D54" s="98">
        <f t="shared" ref="D54:D67" si="9">SUM(E54:I54)</f>
        <v>2</v>
      </c>
      <c r="E54" s="99">
        <f>'Показатель 8.1'!L56</f>
        <v>0</v>
      </c>
      <c r="F54" s="99">
        <f>'Показатель 8.2'!N57</f>
        <v>0</v>
      </c>
      <c r="G54" s="99">
        <f>'Показатель 8.3'!L56</f>
        <v>1</v>
      </c>
      <c r="H54" s="99">
        <f>'Показатель 8.4'!K56</f>
        <v>0</v>
      </c>
      <c r="I54" s="99">
        <f>'Показатель 8.5'!O56</f>
        <v>1</v>
      </c>
    </row>
    <row r="55" spans="1:9" ht="15" customHeight="1" x14ac:dyDescent="0.3">
      <c r="A55" s="56" t="s">
        <v>47</v>
      </c>
      <c r="B55" s="90" t="str">
        <f>VLOOKUP(A55,'Рейтинг (Раздел 8)'!$A$4:$B$88,2,FALSE)</f>
        <v>60-85</v>
      </c>
      <c r="C55" s="208" t="str">
        <f t="shared" si="8"/>
        <v>11-14</v>
      </c>
      <c r="D55" s="98">
        <f t="shared" si="9"/>
        <v>0</v>
      </c>
      <c r="E55" s="99">
        <f>'Показатель 8.1'!L57</f>
        <v>0</v>
      </c>
      <c r="F55" s="99">
        <f>'Показатель 8.2'!N58</f>
        <v>0</v>
      </c>
      <c r="G55" s="99">
        <f>'Показатель 8.3'!L57</f>
        <v>0</v>
      </c>
      <c r="H55" s="99">
        <f>'Показатель 8.4'!K57</f>
        <v>0</v>
      </c>
      <c r="I55" s="99">
        <f>'Показатель 8.5'!O57</f>
        <v>0</v>
      </c>
    </row>
    <row r="56" spans="1:9" ht="15" customHeight="1" x14ac:dyDescent="0.3">
      <c r="A56" s="56" t="s">
        <v>48</v>
      </c>
      <c r="B56" s="90" t="str">
        <f>VLOOKUP(A56,'Рейтинг (Раздел 8)'!$A$4:$B$88,2,FALSE)</f>
        <v>23-35</v>
      </c>
      <c r="C56" s="208" t="str">
        <f t="shared" si="8"/>
        <v>3-6</v>
      </c>
      <c r="D56" s="98">
        <f t="shared" si="9"/>
        <v>2</v>
      </c>
      <c r="E56" s="99">
        <f>'Показатель 8.1'!L58</f>
        <v>2</v>
      </c>
      <c r="F56" s="99">
        <f>'Показатель 8.2'!N59</f>
        <v>0</v>
      </c>
      <c r="G56" s="99">
        <f>'Показатель 8.3'!L58</f>
        <v>0</v>
      </c>
      <c r="H56" s="99">
        <f>'Показатель 8.4'!K58</f>
        <v>0</v>
      </c>
      <c r="I56" s="99">
        <f>'Показатель 8.5'!O58</f>
        <v>0</v>
      </c>
    </row>
    <row r="57" spans="1:9" ht="15" customHeight="1" x14ac:dyDescent="0.3">
      <c r="A57" s="56" t="s">
        <v>49</v>
      </c>
      <c r="B57" s="90" t="str">
        <f>VLOOKUP(A57,'Рейтинг (Раздел 8)'!$A$4:$B$88,2,FALSE)</f>
        <v>57-59</v>
      </c>
      <c r="C57" s="208" t="str">
        <f t="shared" si="8"/>
        <v>10</v>
      </c>
      <c r="D57" s="98">
        <f t="shared" si="9"/>
        <v>0.5</v>
      </c>
      <c r="E57" s="99">
        <f>'Показатель 8.1'!L59</f>
        <v>0</v>
      </c>
      <c r="F57" s="99">
        <f>'Показатель 8.2'!N60</f>
        <v>0</v>
      </c>
      <c r="G57" s="99">
        <f>'Показатель 8.3'!L59</f>
        <v>0</v>
      </c>
      <c r="H57" s="99">
        <f>'Показатель 8.4'!K59</f>
        <v>0.5</v>
      </c>
      <c r="I57" s="99">
        <f>'Показатель 8.5'!O59</f>
        <v>0</v>
      </c>
    </row>
    <row r="58" spans="1:9" ht="15" customHeight="1" x14ac:dyDescent="0.3">
      <c r="A58" s="56" t="s">
        <v>50</v>
      </c>
      <c r="B58" s="90" t="str">
        <f>VLOOKUP(A58,'Рейтинг (Раздел 8)'!$A$4:$B$88,2,FALSE)</f>
        <v>23-35</v>
      </c>
      <c r="C58" s="208" t="str">
        <f t="shared" si="8"/>
        <v>3-6</v>
      </c>
      <c r="D58" s="98">
        <f t="shared" si="9"/>
        <v>2</v>
      </c>
      <c r="E58" s="99">
        <f>'Показатель 8.1'!L60</f>
        <v>0</v>
      </c>
      <c r="F58" s="99">
        <f>'Показатель 8.2'!N61</f>
        <v>2</v>
      </c>
      <c r="G58" s="99">
        <f>'Показатель 8.3'!L60</f>
        <v>0</v>
      </c>
      <c r="H58" s="99">
        <f>'Показатель 8.4'!K60</f>
        <v>0</v>
      </c>
      <c r="I58" s="99">
        <f>'Показатель 8.5'!O60</f>
        <v>0</v>
      </c>
    </row>
    <row r="59" spans="1:9" ht="15" customHeight="1" x14ac:dyDescent="0.3">
      <c r="A59" s="56" t="s">
        <v>51</v>
      </c>
      <c r="B59" s="90" t="str">
        <f>VLOOKUP(A59,'Рейтинг (Раздел 8)'!$A$4:$B$88,2,FALSE)</f>
        <v>41-56</v>
      </c>
      <c r="C59" s="208" t="str">
        <f t="shared" si="8"/>
        <v>8-9</v>
      </c>
      <c r="D59" s="98">
        <f t="shared" si="9"/>
        <v>1</v>
      </c>
      <c r="E59" s="99">
        <f>'Показатель 8.1'!L61</f>
        <v>0</v>
      </c>
      <c r="F59" s="99">
        <f>'Показатель 8.2'!N62</f>
        <v>0</v>
      </c>
      <c r="G59" s="99">
        <f>'Показатель 8.3'!L61</f>
        <v>0</v>
      </c>
      <c r="H59" s="99">
        <f>'Показатель 8.4'!K61</f>
        <v>0</v>
      </c>
      <c r="I59" s="99">
        <f>'Показатель 8.5'!O61</f>
        <v>1</v>
      </c>
    </row>
    <row r="60" spans="1:9" ht="15" customHeight="1" x14ac:dyDescent="0.3">
      <c r="A60" s="56" t="s">
        <v>52</v>
      </c>
      <c r="B60" s="90" t="str">
        <f>VLOOKUP(A60,'Рейтинг (Раздел 8)'!$A$4:$B$88,2,FALSE)</f>
        <v>36-40</v>
      </c>
      <c r="C60" s="208" t="str">
        <f t="shared" si="8"/>
        <v>7</v>
      </c>
      <c r="D60" s="98">
        <f t="shared" si="9"/>
        <v>1.5</v>
      </c>
      <c r="E60" s="99">
        <f>'Показатель 8.1'!L62</f>
        <v>0.5</v>
      </c>
      <c r="F60" s="99">
        <f>'Показатель 8.2'!N63</f>
        <v>0</v>
      </c>
      <c r="G60" s="99">
        <f>'Показатель 8.3'!L62</f>
        <v>0</v>
      </c>
      <c r="H60" s="99">
        <f>'Показатель 8.4'!K62</f>
        <v>1</v>
      </c>
      <c r="I60" s="99">
        <f>'Показатель 8.5'!O62</f>
        <v>0</v>
      </c>
    </row>
    <row r="61" spans="1:9" ht="15" customHeight="1" x14ac:dyDescent="0.3">
      <c r="A61" s="56" t="s">
        <v>53</v>
      </c>
      <c r="B61" s="90" t="str">
        <f>VLOOKUP(A61,'Рейтинг (Раздел 8)'!$A$4:$B$88,2,FALSE)</f>
        <v>41-56</v>
      </c>
      <c r="C61" s="208" t="str">
        <f t="shared" si="8"/>
        <v>8-9</v>
      </c>
      <c r="D61" s="98">
        <f t="shared" si="9"/>
        <v>1</v>
      </c>
      <c r="E61" s="99">
        <f>'Показатель 8.1'!L63</f>
        <v>1</v>
      </c>
      <c r="F61" s="99">
        <f>'Показатель 8.2'!N64</f>
        <v>0</v>
      </c>
      <c r="G61" s="99">
        <f>'Показатель 8.3'!L63</f>
        <v>0</v>
      </c>
      <c r="H61" s="99">
        <f>'Показатель 8.4'!K63</f>
        <v>0</v>
      </c>
      <c r="I61" s="99">
        <f>'Показатель 8.5'!O63</f>
        <v>0</v>
      </c>
    </row>
    <row r="62" spans="1:9" ht="15" customHeight="1" x14ac:dyDescent="0.3">
      <c r="A62" s="56" t="s">
        <v>54</v>
      </c>
      <c r="B62" s="90" t="str">
        <f>VLOOKUP(A62,'Рейтинг (Раздел 8)'!$A$4:$B$88,2,FALSE)</f>
        <v>60-85</v>
      </c>
      <c r="C62" s="208" t="str">
        <f t="shared" si="8"/>
        <v>11-14</v>
      </c>
      <c r="D62" s="98">
        <f t="shared" si="9"/>
        <v>0</v>
      </c>
      <c r="E62" s="99">
        <f>'Показатель 8.1'!L64</f>
        <v>0</v>
      </c>
      <c r="F62" s="99">
        <f>'Показатель 8.2'!N65</f>
        <v>0</v>
      </c>
      <c r="G62" s="99">
        <f>'Показатель 8.3'!L64</f>
        <v>0</v>
      </c>
      <c r="H62" s="99">
        <f>'Показатель 8.4'!K64</f>
        <v>0</v>
      </c>
      <c r="I62" s="99">
        <f>'Показатель 8.5'!O64</f>
        <v>0</v>
      </c>
    </row>
    <row r="63" spans="1:9" ht="15" customHeight="1" x14ac:dyDescent="0.3">
      <c r="A63" s="56" t="s">
        <v>55</v>
      </c>
      <c r="B63" s="90" t="str">
        <f>VLOOKUP(A63,'Рейтинг (Раздел 8)'!$A$4:$B$88,2,FALSE)</f>
        <v>2-4</v>
      </c>
      <c r="C63" s="208" t="str">
        <f t="shared" si="8"/>
        <v>1</v>
      </c>
      <c r="D63" s="98">
        <f t="shared" si="9"/>
        <v>7</v>
      </c>
      <c r="E63" s="99">
        <f>'Показатель 8.1'!L65</f>
        <v>2</v>
      </c>
      <c r="F63" s="99">
        <f>'Показатель 8.2'!N66</f>
        <v>2</v>
      </c>
      <c r="G63" s="99">
        <f>'Показатель 8.3'!L65</f>
        <v>1</v>
      </c>
      <c r="H63" s="99">
        <f>'Показатель 8.4'!K65</f>
        <v>1</v>
      </c>
      <c r="I63" s="99">
        <f>'Показатель 8.5'!O65</f>
        <v>1</v>
      </c>
    </row>
    <row r="64" spans="1:9" ht="15" customHeight="1" x14ac:dyDescent="0.3">
      <c r="A64" s="56" t="s">
        <v>56</v>
      </c>
      <c r="B64" s="90" t="str">
        <f>VLOOKUP(A64,'Рейтинг (Раздел 8)'!$A$4:$B$88,2,FALSE)</f>
        <v>23-35</v>
      </c>
      <c r="C64" s="208" t="str">
        <f t="shared" si="8"/>
        <v>3-6</v>
      </c>
      <c r="D64" s="98">
        <f t="shared" si="9"/>
        <v>2</v>
      </c>
      <c r="E64" s="99">
        <f>'Показатель 8.1'!L66</f>
        <v>0</v>
      </c>
      <c r="F64" s="99">
        <f>'Показатель 8.2'!N67</f>
        <v>0</v>
      </c>
      <c r="G64" s="99">
        <f>'Показатель 8.3'!L66</f>
        <v>1</v>
      </c>
      <c r="H64" s="99">
        <f>'Показатель 8.4'!K66</f>
        <v>0</v>
      </c>
      <c r="I64" s="99">
        <f>'Показатель 8.5'!O66</f>
        <v>1</v>
      </c>
    </row>
    <row r="65" spans="1:9" ht="15" customHeight="1" x14ac:dyDescent="0.3">
      <c r="A65" s="56" t="s">
        <v>57</v>
      </c>
      <c r="B65" s="90" t="str">
        <f>VLOOKUP(A65,'Рейтинг (Раздел 8)'!$A$4:$B$88,2,FALSE)</f>
        <v>60-85</v>
      </c>
      <c r="C65" s="208" t="str">
        <f t="shared" si="8"/>
        <v>11-14</v>
      </c>
      <c r="D65" s="98">
        <f t="shared" si="9"/>
        <v>0</v>
      </c>
      <c r="E65" s="99">
        <f>'Показатель 8.1'!L67</f>
        <v>0</v>
      </c>
      <c r="F65" s="99">
        <f>'Показатель 8.2'!N68</f>
        <v>0</v>
      </c>
      <c r="G65" s="99">
        <f>'Показатель 8.3'!L67</f>
        <v>0</v>
      </c>
      <c r="H65" s="99">
        <f>'Показатель 8.4'!K67</f>
        <v>0</v>
      </c>
      <c r="I65" s="99">
        <f>'Показатель 8.5'!O67</f>
        <v>0</v>
      </c>
    </row>
    <row r="66" spans="1:9" ht="15" customHeight="1" x14ac:dyDescent="0.3">
      <c r="A66" s="56" t="s">
        <v>58</v>
      </c>
      <c r="B66" s="90" t="str">
        <f>VLOOKUP(A66,'Рейтинг (Раздел 8)'!$A$4:$B$88,2,FALSE)</f>
        <v>60-85</v>
      </c>
      <c r="C66" s="208" t="str">
        <f t="shared" si="8"/>
        <v>11-14</v>
      </c>
      <c r="D66" s="98">
        <f t="shared" si="9"/>
        <v>0</v>
      </c>
      <c r="E66" s="99">
        <f>'Показатель 8.1'!L68</f>
        <v>0</v>
      </c>
      <c r="F66" s="99">
        <f>'Показатель 8.2'!N69</f>
        <v>0</v>
      </c>
      <c r="G66" s="99">
        <f>'Показатель 8.3'!L68</f>
        <v>0</v>
      </c>
      <c r="H66" s="99">
        <f>'Показатель 8.4'!K68</f>
        <v>0</v>
      </c>
      <c r="I66" s="99">
        <f>'Показатель 8.5'!O68</f>
        <v>0</v>
      </c>
    </row>
    <row r="67" spans="1:9" ht="15" customHeight="1" x14ac:dyDescent="0.3">
      <c r="A67" s="56" t="s">
        <v>59</v>
      </c>
      <c r="B67" s="90" t="str">
        <f>VLOOKUP(A67,'Рейтинг (Раздел 8)'!$A$4:$B$88,2,FALSE)</f>
        <v>10-14</v>
      </c>
      <c r="C67" s="208" t="str">
        <f t="shared" si="8"/>
        <v>2</v>
      </c>
      <c r="D67" s="98">
        <f t="shared" si="9"/>
        <v>4</v>
      </c>
      <c r="E67" s="99">
        <f>'Показатель 8.1'!L69</f>
        <v>0</v>
      </c>
      <c r="F67" s="99">
        <f>'Показатель 8.2'!N70</f>
        <v>2</v>
      </c>
      <c r="G67" s="99">
        <f>'Показатель 8.3'!L69</f>
        <v>0</v>
      </c>
      <c r="H67" s="99">
        <f>'Показатель 8.4'!K69</f>
        <v>1</v>
      </c>
      <c r="I67" s="99">
        <f>'Показатель 8.5'!O69</f>
        <v>1</v>
      </c>
    </row>
    <row r="68" spans="1:9" ht="15" customHeight="1" x14ac:dyDescent="0.3">
      <c r="A68" s="32" t="s">
        <v>60</v>
      </c>
      <c r="B68" s="93"/>
      <c r="C68" s="93"/>
      <c r="D68" s="173"/>
      <c r="E68" s="174"/>
      <c r="F68" s="174"/>
      <c r="G68" s="174"/>
      <c r="H68" s="174"/>
      <c r="I68" s="174"/>
    </row>
    <row r="69" spans="1:9" ht="15" customHeight="1" x14ac:dyDescent="0.3">
      <c r="A69" s="56" t="s">
        <v>61</v>
      </c>
      <c r="B69" s="90" t="str">
        <f>VLOOKUP(A69,'Рейтинг (Раздел 8)'!$A$4:$B$88,2,FALSE)</f>
        <v>41-56</v>
      </c>
      <c r="C69" s="208" t="str">
        <f t="shared" ref="C69:C74" si="10">RANK(D69,$D$69:$D$74)&amp;IF(COUNTIF($D$69:$D$74,D69)&gt;1,"-"&amp;RANK(D69,$D$69:$D$74)+COUNTIF($D$69:$D$74,D69)-1,"")</f>
        <v>2-4</v>
      </c>
      <c r="D69" s="98">
        <f t="shared" ref="D69:D74" si="11">SUM(E69:I69)</f>
        <v>1</v>
      </c>
      <c r="E69" s="99">
        <f>'Показатель 8.1'!L71</f>
        <v>1</v>
      </c>
      <c r="F69" s="99">
        <f>'Показатель 8.2'!N72</f>
        <v>0</v>
      </c>
      <c r="G69" s="99">
        <f>'Показатель 8.3'!L71</f>
        <v>0</v>
      </c>
      <c r="H69" s="99">
        <f>'Показатель 8.4'!K71</f>
        <v>0</v>
      </c>
      <c r="I69" s="99">
        <f>'Показатель 8.5'!O71</f>
        <v>0</v>
      </c>
    </row>
    <row r="70" spans="1:9" ht="15" customHeight="1" x14ac:dyDescent="0.3">
      <c r="A70" s="56" t="s">
        <v>62</v>
      </c>
      <c r="B70" s="90" t="str">
        <f>VLOOKUP(A70,'Рейтинг (Раздел 8)'!$A$4:$B$88,2,FALSE)</f>
        <v>41-56</v>
      </c>
      <c r="C70" s="208" t="str">
        <f t="shared" si="10"/>
        <v>2-4</v>
      </c>
      <c r="D70" s="98">
        <f t="shared" si="11"/>
        <v>1</v>
      </c>
      <c r="E70" s="99">
        <f>'Показатель 8.1'!L72</f>
        <v>0</v>
      </c>
      <c r="F70" s="99">
        <f>'Показатель 8.2'!N73</f>
        <v>0</v>
      </c>
      <c r="G70" s="99">
        <f>'Показатель 8.3'!L72</f>
        <v>0</v>
      </c>
      <c r="H70" s="99">
        <f>'Показатель 8.4'!K72</f>
        <v>0</v>
      </c>
      <c r="I70" s="99">
        <f>'Показатель 8.5'!O72</f>
        <v>1</v>
      </c>
    </row>
    <row r="71" spans="1:9" ht="15" customHeight="1" x14ac:dyDescent="0.3">
      <c r="A71" s="56" t="s">
        <v>63</v>
      </c>
      <c r="B71" s="90" t="str">
        <f>VLOOKUP(A71,'Рейтинг (Раздел 8)'!$A$4:$B$88,2,FALSE)</f>
        <v>60-85</v>
      </c>
      <c r="C71" s="208" t="str">
        <f t="shared" si="10"/>
        <v>5-6</v>
      </c>
      <c r="D71" s="98">
        <f t="shared" si="11"/>
        <v>0</v>
      </c>
      <c r="E71" s="99">
        <f>'Показатель 8.1'!L73</f>
        <v>0</v>
      </c>
      <c r="F71" s="99">
        <f>'Показатель 8.2'!N74</f>
        <v>0</v>
      </c>
      <c r="G71" s="99">
        <f>'Показатель 8.3'!L73</f>
        <v>0</v>
      </c>
      <c r="H71" s="99">
        <f>'Показатель 8.4'!K73</f>
        <v>0</v>
      </c>
      <c r="I71" s="99">
        <f>'Показатель 8.5'!O73</f>
        <v>0</v>
      </c>
    </row>
    <row r="72" spans="1:9" ht="15" customHeight="1" x14ac:dyDescent="0.3">
      <c r="A72" s="56" t="s">
        <v>64</v>
      </c>
      <c r="B72" s="90" t="str">
        <f>VLOOKUP(A72,'Рейтинг (Раздел 8)'!$A$4:$B$88,2,FALSE)</f>
        <v>41-56</v>
      </c>
      <c r="C72" s="208" t="str">
        <f t="shared" si="10"/>
        <v>2-4</v>
      </c>
      <c r="D72" s="98">
        <f t="shared" si="11"/>
        <v>1</v>
      </c>
      <c r="E72" s="99">
        <f>'Показатель 8.1'!L74</f>
        <v>0</v>
      </c>
      <c r="F72" s="99">
        <f>'Показатель 8.2'!N75</f>
        <v>1</v>
      </c>
      <c r="G72" s="99">
        <f>'Показатель 8.3'!L74</f>
        <v>0</v>
      </c>
      <c r="H72" s="99">
        <f>'Показатель 8.4'!K74</f>
        <v>0</v>
      </c>
      <c r="I72" s="99">
        <f>'Показатель 8.5'!O74</f>
        <v>0</v>
      </c>
    </row>
    <row r="73" spans="1:9" ht="15" customHeight="1" x14ac:dyDescent="0.3">
      <c r="A73" s="56" t="s">
        <v>65</v>
      </c>
      <c r="B73" s="90" t="str">
        <f>VLOOKUP(A73,'Рейтинг (Раздел 8)'!$A$4:$B$88,2,FALSE)</f>
        <v>20-22</v>
      </c>
      <c r="C73" s="208" t="str">
        <f t="shared" si="10"/>
        <v>1</v>
      </c>
      <c r="D73" s="98">
        <f t="shared" si="11"/>
        <v>2.5</v>
      </c>
      <c r="E73" s="99">
        <f>'Показатель 8.1'!L75</f>
        <v>0.5</v>
      </c>
      <c r="F73" s="99">
        <f>'Показатель 8.2'!N76</f>
        <v>0</v>
      </c>
      <c r="G73" s="99">
        <f>'Показатель 8.3'!L75</f>
        <v>1</v>
      </c>
      <c r="H73" s="99">
        <f>'Показатель 8.4'!K75</f>
        <v>0</v>
      </c>
      <c r="I73" s="99">
        <f>'Показатель 8.5'!O75</f>
        <v>1</v>
      </c>
    </row>
    <row r="74" spans="1:9" ht="15" customHeight="1" x14ac:dyDescent="0.3">
      <c r="A74" s="56" t="s">
        <v>66</v>
      </c>
      <c r="B74" s="90" t="str">
        <f>VLOOKUP(A74,'Рейтинг (Раздел 8)'!$A$4:$B$88,2,FALSE)</f>
        <v>60-85</v>
      </c>
      <c r="C74" s="208" t="str">
        <f t="shared" si="10"/>
        <v>5-6</v>
      </c>
      <c r="D74" s="98">
        <f t="shared" si="11"/>
        <v>0</v>
      </c>
      <c r="E74" s="99">
        <f>'Показатель 8.1'!L76</f>
        <v>0</v>
      </c>
      <c r="F74" s="99">
        <f>'Показатель 8.2'!N77</f>
        <v>0</v>
      </c>
      <c r="G74" s="99">
        <f>'Показатель 8.3'!L76</f>
        <v>0</v>
      </c>
      <c r="H74" s="99">
        <f>'Показатель 8.4'!K76</f>
        <v>0</v>
      </c>
      <c r="I74" s="99">
        <f>'Показатель 8.5'!O76</f>
        <v>0</v>
      </c>
    </row>
    <row r="75" spans="1:9" ht="15" customHeight="1" x14ac:dyDescent="0.3">
      <c r="A75" s="32" t="s">
        <v>67</v>
      </c>
      <c r="B75" s="93"/>
      <c r="C75" s="93"/>
      <c r="D75" s="173"/>
      <c r="E75" s="174"/>
      <c r="F75" s="174"/>
      <c r="G75" s="174"/>
      <c r="H75" s="174"/>
      <c r="I75" s="174"/>
    </row>
    <row r="76" spans="1:9" ht="15" customHeight="1" x14ac:dyDescent="0.3">
      <c r="A76" s="56" t="s">
        <v>68</v>
      </c>
      <c r="B76" s="90" t="str">
        <f>VLOOKUP(A76,'Рейтинг (Раздел 8)'!$A$4:$B$88,2,FALSE)</f>
        <v>23-35</v>
      </c>
      <c r="C76" s="208" t="str">
        <f t="shared" ref="C76:C87" si="12">RANK(D76,$D$76:$D$87)&amp;IF(COUNTIF($D$76:$D$87,D76)&gt;1,"-"&amp;RANK(D76,$D$76:$D$87)+COUNTIF($D$76:$D$87,D76)-1,"")</f>
        <v>5-6</v>
      </c>
      <c r="D76" s="98">
        <f t="shared" ref="D76:D87" si="13">SUM(E76:I76)</f>
        <v>2</v>
      </c>
      <c r="E76" s="99">
        <f>'Показатель 8.1'!L78</f>
        <v>0</v>
      </c>
      <c r="F76" s="99">
        <f>'Показатель 8.2'!N79</f>
        <v>0</v>
      </c>
      <c r="G76" s="99">
        <f>'Показатель 8.3'!L78</f>
        <v>0</v>
      </c>
      <c r="H76" s="99">
        <f>'Показатель 8.4'!K78</f>
        <v>1</v>
      </c>
      <c r="I76" s="99">
        <f>'Показатель 8.5'!O78</f>
        <v>1</v>
      </c>
    </row>
    <row r="77" spans="1:9" ht="15" customHeight="1" x14ac:dyDescent="0.3">
      <c r="A77" s="56" t="s">
        <v>69</v>
      </c>
      <c r="B77" s="90" t="str">
        <f>VLOOKUP(A77,'Рейтинг (Раздел 8)'!$A$4:$B$88,2,FALSE)</f>
        <v>36-40</v>
      </c>
      <c r="C77" s="208" t="str">
        <f t="shared" si="12"/>
        <v>7-9</v>
      </c>
      <c r="D77" s="98">
        <f t="shared" si="13"/>
        <v>1.5</v>
      </c>
      <c r="E77" s="99">
        <f>'Показатель 8.1'!L79</f>
        <v>1</v>
      </c>
      <c r="F77" s="99">
        <f>'Показатель 8.2'!N80</f>
        <v>0</v>
      </c>
      <c r="G77" s="99">
        <f>'Показатель 8.3'!L79</f>
        <v>0</v>
      </c>
      <c r="H77" s="99">
        <f>'Показатель 8.4'!K79</f>
        <v>0</v>
      </c>
      <c r="I77" s="99">
        <f>'Показатель 8.5'!O79</f>
        <v>0.5</v>
      </c>
    </row>
    <row r="78" spans="1:9" ht="15" customHeight="1" x14ac:dyDescent="0.3">
      <c r="A78" s="56" t="s">
        <v>70</v>
      </c>
      <c r="B78" s="90" t="str">
        <f>VLOOKUP(A78,'Рейтинг (Раздел 8)'!$A$4:$B$88,2,FALSE)</f>
        <v>36-40</v>
      </c>
      <c r="C78" s="208" t="str">
        <f t="shared" si="12"/>
        <v>7-9</v>
      </c>
      <c r="D78" s="98">
        <f t="shared" si="13"/>
        <v>1.5</v>
      </c>
      <c r="E78" s="99">
        <f>'Показатель 8.1'!L80</f>
        <v>1</v>
      </c>
      <c r="F78" s="99">
        <f>'Показатель 8.2'!N81</f>
        <v>0</v>
      </c>
      <c r="G78" s="99">
        <f>'Показатель 8.3'!L80</f>
        <v>0</v>
      </c>
      <c r="H78" s="99">
        <f>'Показатель 8.4'!K80</f>
        <v>0.5</v>
      </c>
      <c r="I78" s="99">
        <f>'Показатель 8.5'!O80</f>
        <v>0</v>
      </c>
    </row>
    <row r="79" spans="1:9" ht="15" customHeight="1" x14ac:dyDescent="0.3">
      <c r="A79" s="56" t="s">
        <v>71</v>
      </c>
      <c r="B79" s="90" t="str">
        <f>VLOOKUP(A79,'Рейтинг (Раздел 8)'!$A$4:$B$88,2,FALSE)</f>
        <v>36-40</v>
      </c>
      <c r="C79" s="208" t="str">
        <f t="shared" si="12"/>
        <v>7-9</v>
      </c>
      <c r="D79" s="98">
        <f t="shared" si="13"/>
        <v>1.5</v>
      </c>
      <c r="E79" s="99">
        <f>'Показатель 8.1'!L81</f>
        <v>0.5</v>
      </c>
      <c r="F79" s="99">
        <f>'Показатель 8.2'!N82</f>
        <v>0</v>
      </c>
      <c r="G79" s="99">
        <f>'Показатель 8.3'!L81</f>
        <v>0</v>
      </c>
      <c r="H79" s="99">
        <f>'Показатель 8.4'!K81</f>
        <v>0</v>
      </c>
      <c r="I79" s="99">
        <f>'Показатель 8.5'!O81</f>
        <v>1</v>
      </c>
    </row>
    <row r="80" spans="1:9" ht="15" customHeight="1" x14ac:dyDescent="0.3">
      <c r="A80" s="56" t="s">
        <v>72</v>
      </c>
      <c r="B80" s="90" t="str">
        <f>VLOOKUP(A80,'Рейтинг (Раздел 8)'!$A$4:$B$88,2,FALSE)</f>
        <v>5-7</v>
      </c>
      <c r="C80" s="208" t="str">
        <f t="shared" si="12"/>
        <v>3</v>
      </c>
      <c r="D80" s="98">
        <f t="shared" si="13"/>
        <v>6</v>
      </c>
      <c r="E80" s="99">
        <f>'Показатель 8.1'!L82</f>
        <v>2</v>
      </c>
      <c r="F80" s="99">
        <f>'Показатель 8.2'!N83</f>
        <v>2</v>
      </c>
      <c r="G80" s="99">
        <f>'Показатель 8.3'!L82</f>
        <v>1</v>
      </c>
      <c r="H80" s="99">
        <f>'Показатель 8.4'!K82</f>
        <v>0</v>
      </c>
      <c r="I80" s="99">
        <f>'Показатель 8.5'!O82</f>
        <v>1</v>
      </c>
    </row>
    <row r="81" spans="1:9" ht="15" customHeight="1" x14ac:dyDescent="0.3">
      <c r="A81" s="56" t="s">
        <v>73</v>
      </c>
      <c r="B81" s="90" t="str">
        <f>VLOOKUP(A81,'Рейтинг (Раздел 8)'!$A$4:$B$88,2,FALSE)</f>
        <v>60-85</v>
      </c>
      <c r="C81" s="208" t="str">
        <f t="shared" si="12"/>
        <v>10-12</v>
      </c>
      <c r="D81" s="98">
        <f t="shared" si="13"/>
        <v>0</v>
      </c>
      <c r="E81" s="99">
        <f>'Показатель 8.1'!L83</f>
        <v>0</v>
      </c>
      <c r="F81" s="99">
        <f>'Показатель 8.2'!N84</f>
        <v>0</v>
      </c>
      <c r="G81" s="99">
        <f>'Показатель 8.3'!L83</f>
        <v>0</v>
      </c>
      <c r="H81" s="99">
        <f>'Показатель 8.4'!K83</f>
        <v>0</v>
      </c>
      <c r="I81" s="99">
        <f>'Показатель 8.5'!O83</f>
        <v>0</v>
      </c>
    </row>
    <row r="82" spans="1:9" ht="15" customHeight="1" x14ac:dyDescent="0.3">
      <c r="A82" s="56" t="s">
        <v>74</v>
      </c>
      <c r="B82" s="90" t="str">
        <f>VLOOKUP(A82,'Рейтинг (Раздел 8)'!$A$4:$B$88,2,FALSE)</f>
        <v>2-4</v>
      </c>
      <c r="C82" s="208" t="str">
        <f t="shared" si="12"/>
        <v>2</v>
      </c>
      <c r="D82" s="98">
        <f t="shared" si="13"/>
        <v>7</v>
      </c>
      <c r="E82" s="99">
        <f>'Показатель 8.1'!L84</f>
        <v>2</v>
      </c>
      <c r="F82" s="99">
        <f>'Показатель 8.2'!N85</f>
        <v>2</v>
      </c>
      <c r="G82" s="99">
        <f>'Показатель 8.3'!L84</f>
        <v>2</v>
      </c>
      <c r="H82" s="99">
        <f>'Показатель 8.4'!K84</f>
        <v>0</v>
      </c>
      <c r="I82" s="99">
        <f>'Показатель 8.5'!O84</f>
        <v>1</v>
      </c>
    </row>
    <row r="83" spans="1:9" ht="15" customHeight="1" x14ac:dyDescent="0.3">
      <c r="A83" s="56" t="s">
        <v>75</v>
      </c>
      <c r="B83" s="90" t="str">
        <f>VLOOKUP(A83,'Рейтинг (Раздел 8)'!$A$4:$B$88,2,FALSE)</f>
        <v>8-9</v>
      </c>
      <c r="C83" s="208" t="str">
        <f t="shared" si="12"/>
        <v>4</v>
      </c>
      <c r="D83" s="98">
        <f t="shared" si="13"/>
        <v>5</v>
      </c>
      <c r="E83" s="99">
        <f>'Показатель 8.1'!L85</f>
        <v>0</v>
      </c>
      <c r="F83" s="99">
        <f>'Показатель 8.2'!N86</f>
        <v>1</v>
      </c>
      <c r="G83" s="99">
        <f>'Показатель 8.3'!L85</f>
        <v>2</v>
      </c>
      <c r="H83" s="99">
        <f>'Показатель 8.4'!K85</f>
        <v>1</v>
      </c>
      <c r="I83" s="99">
        <f>'Показатель 8.5'!O85</f>
        <v>1</v>
      </c>
    </row>
    <row r="84" spans="1:9" ht="15" customHeight="1" x14ac:dyDescent="0.3">
      <c r="A84" s="56" t="s">
        <v>76</v>
      </c>
      <c r="B84" s="90" t="str">
        <f>VLOOKUP(A84,'Рейтинг (Раздел 8)'!$A$4:$B$88,2,FALSE)</f>
        <v>60-85</v>
      </c>
      <c r="C84" s="208" t="str">
        <f t="shared" si="12"/>
        <v>10-12</v>
      </c>
      <c r="D84" s="98">
        <f t="shared" si="13"/>
        <v>0</v>
      </c>
      <c r="E84" s="99">
        <f>'Показатель 8.1'!L86</f>
        <v>0</v>
      </c>
      <c r="F84" s="99">
        <f>'Показатель 8.2'!N87</f>
        <v>0</v>
      </c>
      <c r="G84" s="99">
        <f>'Показатель 8.3'!L86</f>
        <v>0</v>
      </c>
      <c r="H84" s="99">
        <f>'Показатель 8.4'!K86</f>
        <v>0</v>
      </c>
      <c r="I84" s="99">
        <f>'Показатель 8.5'!O86</f>
        <v>0</v>
      </c>
    </row>
    <row r="85" spans="1:9" ht="15" customHeight="1" x14ac:dyDescent="0.3">
      <c r="A85" s="56" t="s">
        <v>77</v>
      </c>
      <c r="B85" s="90" t="str">
        <f>VLOOKUP(A85,'Рейтинг (Раздел 8)'!$A$4:$B$88,2,FALSE)</f>
        <v>23-35</v>
      </c>
      <c r="C85" s="208" t="str">
        <f t="shared" si="12"/>
        <v>5-6</v>
      </c>
      <c r="D85" s="98">
        <f t="shared" si="13"/>
        <v>2</v>
      </c>
      <c r="E85" s="99">
        <f>'Показатель 8.1'!L87</f>
        <v>2</v>
      </c>
      <c r="F85" s="99">
        <f>'Показатель 8.2'!N88</f>
        <v>0</v>
      </c>
      <c r="G85" s="99">
        <f>'Показатель 8.3'!L87</f>
        <v>0</v>
      </c>
      <c r="H85" s="99">
        <f>'Показатель 8.4'!K87</f>
        <v>0</v>
      </c>
      <c r="I85" s="99">
        <f>'Показатель 8.5'!O87</f>
        <v>0</v>
      </c>
    </row>
    <row r="86" spans="1:9" ht="15" customHeight="1" x14ac:dyDescent="0.3">
      <c r="A86" s="56" t="s">
        <v>78</v>
      </c>
      <c r="B86" s="90" t="str">
        <f>VLOOKUP(A86,'Рейтинг (Раздел 8)'!$A$4:$B$88,2,FALSE)</f>
        <v>1</v>
      </c>
      <c r="C86" s="208" t="str">
        <f t="shared" si="12"/>
        <v>1</v>
      </c>
      <c r="D86" s="98">
        <f t="shared" si="13"/>
        <v>8</v>
      </c>
      <c r="E86" s="99">
        <f>'Показатель 8.1'!L88</f>
        <v>2</v>
      </c>
      <c r="F86" s="99">
        <f>'Показатель 8.2'!N89</f>
        <v>2</v>
      </c>
      <c r="G86" s="99">
        <f>'Показатель 8.3'!L88</f>
        <v>2</v>
      </c>
      <c r="H86" s="99">
        <f>'Показатель 8.4'!K88</f>
        <v>1</v>
      </c>
      <c r="I86" s="99">
        <f>'Показатель 8.5'!O88</f>
        <v>1</v>
      </c>
    </row>
    <row r="87" spans="1:9" ht="15" customHeight="1" x14ac:dyDescent="0.3">
      <c r="A87" s="56" t="s">
        <v>79</v>
      </c>
      <c r="B87" s="90" t="str">
        <f>VLOOKUP(A87,'Рейтинг (Раздел 8)'!$A$4:$B$88,2,FALSE)</f>
        <v>60-85</v>
      </c>
      <c r="C87" s="208" t="str">
        <f t="shared" si="12"/>
        <v>10-12</v>
      </c>
      <c r="D87" s="98">
        <f t="shared" si="13"/>
        <v>0</v>
      </c>
      <c r="E87" s="99">
        <f>'Показатель 8.1'!L89</f>
        <v>0</v>
      </c>
      <c r="F87" s="99">
        <f>'Показатель 8.2'!N90</f>
        <v>0</v>
      </c>
      <c r="G87" s="99">
        <f>'Показатель 8.3'!L89</f>
        <v>0</v>
      </c>
      <c r="H87" s="99">
        <f>'Показатель 8.4'!K89</f>
        <v>0</v>
      </c>
      <c r="I87" s="99">
        <f>'Показатель 8.5'!O89</f>
        <v>0</v>
      </c>
    </row>
    <row r="88" spans="1:9" ht="15" customHeight="1" x14ac:dyDescent="0.3">
      <c r="A88" s="32" t="s">
        <v>80</v>
      </c>
      <c r="B88" s="93"/>
      <c r="C88" s="93"/>
      <c r="D88" s="173"/>
      <c r="E88" s="174"/>
      <c r="F88" s="174"/>
      <c r="G88" s="174"/>
      <c r="H88" s="174"/>
      <c r="I88" s="174"/>
    </row>
    <row r="89" spans="1:9" ht="15" customHeight="1" x14ac:dyDescent="0.3">
      <c r="A89" s="56" t="s">
        <v>81</v>
      </c>
      <c r="B89" s="90" t="str">
        <f>VLOOKUP(A89,'Рейтинг (Раздел 8)'!$A$4:$B$88,2,FALSE)</f>
        <v>57-59</v>
      </c>
      <c r="C89" s="208" t="str">
        <f t="shared" ref="C89:C97" si="14">RANK(D89,$D$89:$D$97)&amp;IF(COUNTIF($D$89:$D$97,D89)&gt;1,"-"&amp;RANK(D89,$D$89:$D$97)+COUNTIF($D$89:$D$97,D89)-1,"")</f>
        <v>5</v>
      </c>
      <c r="D89" s="98">
        <f t="shared" ref="D89:D97" si="15">SUM(E89:I89)</f>
        <v>0.5</v>
      </c>
      <c r="E89" s="99">
        <f>'Показатель 8.1'!L91</f>
        <v>0.5</v>
      </c>
      <c r="F89" s="99">
        <f>'Показатель 8.2'!N92</f>
        <v>0</v>
      </c>
      <c r="G89" s="99">
        <f>'Показатель 8.3'!L91</f>
        <v>0</v>
      </c>
      <c r="H89" s="99">
        <f>'Показатель 8.4'!K91</f>
        <v>0</v>
      </c>
      <c r="I89" s="99">
        <f>'Показатель 8.5'!O91</f>
        <v>0</v>
      </c>
    </row>
    <row r="90" spans="1:9" ht="15" customHeight="1" x14ac:dyDescent="0.3">
      <c r="A90" s="56" t="s">
        <v>82</v>
      </c>
      <c r="B90" s="90" t="str">
        <f>VLOOKUP(A90,'Рейтинг (Раздел 8)'!$A$4:$B$88,2,FALSE)</f>
        <v>41-56</v>
      </c>
      <c r="C90" s="208" t="str">
        <f t="shared" si="14"/>
        <v>3-4</v>
      </c>
      <c r="D90" s="98">
        <f t="shared" si="15"/>
        <v>1</v>
      </c>
      <c r="E90" s="99">
        <f>'Показатель 8.1'!L92</f>
        <v>0</v>
      </c>
      <c r="F90" s="99">
        <f>'Показатель 8.2'!N93</f>
        <v>0</v>
      </c>
      <c r="G90" s="99">
        <f>'Показатель 8.3'!L92</f>
        <v>0</v>
      </c>
      <c r="H90" s="99">
        <f>'Показатель 8.4'!K92</f>
        <v>0</v>
      </c>
      <c r="I90" s="99">
        <f>'Показатель 8.5'!O92</f>
        <v>1</v>
      </c>
    </row>
    <row r="91" spans="1:9" ht="15" customHeight="1" x14ac:dyDescent="0.3">
      <c r="A91" s="56" t="s">
        <v>83</v>
      </c>
      <c r="B91" s="90" t="str">
        <f>VLOOKUP(A91,'Рейтинг (Раздел 8)'!$A$4:$B$88,2,FALSE)</f>
        <v>23-35</v>
      </c>
      <c r="C91" s="208" t="str">
        <f t="shared" si="14"/>
        <v>1-2</v>
      </c>
      <c r="D91" s="98">
        <f t="shared" si="15"/>
        <v>2</v>
      </c>
      <c r="E91" s="99">
        <f>'Показатель 8.1'!L93</f>
        <v>0</v>
      </c>
      <c r="F91" s="99">
        <f>'Показатель 8.2'!N94</f>
        <v>0</v>
      </c>
      <c r="G91" s="99">
        <f>'Показатель 8.3'!L93</f>
        <v>2</v>
      </c>
      <c r="H91" s="99">
        <f>'Показатель 8.4'!K93</f>
        <v>0</v>
      </c>
      <c r="I91" s="99">
        <f>'Показатель 8.5'!O93</f>
        <v>0</v>
      </c>
    </row>
    <row r="92" spans="1:9" ht="15" customHeight="1" x14ac:dyDescent="0.3">
      <c r="A92" s="56" t="s">
        <v>84</v>
      </c>
      <c r="B92" s="90" t="str">
        <f>VLOOKUP(A92,'Рейтинг (Раздел 8)'!$A$4:$B$88,2,FALSE)</f>
        <v>41-56</v>
      </c>
      <c r="C92" s="208" t="str">
        <f t="shared" si="14"/>
        <v>3-4</v>
      </c>
      <c r="D92" s="98">
        <f t="shared" si="15"/>
        <v>1</v>
      </c>
      <c r="E92" s="99">
        <f>'Показатель 8.1'!L94</f>
        <v>0</v>
      </c>
      <c r="F92" s="99">
        <f>'Показатель 8.2'!N95</f>
        <v>0</v>
      </c>
      <c r="G92" s="99">
        <f>'Показатель 8.3'!L94</f>
        <v>0</v>
      </c>
      <c r="H92" s="99">
        <f>'Показатель 8.4'!K94</f>
        <v>0</v>
      </c>
      <c r="I92" s="99">
        <f>'Показатель 8.5'!O94</f>
        <v>1</v>
      </c>
    </row>
    <row r="93" spans="1:9" ht="15" customHeight="1" x14ac:dyDescent="0.3">
      <c r="A93" s="56" t="s">
        <v>85</v>
      </c>
      <c r="B93" s="90" t="str">
        <f>VLOOKUP(A93,'Рейтинг (Раздел 8)'!$A$4:$B$88,2,FALSE)</f>
        <v>60-85</v>
      </c>
      <c r="C93" s="208" t="str">
        <f t="shared" si="14"/>
        <v>6-9</v>
      </c>
      <c r="D93" s="98">
        <f t="shared" si="15"/>
        <v>0</v>
      </c>
      <c r="E93" s="99">
        <f>'Показатель 8.1'!L95</f>
        <v>0</v>
      </c>
      <c r="F93" s="99">
        <f>'Показатель 8.2'!N96</f>
        <v>0</v>
      </c>
      <c r="G93" s="99">
        <f>'Показатель 8.3'!L95</f>
        <v>0</v>
      </c>
      <c r="H93" s="99">
        <f>'Показатель 8.4'!K95</f>
        <v>0</v>
      </c>
      <c r="I93" s="99">
        <f>'Показатель 8.5'!O95</f>
        <v>0</v>
      </c>
    </row>
    <row r="94" spans="1:9" ht="15" customHeight="1" x14ac:dyDescent="0.3">
      <c r="A94" s="56" t="s">
        <v>86</v>
      </c>
      <c r="B94" s="90" t="str">
        <f>VLOOKUP(A94,'Рейтинг (Раздел 8)'!$A$4:$B$88,2,FALSE)</f>
        <v>60-85</v>
      </c>
      <c r="C94" s="208" t="str">
        <f t="shared" si="14"/>
        <v>6-9</v>
      </c>
      <c r="D94" s="98">
        <f t="shared" si="15"/>
        <v>0</v>
      </c>
      <c r="E94" s="99">
        <f>'Показатель 8.1'!L96</f>
        <v>0</v>
      </c>
      <c r="F94" s="99">
        <f>'Показатель 8.2'!N97</f>
        <v>0</v>
      </c>
      <c r="G94" s="99">
        <f>'Показатель 8.3'!L96</f>
        <v>0</v>
      </c>
      <c r="H94" s="99">
        <f>'Показатель 8.4'!K96</f>
        <v>0</v>
      </c>
      <c r="I94" s="99">
        <f>'Показатель 8.5'!O96</f>
        <v>0</v>
      </c>
    </row>
    <row r="95" spans="1:9" ht="15" customHeight="1" x14ac:dyDescent="0.3">
      <c r="A95" s="56" t="s">
        <v>87</v>
      </c>
      <c r="B95" s="90" t="str">
        <f>VLOOKUP(A95,'Рейтинг (Раздел 8)'!$A$4:$B$88,2,FALSE)</f>
        <v>60-85</v>
      </c>
      <c r="C95" s="208" t="str">
        <f t="shared" si="14"/>
        <v>6-9</v>
      </c>
      <c r="D95" s="98">
        <f t="shared" si="15"/>
        <v>0</v>
      </c>
      <c r="E95" s="99">
        <f>'Показатель 8.1'!L97</f>
        <v>0</v>
      </c>
      <c r="F95" s="99">
        <f>'Показатель 8.2'!N98</f>
        <v>0</v>
      </c>
      <c r="G95" s="99">
        <f>'Показатель 8.3'!L97</f>
        <v>0</v>
      </c>
      <c r="H95" s="99">
        <f>'Показатель 8.4'!K97</f>
        <v>0</v>
      </c>
      <c r="I95" s="99">
        <f>'Показатель 8.5'!O97</f>
        <v>0</v>
      </c>
    </row>
    <row r="96" spans="1:9" ht="15" customHeight="1" x14ac:dyDescent="0.3">
      <c r="A96" s="56" t="s">
        <v>88</v>
      </c>
      <c r="B96" s="90" t="str">
        <f>VLOOKUP(A96,'Рейтинг (Раздел 8)'!$A$4:$B$88,2,FALSE)</f>
        <v>23-35</v>
      </c>
      <c r="C96" s="208" t="str">
        <f t="shared" si="14"/>
        <v>1-2</v>
      </c>
      <c r="D96" s="98">
        <f t="shared" si="15"/>
        <v>2</v>
      </c>
      <c r="E96" s="99">
        <f>'Показатель 8.1'!L98</f>
        <v>2</v>
      </c>
      <c r="F96" s="99">
        <f>'Показатель 8.2'!N99</f>
        <v>0</v>
      </c>
      <c r="G96" s="99">
        <f>'Показатель 8.3'!L98</f>
        <v>0</v>
      </c>
      <c r="H96" s="99">
        <f>'Показатель 8.4'!K98</f>
        <v>0</v>
      </c>
      <c r="I96" s="99">
        <f>'Показатель 8.5'!O98</f>
        <v>0</v>
      </c>
    </row>
    <row r="97" spans="1:9" ht="15" customHeight="1" x14ac:dyDescent="0.3">
      <c r="A97" s="56" t="s">
        <v>89</v>
      </c>
      <c r="B97" s="90" t="str">
        <f>VLOOKUP(A97,'Рейтинг (Раздел 8)'!$A$4:$B$88,2,FALSE)</f>
        <v>60-85</v>
      </c>
      <c r="C97" s="208" t="str">
        <f t="shared" si="14"/>
        <v>6-9</v>
      </c>
      <c r="D97" s="98">
        <f t="shared" si="15"/>
        <v>0</v>
      </c>
      <c r="E97" s="99">
        <f>'Показатель 8.1'!L99</f>
        <v>0</v>
      </c>
      <c r="F97" s="99">
        <f>'Показатель 8.2'!N100</f>
        <v>0</v>
      </c>
      <c r="G97" s="99">
        <f>'Показатель 8.3'!L99</f>
        <v>0</v>
      </c>
      <c r="H97" s="99">
        <f>'Показатель 8.4'!K99</f>
        <v>0</v>
      </c>
      <c r="I97" s="99">
        <f>'Показатель 8.5'!O99</f>
        <v>0</v>
      </c>
    </row>
    <row r="98" spans="1:9" ht="15" customHeight="1" x14ac:dyDescent="0.3">
      <c r="A98" s="32" t="s">
        <v>154</v>
      </c>
      <c r="B98" s="95"/>
      <c r="C98" s="95"/>
      <c r="D98" s="173"/>
      <c r="E98" s="173"/>
      <c r="F98" s="174"/>
      <c r="G98" s="174"/>
      <c r="H98" s="174"/>
      <c r="I98" s="174"/>
    </row>
    <row r="99" spans="1:9" ht="15" customHeight="1" x14ac:dyDescent="0.3">
      <c r="A99" s="57" t="s">
        <v>155</v>
      </c>
      <c r="B99" s="90" t="str">
        <f>VLOOKUP(A99,'Рейтинг (Раздел 8)'!$A$4:$B$88,2,FALSE)</f>
        <v>23-35</v>
      </c>
      <c r="C99" s="208" t="str">
        <f>RANK(D99,$D$99:$D$100)&amp;IF(COUNTIF($D$99:$D$100,D99)&gt;1,"-"&amp;RANK(D99,$D$99:$D$100)+COUNTIF($D$99:$D$100,D99)-1,"")</f>
        <v>1</v>
      </c>
      <c r="D99" s="98">
        <f>SUM(E99:I99)</f>
        <v>2</v>
      </c>
      <c r="E99" s="99">
        <f>'Показатель 8.1'!L101</f>
        <v>0</v>
      </c>
      <c r="F99" s="99">
        <f>'Показатель 8.2'!N102</f>
        <v>0</v>
      </c>
      <c r="G99" s="99">
        <f>'Показатель 8.3'!L101</f>
        <v>0</v>
      </c>
      <c r="H99" s="99">
        <f>'Показатель 8.4'!K101</f>
        <v>1</v>
      </c>
      <c r="I99" s="99">
        <f>'Показатель 8.5'!O101</f>
        <v>1</v>
      </c>
    </row>
    <row r="100" spans="1:9" ht="15" customHeight="1" x14ac:dyDescent="0.3">
      <c r="A100" s="57" t="s">
        <v>156</v>
      </c>
      <c r="B100" s="90" t="str">
        <f>VLOOKUP(A100,'Рейтинг (Раздел 8)'!$A$4:$B$88,2,FALSE)</f>
        <v>60-85</v>
      </c>
      <c r="C100" s="208" t="str">
        <f>RANK(D100,$D$99:$D$100)&amp;IF(COUNTIF($D$99:$D$100,D100)&gt;1,"-"&amp;RANK(D100,$D$99:$D$100)+COUNTIF($D$99:$D$100,D100)-1,"")</f>
        <v>2</v>
      </c>
      <c r="D100" s="98">
        <f>SUM(E100:I100)</f>
        <v>0</v>
      </c>
      <c r="E100" s="99">
        <f>'Показатель 8.1'!L102</f>
        <v>0</v>
      </c>
      <c r="F100" s="99">
        <f>'Показатель 8.2'!N103</f>
        <v>0</v>
      </c>
      <c r="G100" s="99">
        <f>'Показатель 8.3'!L102</f>
        <v>0</v>
      </c>
      <c r="H100" s="99">
        <f>'Показатель 8.4'!K102</f>
        <v>0</v>
      </c>
      <c r="I100" s="99">
        <f>'Показатель 8.5'!O102</f>
        <v>0</v>
      </c>
    </row>
  </sheetData>
  <mergeCells count="1">
    <mergeCell ref="A1:I1"/>
  </mergeCells>
  <pageMargins left="0.70866141732283472" right="0.70866141732283472" top="0.74803149606299213" bottom="0.74803149606299213" header="0.31496062992125984" footer="0.31496062992125984"/>
  <pageSetup paperSize="9" scale="71" fitToHeight="3"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29"/>
  <sheetViews>
    <sheetView view="pageBreakPreview" zoomScaleSheetLayoutView="100" workbookViewId="0">
      <selection activeCell="J13" sqref="J13"/>
    </sheetView>
  </sheetViews>
  <sheetFormatPr defaultColWidth="8.88671875" defaultRowHeight="14.4" x14ac:dyDescent="0.3"/>
  <cols>
    <col min="1" max="1" width="3.5546875" style="205" customWidth="1"/>
    <col min="2" max="2" width="130" customWidth="1"/>
    <col min="3" max="3" width="6" customWidth="1"/>
    <col min="4" max="4" width="12.109375" customWidth="1"/>
    <col min="5" max="5" width="13.109375" customWidth="1"/>
  </cols>
  <sheetData>
    <row r="1" spans="1:5" x14ac:dyDescent="0.3">
      <c r="A1" s="205">
        <v>2015</v>
      </c>
    </row>
    <row r="3" spans="1:5" ht="24" customHeight="1" x14ac:dyDescent="0.3">
      <c r="A3" s="212" t="s">
        <v>136</v>
      </c>
      <c r="B3" s="213" t="s">
        <v>137</v>
      </c>
      <c r="C3" s="213" t="s">
        <v>138</v>
      </c>
      <c r="D3" s="213" t="s">
        <v>139</v>
      </c>
      <c r="E3" s="213"/>
    </row>
    <row r="4" spans="1:5" ht="48" customHeight="1" x14ac:dyDescent="0.3">
      <c r="A4" s="212"/>
      <c r="B4" s="213"/>
      <c r="C4" s="213"/>
      <c r="D4" s="193" t="s">
        <v>140</v>
      </c>
      <c r="E4" s="3" t="s">
        <v>141</v>
      </c>
    </row>
    <row r="5" spans="1:5" s="11" customFormat="1" ht="13.8" x14ac:dyDescent="0.3">
      <c r="A5" s="214">
        <v>8</v>
      </c>
      <c r="B5" s="195" t="s">
        <v>236</v>
      </c>
      <c r="C5" s="215">
        <v>8</v>
      </c>
      <c r="D5" s="215"/>
      <c r="E5" s="215"/>
    </row>
    <row r="6" spans="1:5" s="11" customFormat="1" ht="24.75" customHeight="1" x14ac:dyDescent="0.3">
      <c r="A6" s="214"/>
      <c r="B6" s="196" t="s">
        <v>237</v>
      </c>
      <c r="C6" s="215"/>
      <c r="D6" s="215"/>
      <c r="E6" s="215"/>
    </row>
    <row r="7" spans="1:5" s="11" customFormat="1" ht="13.8" x14ac:dyDescent="0.3">
      <c r="A7" s="218" t="s">
        <v>247</v>
      </c>
      <c r="B7" s="197" t="s">
        <v>238</v>
      </c>
      <c r="C7" s="219"/>
      <c r="D7" s="219"/>
      <c r="E7" s="219"/>
    </row>
    <row r="8" spans="1:5" s="11" customFormat="1" ht="84" customHeight="1" x14ac:dyDescent="0.3">
      <c r="A8" s="218"/>
      <c r="B8" s="198" t="s">
        <v>249</v>
      </c>
      <c r="C8" s="219"/>
      <c r="D8" s="219"/>
      <c r="E8" s="219"/>
    </row>
    <row r="9" spans="1:5" s="11" customFormat="1" ht="13.8" x14ac:dyDescent="0.3">
      <c r="A9" s="206"/>
      <c r="B9" s="199" t="s">
        <v>239</v>
      </c>
      <c r="C9" s="200">
        <v>2</v>
      </c>
      <c r="D9" s="200"/>
      <c r="E9" s="200">
        <v>0.5</v>
      </c>
    </row>
    <row r="10" spans="1:5" s="11" customFormat="1" ht="13.8" x14ac:dyDescent="0.3">
      <c r="A10" s="206"/>
      <c r="B10" s="199" t="s">
        <v>240</v>
      </c>
      <c r="C10" s="200">
        <v>1</v>
      </c>
      <c r="D10" s="200"/>
      <c r="E10" s="200">
        <v>0.5</v>
      </c>
    </row>
    <row r="11" spans="1:5" s="11" customFormat="1" ht="13.8" x14ac:dyDescent="0.3">
      <c r="A11" s="206"/>
      <c r="B11" s="199" t="s">
        <v>241</v>
      </c>
      <c r="C11" s="200">
        <v>0</v>
      </c>
      <c r="D11" s="200"/>
      <c r="E11" s="200"/>
    </row>
    <row r="12" spans="1:5" s="11" customFormat="1" ht="24.6" x14ac:dyDescent="0.3">
      <c r="A12" s="216" t="s">
        <v>248</v>
      </c>
      <c r="B12" s="201" t="s">
        <v>242</v>
      </c>
      <c r="C12" s="217"/>
      <c r="D12" s="217"/>
      <c r="E12" s="217"/>
    </row>
    <row r="13" spans="1:5" s="11" customFormat="1" ht="119.25" customHeight="1" x14ac:dyDescent="0.3">
      <c r="A13" s="216"/>
      <c r="B13" s="202" t="s">
        <v>151</v>
      </c>
      <c r="C13" s="217"/>
      <c r="D13" s="217"/>
      <c r="E13" s="217"/>
    </row>
    <row r="14" spans="1:5" s="11" customFormat="1" ht="13.8" x14ac:dyDescent="0.3">
      <c r="A14" s="206"/>
      <c r="B14" s="199" t="s">
        <v>142</v>
      </c>
      <c r="C14" s="200">
        <v>2</v>
      </c>
      <c r="D14" s="200"/>
      <c r="E14" s="200">
        <v>0.5</v>
      </c>
    </row>
    <row r="15" spans="1:5" s="11" customFormat="1" ht="13.8" x14ac:dyDescent="0.3">
      <c r="A15" s="206"/>
      <c r="B15" s="199" t="s">
        <v>143</v>
      </c>
      <c r="C15" s="200">
        <v>1</v>
      </c>
      <c r="D15" s="200"/>
      <c r="E15" s="200">
        <v>0.5</v>
      </c>
    </row>
    <row r="16" spans="1:5" s="11" customFormat="1" ht="12.75" customHeight="1" x14ac:dyDescent="0.3">
      <c r="A16" s="206"/>
      <c r="B16" s="199" t="s">
        <v>243</v>
      </c>
      <c r="C16" s="200">
        <v>0</v>
      </c>
      <c r="D16" s="200"/>
      <c r="E16" s="200"/>
    </row>
    <row r="17" spans="1:5" s="11" customFormat="1" ht="25.5" customHeight="1" x14ac:dyDescent="0.3">
      <c r="A17" s="216" t="s">
        <v>250</v>
      </c>
      <c r="B17" s="203" t="s">
        <v>244</v>
      </c>
      <c r="C17" s="217"/>
      <c r="D17" s="217"/>
      <c r="E17" s="217"/>
    </row>
    <row r="18" spans="1:5" s="11" customFormat="1" ht="73.5" customHeight="1" x14ac:dyDescent="0.3">
      <c r="A18" s="216"/>
      <c r="B18" s="202" t="s">
        <v>251</v>
      </c>
      <c r="C18" s="217"/>
      <c r="D18" s="217"/>
      <c r="E18" s="217"/>
    </row>
    <row r="19" spans="1:5" s="11" customFormat="1" ht="13.8" x14ac:dyDescent="0.3">
      <c r="A19" s="206"/>
      <c r="B19" s="199" t="s">
        <v>144</v>
      </c>
      <c r="C19" s="200">
        <v>2</v>
      </c>
      <c r="D19" s="200"/>
      <c r="E19" s="200">
        <v>0.5</v>
      </c>
    </row>
    <row r="20" spans="1:5" s="11" customFormat="1" ht="13.8" x14ac:dyDescent="0.3">
      <c r="A20" s="206"/>
      <c r="B20" s="199" t="s">
        <v>145</v>
      </c>
      <c r="C20" s="200">
        <v>1</v>
      </c>
      <c r="D20" s="200"/>
      <c r="E20" s="200">
        <v>0.5</v>
      </c>
    </row>
    <row r="21" spans="1:5" s="11" customFormat="1" ht="13.8" x14ac:dyDescent="0.3">
      <c r="A21" s="206"/>
      <c r="B21" s="199" t="s">
        <v>146</v>
      </c>
      <c r="C21" s="200">
        <v>0</v>
      </c>
      <c r="D21" s="200"/>
      <c r="E21" s="200"/>
    </row>
    <row r="22" spans="1:5" s="11" customFormat="1" ht="13.8" x14ac:dyDescent="0.3">
      <c r="A22" s="218" t="s">
        <v>252</v>
      </c>
      <c r="B22" s="197" t="s">
        <v>245</v>
      </c>
      <c r="C22" s="219"/>
      <c r="D22" s="219"/>
      <c r="E22" s="219"/>
    </row>
    <row r="23" spans="1:5" s="11" customFormat="1" ht="62.25" customHeight="1" x14ac:dyDescent="0.3">
      <c r="A23" s="218"/>
      <c r="B23" s="198" t="s">
        <v>255</v>
      </c>
      <c r="C23" s="219"/>
      <c r="D23" s="219"/>
      <c r="E23" s="219"/>
    </row>
    <row r="24" spans="1:5" s="11" customFormat="1" ht="13.8" x14ac:dyDescent="0.3">
      <c r="A24" s="206"/>
      <c r="B24" s="199" t="s">
        <v>147</v>
      </c>
      <c r="C24" s="200">
        <v>1</v>
      </c>
      <c r="D24" s="200"/>
      <c r="E24" s="200">
        <v>0.5</v>
      </c>
    </row>
    <row r="25" spans="1:5" s="11" customFormat="1" ht="13.8" x14ac:dyDescent="0.3">
      <c r="A25" s="206"/>
      <c r="B25" s="199" t="s">
        <v>148</v>
      </c>
      <c r="C25" s="200">
        <v>0</v>
      </c>
      <c r="D25" s="200"/>
      <c r="E25" s="200"/>
    </row>
    <row r="26" spans="1:5" s="11" customFormat="1" ht="24.6" x14ac:dyDescent="0.3">
      <c r="A26" s="218" t="s">
        <v>253</v>
      </c>
      <c r="B26" s="197" t="s">
        <v>246</v>
      </c>
      <c r="C26" s="219"/>
      <c r="D26" s="219"/>
      <c r="E26" s="219"/>
    </row>
    <row r="27" spans="1:5" s="11" customFormat="1" ht="194.25" customHeight="1" x14ac:dyDescent="0.3">
      <c r="A27" s="218"/>
      <c r="B27" s="198" t="s">
        <v>254</v>
      </c>
      <c r="C27" s="219"/>
      <c r="D27" s="219"/>
      <c r="E27" s="219"/>
    </row>
    <row r="28" spans="1:5" s="11" customFormat="1" ht="13.8" x14ac:dyDescent="0.3">
      <c r="A28" s="206"/>
      <c r="B28" s="199" t="s">
        <v>149</v>
      </c>
      <c r="C28" s="200">
        <v>1</v>
      </c>
      <c r="D28" s="200"/>
      <c r="E28" s="200">
        <v>0.5</v>
      </c>
    </row>
    <row r="29" spans="1:5" s="11" customFormat="1" ht="24.6" x14ac:dyDescent="0.3">
      <c r="A29" s="206"/>
      <c r="B29" s="199" t="s">
        <v>150</v>
      </c>
      <c r="C29" s="200">
        <v>0</v>
      </c>
      <c r="D29" s="200"/>
      <c r="E29" s="200"/>
    </row>
  </sheetData>
  <mergeCells count="28">
    <mergeCell ref="A22:A23"/>
    <mergeCell ref="C22:C23"/>
    <mergeCell ref="D22:D23"/>
    <mergeCell ref="E22:E23"/>
    <mergeCell ref="A26:A27"/>
    <mergeCell ref="C26:C27"/>
    <mergeCell ref="D26:D27"/>
    <mergeCell ref="E26:E27"/>
    <mergeCell ref="A17:A18"/>
    <mergeCell ref="C17:C18"/>
    <mergeCell ref="D17:D18"/>
    <mergeCell ref="E17:E18"/>
    <mergeCell ref="A7:A8"/>
    <mergeCell ref="C7:C8"/>
    <mergeCell ref="D7:D8"/>
    <mergeCell ref="E7:E8"/>
    <mergeCell ref="A12:A13"/>
    <mergeCell ref="C12:C13"/>
    <mergeCell ref="D12:D13"/>
    <mergeCell ref="E12:E13"/>
    <mergeCell ref="A3:A4"/>
    <mergeCell ref="B3:B4"/>
    <mergeCell ref="C3:C4"/>
    <mergeCell ref="D3:E3"/>
    <mergeCell ref="A5:A6"/>
    <mergeCell ref="C5:C6"/>
    <mergeCell ref="D5:D6"/>
    <mergeCell ref="E5:E6"/>
  </mergeCells>
  <pageMargins left="0.70866141732283472" right="0.70866141732283472" top="0.74803149606299213" bottom="0.74803149606299213" header="0.31496062992125984" footer="0.31496062992125984"/>
  <pageSetup paperSize="9" scale="79" fitToHeight="2"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N131"/>
  <sheetViews>
    <sheetView zoomScale="90" zoomScaleNormal="90" zoomScalePageLayoutView="90" workbookViewId="0">
      <pane xSplit="2" ySplit="9" topLeftCell="C10" activePane="bottomRight" state="frozen"/>
      <selection pane="topRight" activeCell="C1" sqref="C1"/>
      <selection pane="bottomLeft" activeCell="A10" sqref="A10"/>
      <selection pane="bottomRight" activeCell="A9" sqref="A9:XFD102"/>
    </sheetView>
  </sheetViews>
  <sheetFormatPr defaultColWidth="8.88671875" defaultRowHeight="13.8" x14ac:dyDescent="0.3"/>
  <cols>
    <col min="1" max="1" width="4.6640625" style="27" customWidth="1"/>
    <col min="2" max="2" width="22.44140625" style="50" customWidth="1"/>
    <col min="3" max="3" width="47.88671875" style="26" customWidth="1"/>
    <col min="4" max="4" width="18.44140625" style="26" customWidth="1"/>
    <col min="5" max="5" width="13.6640625" style="26" customWidth="1"/>
    <col min="6" max="6" width="13.6640625" style="104" customWidth="1"/>
    <col min="7" max="7" width="14.44140625" style="26" customWidth="1"/>
    <col min="8" max="8" width="15.88671875" style="26" customWidth="1"/>
    <col min="9" max="9" width="22.44140625" style="68" customWidth="1"/>
    <col min="10" max="10" width="8.88671875" style="26" customWidth="1"/>
    <col min="11" max="11" width="14" style="26" customWidth="1"/>
    <col min="12" max="12" width="7.88671875" style="26" customWidth="1"/>
    <col min="13" max="13" width="44.88671875" style="137" customWidth="1"/>
    <col min="14" max="16384" width="8.88671875" style="11"/>
  </cols>
  <sheetData>
    <row r="1" spans="1:13" s="1" customFormat="1" ht="16.5" customHeight="1" x14ac:dyDescent="0.25">
      <c r="A1" s="84" t="s">
        <v>266</v>
      </c>
      <c r="B1" s="8"/>
      <c r="C1" s="63"/>
      <c r="D1" s="63"/>
      <c r="E1" s="63"/>
      <c r="F1" s="63"/>
      <c r="G1" s="63"/>
      <c r="H1" s="63"/>
      <c r="I1" s="8"/>
      <c r="J1" s="8"/>
      <c r="K1" s="8"/>
      <c r="L1" s="8"/>
      <c r="M1" s="120"/>
    </row>
    <row r="2" spans="1:13" s="1" customFormat="1" ht="15" customHeight="1" x14ac:dyDescent="0.25">
      <c r="A2" s="47" t="s">
        <v>167</v>
      </c>
      <c r="B2" s="9"/>
      <c r="C2" s="42"/>
      <c r="D2" s="42"/>
      <c r="E2" s="42"/>
      <c r="F2" s="42"/>
      <c r="G2" s="42"/>
      <c r="H2" s="42"/>
      <c r="I2" s="8"/>
      <c r="J2" s="8"/>
      <c r="K2" s="8"/>
      <c r="L2" s="8"/>
      <c r="M2" s="120"/>
    </row>
    <row r="3" spans="1:13" ht="67.5" customHeight="1" x14ac:dyDescent="0.3">
      <c r="A3" s="228" t="str">
        <f>'Методика (Раздел 8)'!B8</f>
        <v xml:space="preserve">В целях оценки показателя учитывается публикация информационных сообщений: а) на портале (сайте) субъекта РФ, предназначенном для публикации бюджетных данных; б) на специализированном портале (сайте) субъекта РФ для публикации информации о бюджетных данных для граждан; в) на сайте законодательного органа государственной власти субъекта РФ.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v>
      </c>
      <c r="B3" s="229"/>
      <c r="C3" s="229"/>
      <c r="D3" s="229"/>
      <c r="E3" s="229"/>
      <c r="F3" s="229"/>
      <c r="G3" s="229"/>
      <c r="H3" s="229"/>
      <c r="I3" s="229"/>
      <c r="J3" s="229"/>
      <c r="K3" s="229"/>
      <c r="L3" s="229"/>
      <c r="M3" s="229"/>
    </row>
    <row r="4" spans="1:13" ht="45" customHeight="1" x14ac:dyDescent="0.3">
      <c r="A4" s="233" t="s">
        <v>136</v>
      </c>
      <c r="B4" s="54" t="s">
        <v>152</v>
      </c>
      <c r="C4" s="4" t="str">
        <f>'Методика (Раздел 8)'!B7</f>
        <v xml:space="preserve">Опубликовано ли информационное сообщение для граждан о проведении публичных слушаний по годовому отчету об исполнении бюджета за 2014 год? </v>
      </c>
      <c r="D4" s="238" t="s">
        <v>278</v>
      </c>
      <c r="E4" s="241" t="s">
        <v>370</v>
      </c>
      <c r="F4" s="241" t="s">
        <v>383</v>
      </c>
      <c r="G4" s="247" t="s">
        <v>371</v>
      </c>
      <c r="H4" s="248"/>
      <c r="I4" s="244" t="s">
        <v>591</v>
      </c>
      <c r="J4" s="220" t="s">
        <v>256</v>
      </c>
      <c r="K4" s="221"/>
      <c r="L4" s="222"/>
      <c r="M4" s="230" t="s">
        <v>96</v>
      </c>
    </row>
    <row r="5" spans="1:13" s="16" customFormat="1" ht="57" customHeight="1" x14ac:dyDescent="0.3">
      <c r="A5" s="234"/>
      <c r="B5" s="236" t="s">
        <v>153</v>
      </c>
      <c r="C5" s="7" t="str">
        <f>'Методика (Раздел 8)'!B9</f>
        <v>Да, опубликовано и содержит информацию о том, где можно ознакомиться с материалами по годовому отчету об исполнении бюджета за 2014 год</v>
      </c>
      <c r="D5" s="239"/>
      <c r="E5" s="242"/>
      <c r="F5" s="242"/>
      <c r="G5" s="168" t="s">
        <v>269</v>
      </c>
      <c r="H5" s="168" t="s">
        <v>332</v>
      </c>
      <c r="I5" s="245"/>
      <c r="J5" s="223" t="s">
        <v>138</v>
      </c>
      <c r="K5" s="226" t="s">
        <v>635</v>
      </c>
      <c r="L5" s="223" t="s">
        <v>159</v>
      </c>
      <c r="M5" s="231"/>
    </row>
    <row r="6" spans="1:13" s="31" customFormat="1" ht="44.25" customHeight="1" x14ac:dyDescent="0.3">
      <c r="A6" s="234"/>
      <c r="B6" s="237"/>
      <c r="C6" s="97" t="str">
        <f>'Методика (Раздел 8)'!B10</f>
        <v>Да, опубликовано, но не содержит информацию о том, где можно ознакомиться с материалами по годовому отчету об исполнении бюджета за 2014 год</v>
      </c>
      <c r="D6" s="239"/>
      <c r="E6" s="242"/>
      <c r="F6" s="171" t="s">
        <v>381</v>
      </c>
      <c r="G6" s="171" t="s">
        <v>270</v>
      </c>
      <c r="H6" s="171" t="s">
        <v>368</v>
      </c>
      <c r="I6" s="245"/>
      <c r="J6" s="224"/>
      <c r="K6" s="226"/>
      <c r="L6" s="224"/>
      <c r="M6" s="231"/>
    </row>
    <row r="7" spans="1:13" ht="24" customHeight="1" x14ac:dyDescent="0.3">
      <c r="A7" s="235"/>
      <c r="B7" s="237"/>
      <c r="C7" s="97" t="str">
        <f>'Методика (Раздел 8)'!B11</f>
        <v>Нет, не опубликовано или не отвечает требованиям</v>
      </c>
      <c r="D7" s="240"/>
      <c r="E7" s="243"/>
      <c r="F7" s="171" t="s">
        <v>380</v>
      </c>
      <c r="G7" s="171" t="s">
        <v>271</v>
      </c>
      <c r="H7" s="171" t="s">
        <v>369</v>
      </c>
      <c r="I7" s="246"/>
      <c r="J7" s="225"/>
      <c r="K7" s="226"/>
      <c r="L7" s="225"/>
      <c r="M7" s="232"/>
    </row>
    <row r="8" spans="1:13" ht="15.9" hidden="1" customHeight="1" x14ac:dyDescent="0.3">
      <c r="A8" s="33"/>
      <c r="B8" s="59"/>
      <c r="C8" s="13"/>
      <c r="D8" s="13"/>
      <c r="E8" s="13"/>
      <c r="F8" s="111"/>
      <c r="G8" s="13"/>
      <c r="H8" s="13"/>
      <c r="I8" s="64"/>
      <c r="J8" s="13"/>
      <c r="K8" s="227"/>
      <c r="L8" s="13"/>
      <c r="M8" s="111"/>
    </row>
    <row r="9" spans="1:13" ht="15" customHeight="1" x14ac:dyDescent="0.3">
      <c r="A9" s="17"/>
      <c r="B9" s="32" t="s">
        <v>0</v>
      </c>
      <c r="C9" s="36"/>
      <c r="D9" s="76"/>
      <c r="E9" s="76"/>
      <c r="F9" s="73"/>
      <c r="G9" s="76"/>
      <c r="H9" s="76"/>
      <c r="I9" s="65"/>
      <c r="J9" s="44"/>
      <c r="K9" s="44"/>
      <c r="L9" s="44"/>
      <c r="M9" s="121"/>
    </row>
    <row r="10" spans="1:13" ht="15" customHeight="1" x14ac:dyDescent="0.3">
      <c r="A10" s="18">
        <v>1</v>
      </c>
      <c r="B10" s="56" t="s">
        <v>1</v>
      </c>
      <c r="C10" s="72" t="s">
        <v>241</v>
      </c>
      <c r="D10" s="123" t="s">
        <v>548</v>
      </c>
      <c r="E10" s="107"/>
      <c r="F10" s="140"/>
      <c r="G10" s="72"/>
      <c r="H10" s="72"/>
      <c r="I10" s="77"/>
      <c r="J10" s="127">
        <f t="shared" ref="J10:J27" si="0">IF(C10=C$5,2,IF(C10=C$6,1,0))</f>
        <v>0</v>
      </c>
      <c r="K10" s="128"/>
      <c r="L10" s="128">
        <f t="shared" ref="L10:L27" si="1">J10*(1-K10)</f>
        <v>0</v>
      </c>
      <c r="M10" s="80" t="s">
        <v>372</v>
      </c>
    </row>
    <row r="11" spans="1:13" ht="15" customHeight="1" x14ac:dyDescent="0.3">
      <c r="A11" s="18">
        <v>2</v>
      </c>
      <c r="B11" s="56" t="s">
        <v>2</v>
      </c>
      <c r="C11" s="72" t="s">
        <v>241</v>
      </c>
      <c r="D11" s="107">
        <v>42156</v>
      </c>
      <c r="E11" s="107" t="s">
        <v>284</v>
      </c>
      <c r="F11" s="140" t="s">
        <v>381</v>
      </c>
      <c r="G11" s="72" t="s">
        <v>271</v>
      </c>
      <c r="H11" s="72" t="s">
        <v>369</v>
      </c>
      <c r="I11" s="77"/>
      <c r="J11" s="127">
        <f t="shared" si="0"/>
        <v>0</v>
      </c>
      <c r="K11" s="128"/>
      <c r="L11" s="128">
        <f t="shared" si="1"/>
        <v>0</v>
      </c>
      <c r="M11" s="80" t="s">
        <v>551</v>
      </c>
    </row>
    <row r="12" spans="1:13" ht="15" customHeight="1" x14ac:dyDescent="0.3">
      <c r="A12" s="18">
        <v>3</v>
      </c>
      <c r="B12" s="56" t="s">
        <v>3</v>
      </c>
      <c r="C12" s="72" t="s">
        <v>239</v>
      </c>
      <c r="D12" s="107">
        <v>42165</v>
      </c>
      <c r="E12" s="107">
        <v>42171</v>
      </c>
      <c r="F12" s="140" t="s">
        <v>381</v>
      </c>
      <c r="G12" s="72" t="s">
        <v>270</v>
      </c>
      <c r="H12" s="72" t="s">
        <v>368</v>
      </c>
      <c r="I12" s="77"/>
      <c r="J12" s="127">
        <f t="shared" si="0"/>
        <v>2</v>
      </c>
      <c r="K12" s="128"/>
      <c r="L12" s="128">
        <f t="shared" si="1"/>
        <v>2</v>
      </c>
      <c r="M12" s="80" t="s">
        <v>272</v>
      </c>
    </row>
    <row r="13" spans="1:13" ht="15" customHeight="1" x14ac:dyDescent="0.3">
      <c r="A13" s="18">
        <v>4</v>
      </c>
      <c r="B13" s="56" t="s">
        <v>4</v>
      </c>
      <c r="C13" s="72" t="s">
        <v>240</v>
      </c>
      <c r="D13" s="107">
        <v>42136</v>
      </c>
      <c r="E13" s="107">
        <v>42144</v>
      </c>
      <c r="F13" s="140" t="s">
        <v>381</v>
      </c>
      <c r="G13" s="72" t="s">
        <v>270</v>
      </c>
      <c r="H13" s="72" t="s">
        <v>368</v>
      </c>
      <c r="I13" s="77" t="s">
        <v>373</v>
      </c>
      <c r="J13" s="127">
        <f t="shared" si="0"/>
        <v>1</v>
      </c>
      <c r="K13" s="128">
        <v>0.5</v>
      </c>
      <c r="L13" s="128">
        <f t="shared" si="1"/>
        <v>0.5</v>
      </c>
      <c r="M13" s="80" t="s">
        <v>552</v>
      </c>
    </row>
    <row r="14" spans="1:13" ht="15" customHeight="1" x14ac:dyDescent="0.3">
      <c r="A14" s="18">
        <v>5</v>
      </c>
      <c r="B14" s="56" t="s">
        <v>5</v>
      </c>
      <c r="C14" s="72" t="s">
        <v>239</v>
      </c>
      <c r="D14" s="107">
        <v>42138</v>
      </c>
      <c r="E14" s="107">
        <v>42146</v>
      </c>
      <c r="F14" s="140" t="s">
        <v>381</v>
      </c>
      <c r="G14" s="72" t="s">
        <v>270</v>
      </c>
      <c r="H14" s="72" t="s">
        <v>368</v>
      </c>
      <c r="I14" s="77"/>
      <c r="J14" s="127">
        <f t="shared" si="0"/>
        <v>2</v>
      </c>
      <c r="K14" s="128"/>
      <c r="L14" s="128">
        <f t="shared" si="1"/>
        <v>2</v>
      </c>
      <c r="M14" s="80" t="s">
        <v>274</v>
      </c>
    </row>
    <row r="15" spans="1:13" ht="15" customHeight="1" x14ac:dyDescent="0.3">
      <c r="A15" s="18">
        <v>6</v>
      </c>
      <c r="B15" s="56" t="s">
        <v>6</v>
      </c>
      <c r="C15" s="72" t="s">
        <v>241</v>
      </c>
      <c r="D15" s="107">
        <v>42156</v>
      </c>
      <c r="E15" s="107">
        <v>42159</v>
      </c>
      <c r="F15" s="140" t="s">
        <v>380</v>
      </c>
      <c r="G15" s="72" t="s">
        <v>270</v>
      </c>
      <c r="H15" s="72" t="s">
        <v>368</v>
      </c>
      <c r="I15" s="77" t="s">
        <v>374</v>
      </c>
      <c r="J15" s="127">
        <f t="shared" si="0"/>
        <v>0</v>
      </c>
      <c r="K15" s="128">
        <v>0.5</v>
      </c>
      <c r="L15" s="128">
        <f t="shared" si="1"/>
        <v>0</v>
      </c>
      <c r="M15" s="80" t="s">
        <v>553</v>
      </c>
    </row>
    <row r="16" spans="1:13" ht="15" customHeight="1" x14ac:dyDescent="0.3">
      <c r="A16" s="18">
        <v>7</v>
      </c>
      <c r="B16" s="56" t="s">
        <v>7</v>
      </c>
      <c r="C16" s="72" t="s">
        <v>241</v>
      </c>
      <c r="D16" s="107">
        <v>42149</v>
      </c>
      <c r="E16" s="107">
        <v>42150</v>
      </c>
      <c r="F16" s="140" t="s">
        <v>380</v>
      </c>
      <c r="G16" s="72" t="s">
        <v>270</v>
      </c>
      <c r="H16" s="72" t="s">
        <v>368</v>
      </c>
      <c r="I16" s="77" t="s">
        <v>379</v>
      </c>
      <c r="J16" s="127">
        <f t="shared" si="0"/>
        <v>0</v>
      </c>
      <c r="K16" s="128">
        <v>0.5</v>
      </c>
      <c r="L16" s="128">
        <f t="shared" si="1"/>
        <v>0</v>
      </c>
      <c r="M16" s="80" t="s">
        <v>554</v>
      </c>
    </row>
    <row r="17" spans="1:13" ht="15" customHeight="1" x14ac:dyDescent="0.3">
      <c r="A17" s="18">
        <v>8</v>
      </c>
      <c r="B17" s="56" t="s">
        <v>8</v>
      </c>
      <c r="C17" s="72" t="s">
        <v>239</v>
      </c>
      <c r="D17" s="140" t="s">
        <v>583</v>
      </c>
      <c r="E17" s="107">
        <v>42152</v>
      </c>
      <c r="F17" s="140" t="s">
        <v>381</v>
      </c>
      <c r="G17" s="72" t="s">
        <v>270</v>
      </c>
      <c r="H17" s="72" t="s">
        <v>368</v>
      </c>
      <c r="I17" s="77"/>
      <c r="J17" s="127">
        <f t="shared" si="0"/>
        <v>2</v>
      </c>
      <c r="K17" s="128"/>
      <c r="L17" s="128">
        <f>J17*(1-K17)</f>
        <v>2</v>
      </c>
      <c r="M17" s="80" t="s">
        <v>549</v>
      </c>
    </row>
    <row r="18" spans="1:13" ht="15" customHeight="1" x14ac:dyDescent="0.3">
      <c r="A18" s="18">
        <v>9</v>
      </c>
      <c r="B18" s="56" t="s">
        <v>9</v>
      </c>
      <c r="C18" s="72" t="s">
        <v>239</v>
      </c>
      <c r="D18" s="107">
        <v>42139</v>
      </c>
      <c r="E18" s="107">
        <v>42145</v>
      </c>
      <c r="F18" s="140" t="s">
        <v>381</v>
      </c>
      <c r="G18" s="72" t="s">
        <v>270</v>
      </c>
      <c r="H18" s="72" t="s">
        <v>368</v>
      </c>
      <c r="I18" s="77"/>
      <c r="J18" s="127">
        <f t="shared" si="0"/>
        <v>2</v>
      </c>
      <c r="K18" s="128"/>
      <c r="L18" s="128">
        <f t="shared" si="1"/>
        <v>2</v>
      </c>
      <c r="M18" s="80" t="s">
        <v>375</v>
      </c>
    </row>
    <row r="19" spans="1:13" ht="15" customHeight="1" x14ac:dyDescent="0.3">
      <c r="A19" s="18">
        <v>10</v>
      </c>
      <c r="B19" s="56" t="s">
        <v>10</v>
      </c>
      <c r="C19" s="72" t="s">
        <v>241</v>
      </c>
      <c r="D19" s="107">
        <v>42172</v>
      </c>
      <c r="E19" s="107">
        <v>42172</v>
      </c>
      <c r="F19" s="140" t="s">
        <v>380</v>
      </c>
      <c r="G19" s="72" t="s">
        <v>270</v>
      </c>
      <c r="H19" s="72" t="s">
        <v>368</v>
      </c>
      <c r="I19" s="77" t="s">
        <v>373</v>
      </c>
      <c r="J19" s="127">
        <f t="shared" si="0"/>
        <v>0</v>
      </c>
      <c r="K19" s="128">
        <v>0.5</v>
      </c>
      <c r="L19" s="128">
        <f t="shared" si="1"/>
        <v>0</v>
      </c>
      <c r="M19" s="80" t="s">
        <v>555</v>
      </c>
    </row>
    <row r="20" spans="1:13" ht="15" customHeight="1" x14ac:dyDescent="0.3">
      <c r="A20" s="18">
        <v>11</v>
      </c>
      <c r="B20" s="56" t="s">
        <v>11</v>
      </c>
      <c r="C20" s="72" t="s">
        <v>240</v>
      </c>
      <c r="D20" s="107">
        <v>42159</v>
      </c>
      <c r="E20" s="107">
        <v>42181</v>
      </c>
      <c r="F20" s="140" t="s">
        <v>381</v>
      </c>
      <c r="G20" s="72" t="s">
        <v>270</v>
      </c>
      <c r="H20" s="72" t="s">
        <v>368</v>
      </c>
      <c r="I20" s="77"/>
      <c r="J20" s="127">
        <f t="shared" si="0"/>
        <v>1</v>
      </c>
      <c r="K20" s="128"/>
      <c r="L20" s="128">
        <f t="shared" si="1"/>
        <v>1</v>
      </c>
      <c r="M20" s="80" t="s">
        <v>556</v>
      </c>
    </row>
    <row r="21" spans="1:13" ht="15" customHeight="1" x14ac:dyDescent="0.3">
      <c r="A21" s="18">
        <v>12</v>
      </c>
      <c r="B21" s="56" t="s">
        <v>12</v>
      </c>
      <c r="C21" s="72" t="s">
        <v>240</v>
      </c>
      <c r="D21" s="107">
        <v>42160</v>
      </c>
      <c r="E21" s="107">
        <v>42172</v>
      </c>
      <c r="F21" s="140"/>
      <c r="G21" s="72"/>
      <c r="H21" s="72"/>
      <c r="I21" s="77"/>
      <c r="J21" s="127">
        <f t="shared" si="0"/>
        <v>1</v>
      </c>
      <c r="K21" s="128"/>
      <c r="L21" s="128">
        <f t="shared" si="1"/>
        <v>1</v>
      </c>
      <c r="M21" s="81" t="s">
        <v>607</v>
      </c>
    </row>
    <row r="22" spans="1:13" ht="15" customHeight="1" x14ac:dyDescent="0.3">
      <c r="A22" s="18">
        <v>13</v>
      </c>
      <c r="B22" s="56" t="s">
        <v>13</v>
      </c>
      <c r="C22" s="72" t="s">
        <v>240</v>
      </c>
      <c r="D22" s="107">
        <v>42163</v>
      </c>
      <c r="E22" s="107">
        <v>42171</v>
      </c>
      <c r="F22" s="140" t="s">
        <v>381</v>
      </c>
      <c r="G22" s="72" t="s">
        <v>270</v>
      </c>
      <c r="H22" s="72" t="s">
        <v>368</v>
      </c>
      <c r="I22" s="77"/>
      <c r="J22" s="127">
        <f t="shared" si="0"/>
        <v>1</v>
      </c>
      <c r="K22" s="128"/>
      <c r="L22" s="128">
        <f t="shared" si="1"/>
        <v>1</v>
      </c>
      <c r="M22" s="80" t="s">
        <v>544</v>
      </c>
    </row>
    <row r="23" spans="1:13" ht="15" customHeight="1" x14ac:dyDescent="0.3">
      <c r="A23" s="18">
        <v>14</v>
      </c>
      <c r="B23" s="56" t="s">
        <v>14</v>
      </c>
      <c r="C23" s="72" t="s">
        <v>241</v>
      </c>
      <c r="D23" s="107">
        <v>42156</v>
      </c>
      <c r="E23" s="107">
        <v>42172</v>
      </c>
      <c r="F23" s="140" t="s">
        <v>381</v>
      </c>
      <c r="G23" s="72" t="s">
        <v>271</v>
      </c>
      <c r="H23" s="72" t="s">
        <v>368</v>
      </c>
      <c r="I23" s="77" t="s">
        <v>605</v>
      </c>
      <c r="J23" s="127">
        <f t="shared" si="0"/>
        <v>0</v>
      </c>
      <c r="K23" s="128">
        <v>0.5</v>
      </c>
      <c r="L23" s="128">
        <f t="shared" si="1"/>
        <v>0</v>
      </c>
      <c r="M23" s="80" t="s">
        <v>545</v>
      </c>
    </row>
    <row r="24" spans="1:13" s="31" customFormat="1" ht="15" customHeight="1" x14ac:dyDescent="0.3">
      <c r="A24" s="21">
        <v>15</v>
      </c>
      <c r="B24" s="38" t="s">
        <v>15</v>
      </c>
      <c r="C24" s="72" t="s">
        <v>241</v>
      </c>
      <c r="D24" s="107">
        <v>42145</v>
      </c>
      <c r="E24" s="107">
        <v>42146</v>
      </c>
      <c r="F24" s="140" t="s">
        <v>380</v>
      </c>
      <c r="G24" s="72" t="s">
        <v>270</v>
      </c>
      <c r="H24" s="72" t="s">
        <v>368</v>
      </c>
      <c r="I24" s="77" t="s">
        <v>373</v>
      </c>
      <c r="J24" s="127">
        <f t="shared" si="0"/>
        <v>0</v>
      </c>
      <c r="K24" s="128">
        <v>0.5</v>
      </c>
      <c r="L24" s="128">
        <f t="shared" si="1"/>
        <v>0</v>
      </c>
      <c r="M24" s="80" t="s">
        <v>557</v>
      </c>
    </row>
    <row r="25" spans="1:13" ht="15" customHeight="1" x14ac:dyDescent="0.3">
      <c r="A25" s="18">
        <v>16</v>
      </c>
      <c r="B25" s="56" t="s">
        <v>16</v>
      </c>
      <c r="C25" s="72" t="s">
        <v>241</v>
      </c>
      <c r="D25" s="123" t="s">
        <v>548</v>
      </c>
      <c r="E25" s="107"/>
      <c r="F25" s="140"/>
      <c r="G25" s="72"/>
      <c r="H25" s="72"/>
      <c r="I25" s="77"/>
      <c r="J25" s="127">
        <f t="shared" si="0"/>
        <v>0</v>
      </c>
      <c r="K25" s="128"/>
      <c r="L25" s="128">
        <f t="shared" si="1"/>
        <v>0</v>
      </c>
      <c r="M25" s="80" t="s">
        <v>377</v>
      </c>
    </row>
    <row r="26" spans="1:13" ht="15" customHeight="1" x14ac:dyDescent="0.3">
      <c r="A26" s="18">
        <v>17</v>
      </c>
      <c r="B26" s="56" t="s">
        <v>17</v>
      </c>
      <c r="C26" s="72" t="s">
        <v>239</v>
      </c>
      <c r="D26" s="107">
        <v>42144</v>
      </c>
      <c r="E26" s="107">
        <v>42152</v>
      </c>
      <c r="F26" s="140" t="s">
        <v>381</v>
      </c>
      <c r="G26" s="72" t="s">
        <v>270</v>
      </c>
      <c r="H26" s="72" t="s">
        <v>368</v>
      </c>
      <c r="I26" s="77" t="s">
        <v>376</v>
      </c>
      <c r="J26" s="127">
        <f t="shared" si="0"/>
        <v>2</v>
      </c>
      <c r="K26" s="128">
        <v>0.5</v>
      </c>
      <c r="L26" s="128">
        <f t="shared" si="1"/>
        <v>1</v>
      </c>
      <c r="M26" s="80" t="s">
        <v>558</v>
      </c>
    </row>
    <row r="27" spans="1:13" ht="15" customHeight="1" x14ac:dyDescent="0.3">
      <c r="A27" s="18">
        <v>18</v>
      </c>
      <c r="B27" s="56" t="s">
        <v>18</v>
      </c>
      <c r="C27" s="72" t="s">
        <v>241</v>
      </c>
      <c r="D27" s="123" t="s">
        <v>548</v>
      </c>
      <c r="E27" s="107"/>
      <c r="F27" s="140"/>
      <c r="G27" s="72"/>
      <c r="H27" s="72"/>
      <c r="I27" s="77"/>
      <c r="J27" s="127">
        <f t="shared" si="0"/>
        <v>0</v>
      </c>
      <c r="K27" s="128"/>
      <c r="L27" s="128">
        <f t="shared" si="1"/>
        <v>0</v>
      </c>
      <c r="M27" s="80" t="s">
        <v>107</v>
      </c>
    </row>
    <row r="28" spans="1:13" ht="15" customHeight="1" x14ac:dyDescent="0.3">
      <c r="A28" s="17"/>
      <c r="B28" s="32" t="s">
        <v>19</v>
      </c>
      <c r="C28" s="76"/>
      <c r="D28" s="106"/>
      <c r="E28" s="106"/>
      <c r="F28" s="139"/>
      <c r="G28" s="76"/>
      <c r="H28" s="76"/>
      <c r="I28" s="66"/>
      <c r="J28" s="44"/>
      <c r="K28" s="44"/>
      <c r="L28" s="118"/>
      <c r="M28" s="121"/>
    </row>
    <row r="29" spans="1:13" ht="15" customHeight="1" x14ac:dyDescent="0.3">
      <c r="A29" s="18">
        <v>19</v>
      </c>
      <c r="B29" s="56" t="s">
        <v>20</v>
      </c>
      <c r="C29" s="75" t="s">
        <v>239</v>
      </c>
      <c r="D29" s="105">
        <v>42164</v>
      </c>
      <c r="E29" s="105">
        <v>42172</v>
      </c>
      <c r="F29" s="138" t="s">
        <v>381</v>
      </c>
      <c r="G29" s="75" t="s">
        <v>270</v>
      </c>
      <c r="H29" s="75" t="s">
        <v>368</v>
      </c>
      <c r="I29" s="77" t="s">
        <v>604</v>
      </c>
      <c r="J29" s="71">
        <f t="shared" ref="J29:J39" si="2">IF(C29=C$5,2,IF(C29=C$6,1,0))</f>
        <v>2</v>
      </c>
      <c r="K29" s="46"/>
      <c r="L29" s="46">
        <f t="shared" ref="L29:L39" si="3">J29*(1-K29)</f>
        <v>2</v>
      </c>
      <c r="M29" s="80" t="s">
        <v>342</v>
      </c>
    </row>
    <row r="30" spans="1:13" ht="15" customHeight="1" x14ac:dyDescent="0.3">
      <c r="A30" s="18">
        <v>20</v>
      </c>
      <c r="B30" s="56" t="s">
        <v>21</v>
      </c>
      <c r="C30" s="75" t="s">
        <v>239</v>
      </c>
      <c r="D30" s="75" t="s">
        <v>584</v>
      </c>
      <c r="E30" s="105">
        <v>42139</v>
      </c>
      <c r="F30" s="138" t="s">
        <v>381</v>
      </c>
      <c r="G30" s="75" t="s">
        <v>270</v>
      </c>
      <c r="H30" s="75" t="s">
        <v>368</v>
      </c>
      <c r="I30" s="77"/>
      <c r="J30" s="71">
        <f t="shared" si="2"/>
        <v>2</v>
      </c>
      <c r="K30" s="46"/>
      <c r="L30" s="46">
        <f t="shared" si="3"/>
        <v>2</v>
      </c>
      <c r="M30" s="80" t="s">
        <v>291</v>
      </c>
    </row>
    <row r="31" spans="1:13" ht="15" customHeight="1" x14ac:dyDescent="0.3">
      <c r="A31" s="18">
        <v>21</v>
      </c>
      <c r="B31" s="56" t="s">
        <v>22</v>
      </c>
      <c r="C31" s="75" t="s">
        <v>239</v>
      </c>
      <c r="D31" s="107">
        <v>42150</v>
      </c>
      <c r="E31" s="105">
        <v>42173</v>
      </c>
      <c r="F31" s="138" t="s">
        <v>381</v>
      </c>
      <c r="G31" s="75" t="s">
        <v>270</v>
      </c>
      <c r="H31" s="75" t="s">
        <v>368</v>
      </c>
      <c r="I31" s="77"/>
      <c r="J31" s="71">
        <f t="shared" si="2"/>
        <v>2</v>
      </c>
      <c r="K31" s="46"/>
      <c r="L31" s="46">
        <f t="shared" si="3"/>
        <v>2</v>
      </c>
      <c r="M31" s="80" t="s">
        <v>292</v>
      </c>
    </row>
    <row r="32" spans="1:13" ht="15" customHeight="1" x14ac:dyDescent="0.3">
      <c r="A32" s="18">
        <v>22</v>
      </c>
      <c r="B32" s="56" t="s">
        <v>23</v>
      </c>
      <c r="C32" s="75" t="s">
        <v>239</v>
      </c>
      <c r="D32" s="105">
        <v>42164</v>
      </c>
      <c r="E32" s="105">
        <v>42171</v>
      </c>
      <c r="F32" s="138" t="s">
        <v>381</v>
      </c>
      <c r="G32" s="75" t="s">
        <v>270</v>
      </c>
      <c r="H32" s="75" t="s">
        <v>368</v>
      </c>
      <c r="I32" s="77"/>
      <c r="J32" s="71">
        <f t="shared" si="2"/>
        <v>2</v>
      </c>
      <c r="K32" s="46"/>
      <c r="L32" s="46">
        <f t="shared" si="3"/>
        <v>2</v>
      </c>
      <c r="M32" s="80" t="s">
        <v>603</v>
      </c>
    </row>
    <row r="33" spans="1:13" ht="15" customHeight="1" x14ac:dyDescent="0.3">
      <c r="A33" s="18">
        <v>23</v>
      </c>
      <c r="B33" s="56" t="s">
        <v>24</v>
      </c>
      <c r="C33" s="75" t="s">
        <v>241</v>
      </c>
      <c r="D33" s="107">
        <v>42170</v>
      </c>
      <c r="E33" s="107">
        <v>42172</v>
      </c>
      <c r="F33" s="138" t="s">
        <v>380</v>
      </c>
      <c r="G33" s="75" t="s">
        <v>270</v>
      </c>
      <c r="H33" s="75" t="s">
        <v>368</v>
      </c>
      <c r="I33" s="77"/>
      <c r="J33" s="71">
        <f t="shared" si="2"/>
        <v>0</v>
      </c>
      <c r="K33" s="46"/>
      <c r="L33" s="46">
        <f t="shared" si="3"/>
        <v>0</v>
      </c>
      <c r="M33" s="80" t="s">
        <v>559</v>
      </c>
    </row>
    <row r="34" spans="1:13" ht="15" customHeight="1" x14ac:dyDescent="0.3">
      <c r="A34" s="18">
        <v>24</v>
      </c>
      <c r="B34" s="56" t="s">
        <v>25</v>
      </c>
      <c r="C34" s="75" t="s">
        <v>239</v>
      </c>
      <c r="D34" s="107">
        <v>42149</v>
      </c>
      <c r="E34" s="107">
        <v>42157</v>
      </c>
      <c r="F34" s="138" t="s">
        <v>381</v>
      </c>
      <c r="G34" s="75" t="s">
        <v>270</v>
      </c>
      <c r="H34" s="75" t="s">
        <v>368</v>
      </c>
      <c r="I34" s="77"/>
      <c r="J34" s="71">
        <f t="shared" si="2"/>
        <v>2</v>
      </c>
      <c r="K34" s="46"/>
      <c r="L34" s="46">
        <f t="shared" si="3"/>
        <v>2</v>
      </c>
      <c r="M34" s="80" t="s">
        <v>601</v>
      </c>
    </row>
    <row r="35" spans="1:13" ht="15" customHeight="1" x14ac:dyDescent="0.3">
      <c r="A35" s="18">
        <v>25</v>
      </c>
      <c r="B35" s="56" t="s">
        <v>26</v>
      </c>
      <c r="C35" s="75" t="s">
        <v>239</v>
      </c>
      <c r="D35" s="107">
        <v>42149</v>
      </c>
      <c r="E35" s="107">
        <v>42158</v>
      </c>
      <c r="F35" s="138" t="s">
        <v>381</v>
      </c>
      <c r="G35" s="75" t="s">
        <v>270</v>
      </c>
      <c r="H35" s="75" t="s">
        <v>368</v>
      </c>
      <c r="I35" s="77"/>
      <c r="J35" s="71">
        <f t="shared" si="2"/>
        <v>2</v>
      </c>
      <c r="K35" s="46"/>
      <c r="L35" s="46">
        <f t="shared" si="3"/>
        <v>2</v>
      </c>
      <c r="M35" s="80" t="s">
        <v>295</v>
      </c>
    </row>
    <row r="36" spans="1:13" s="31" customFormat="1" ht="15" customHeight="1" x14ac:dyDescent="0.3">
      <c r="A36" s="21">
        <v>26</v>
      </c>
      <c r="B36" s="38" t="s">
        <v>27</v>
      </c>
      <c r="C36" s="75" t="s">
        <v>239</v>
      </c>
      <c r="D36" s="107">
        <v>42153</v>
      </c>
      <c r="E36" s="107">
        <v>42165</v>
      </c>
      <c r="F36" s="138" t="s">
        <v>381</v>
      </c>
      <c r="G36" s="75" t="s">
        <v>270</v>
      </c>
      <c r="H36" s="75" t="s">
        <v>368</v>
      </c>
      <c r="I36" s="77" t="s">
        <v>373</v>
      </c>
      <c r="J36" s="71">
        <f t="shared" si="2"/>
        <v>2</v>
      </c>
      <c r="K36" s="46">
        <v>0.5</v>
      </c>
      <c r="L36" s="46">
        <f t="shared" si="3"/>
        <v>1</v>
      </c>
      <c r="M36" s="80" t="s">
        <v>585</v>
      </c>
    </row>
    <row r="37" spans="1:13" ht="15" customHeight="1" x14ac:dyDescent="0.3">
      <c r="A37" s="18">
        <v>27</v>
      </c>
      <c r="B37" s="56" t="s">
        <v>28</v>
      </c>
      <c r="C37" s="75" t="s">
        <v>241</v>
      </c>
      <c r="D37" s="107">
        <v>42166</v>
      </c>
      <c r="E37" s="107">
        <v>42170</v>
      </c>
      <c r="F37" s="138" t="s">
        <v>380</v>
      </c>
      <c r="G37" s="75" t="s">
        <v>270</v>
      </c>
      <c r="H37" s="75" t="s">
        <v>368</v>
      </c>
      <c r="I37" s="77" t="s">
        <v>382</v>
      </c>
      <c r="J37" s="71">
        <f t="shared" si="2"/>
        <v>0</v>
      </c>
      <c r="K37" s="46">
        <v>0.5</v>
      </c>
      <c r="L37" s="46">
        <f t="shared" si="3"/>
        <v>0</v>
      </c>
      <c r="M37" s="80" t="s">
        <v>560</v>
      </c>
    </row>
    <row r="38" spans="1:13" ht="15" customHeight="1" x14ac:dyDescent="0.3">
      <c r="A38" s="18">
        <v>28</v>
      </c>
      <c r="B38" s="56" t="s">
        <v>29</v>
      </c>
      <c r="C38" s="75" t="s">
        <v>241</v>
      </c>
      <c r="D38" s="107">
        <v>42157</v>
      </c>
      <c r="E38" s="107" t="s">
        <v>300</v>
      </c>
      <c r="F38" s="138" t="s">
        <v>381</v>
      </c>
      <c r="G38" s="75" t="s">
        <v>271</v>
      </c>
      <c r="H38" s="75" t="s">
        <v>378</v>
      </c>
      <c r="I38" s="77"/>
      <c r="J38" s="71">
        <f t="shared" si="2"/>
        <v>0</v>
      </c>
      <c r="K38" s="46"/>
      <c r="L38" s="46">
        <f t="shared" si="3"/>
        <v>0</v>
      </c>
      <c r="M38" s="80" t="s">
        <v>561</v>
      </c>
    </row>
    <row r="39" spans="1:13" ht="15" customHeight="1" x14ac:dyDescent="0.3">
      <c r="A39" s="18">
        <v>29</v>
      </c>
      <c r="B39" s="56" t="s">
        <v>30</v>
      </c>
      <c r="C39" s="75" t="s">
        <v>239</v>
      </c>
      <c r="D39" s="105">
        <v>42160</v>
      </c>
      <c r="E39" s="105">
        <v>42177</v>
      </c>
      <c r="F39" s="138" t="s">
        <v>381</v>
      </c>
      <c r="G39" s="75" t="s">
        <v>270</v>
      </c>
      <c r="H39" s="75" t="s">
        <v>368</v>
      </c>
      <c r="I39" s="77"/>
      <c r="J39" s="71">
        <f t="shared" si="2"/>
        <v>2</v>
      </c>
      <c r="K39" s="46"/>
      <c r="L39" s="46">
        <f t="shared" si="3"/>
        <v>2</v>
      </c>
      <c r="M39" s="80" t="s">
        <v>612</v>
      </c>
    </row>
    <row r="40" spans="1:13" ht="15" customHeight="1" x14ac:dyDescent="0.3">
      <c r="A40" s="17"/>
      <c r="B40" s="32" t="s">
        <v>31</v>
      </c>
      <c r="C40" s="76"/>
      <c r="D40" s="106"/>
      <c r="E40" s="106"/>
      <c r="F40" s="139"/>
      <c r="G40" s="76"/>
      <c r="H40" s="76"/>
      <c r="I40" s="66"/>
      <c r="J40" s="44"/>
      <c r="K40" s="44"/>
      <c r="L40" s="118"/>
      <c r="M40" s="121"/>
    </row>
    <row r="41" spans="1:13" ht="15" customHeight="1" x14ac:dyDescent="0.3">
      <c r="A41" s="24">
        <v>30</v>
      </c>
      <c r="B41" s="56" t="s">
        <v>32</v>
      </c>
      <c r="C41" s="75" t="s">
        <v>239</v>
      </c>
      <c r="D41" s="105">
        <v>42130</v>
      </c>
      <c r="E41" s="105">
        <v>42137</v>
      </c>
      <c r="F41" s="138" t="s">
        <v>381</v>
      </c>
      <c r="G41" s="75" t="s">
        <v>270</v>
      </c>
      <c r="H41" s="72" t="s">
        <v>368</v>
      </c>
      <c r="I41" s="37"/>
      <c r="J41" s="71">
        <f t="shared" ref="J41:J46" si="4">IF(C41=C$5,2,IF(C41=C$6,1,0))</f>
        <v>2</v>
      </c>
      <c r="K41" s="46"/>
      <c r="L41" s="46">
        <f t="shared" ref="L41:L46" si="5">J41*(1-K41)</f>
        <v>2</v>
      </c>
      <c r="M41" s="80" t="s">
        <v>384</v>
      </c>
    </row>
    <row r="42" spans="1:13" ht="15" customHeight="1" x14ac:dyDescent="0.3">
      <c r="A42" s="24">
        <v>31</v>
      </c>
      <c r="B42" s="56" t="s">
        <v>33</v>
      </c>
      <c r="C42" s="75" t="s">
        <v>241</v>
      </c>
      <c r="D42" s="123" t="s">
        <v>548</v>
      </c>
      <c r="E42" s="105"/>
      <c r="F42" s="138"/>
      <c r="G42" s="75"/>
      <c r="H42" s="72"/>
      <c r="I42" s="37"/>
      <c r="J42" s="71">
        <f t="shared" si="4"/>
        <v>0</v>
      </c>
      <c r="K42" s="46"/>
      <c r="L42" s="46">
        <f t="shared" si="5"/>
        <v>0</v>
      </c>
      <c r="M42" s="80" t="s">
        <v>385</v>
      </c>
    </row>
    <row r="43" spans="1:13" s="31" customFormat="1" ht="15" customHeight="1" x14ac:dyDescent="0.3">
      <c r="A43" s="24">
        <v>32</v>
      </c>
      <c r="B43" s="38" t="s">
        <v>34</v>
      </c>
      <c r="C43" s="75" t="s">
        <v>239</v>
      </c>
      <c r="D43" s="177">
        <v>42145</v>
      </c>
      <c r="E43" s="105">
        <v>42173</v>
      </c>
      <c r="F43" s="138" t="s">
        <v>381</v>
      </c>
      <c r="G43" s="75" t="s">
        <v>270</v>
      </c>
      <c r="H43" s="72" t="s">
        <v>368</v>
      </c>
      <c r="I43" s="37"/>
      <c r="J43" s="71">
        <f t="shared" si="4"/>
        <v>2</v>
      </c>
      <c r="K43" s="46"/>
      <c r="L43" s="46">
        <f t="shared" si="5"/>
        <v>2</v>
      </c>
      <c r="M43" s="80" t="s">
        <v>546</v>
      </c>
    </row>
    <row r="44" spans="1:13" ht="15" customHeight="1" x14ac:dyDescent="0.3">
      <c r="A44" s="24">
        <v>33</v>
      </c>
      <c r="B44" s="56" t="s">
        <v>35</v>
      </c>
      <c r="C44" s="75" t="s">
        <v>241</v>
      </c>
      <c r="D44" s="107">
        <v>42160</v>
      </c>
      <c r="E44" s="107">
        <v>42165</v>
      </c>
      <c r="F44" s="138" t="s">
        <v>380</v>
      </c>
      <c r="G44" s="75" t="s">
        <v>270</v>
      </c>
      <c r="H44" s="72" t="s">
        <v>368</v>
      </c>
      <c r="I44" s="77" t="s">
        <v>373</v>
      </c>
      <c r="J44" s="71">
        <f t="shared" si="4"/>
        <v>0</v>
      </c>
      <c r="K44" s="46">
        <v>0.5</v>
      </c>
      <c r="L44" s="46">
        <f t="shared" si="5"/>
        <v>0</v>
      </c>
      <c r="M44" s="80" t="s">
        <v>562</v>
      </c>
    </row>
    <row r="45" spans="1:13" ht="15" customHeight="1" x14ac:dyDescent="0.3">
      <c r="A45" s="24">
        <v>34</v>
      </c>
      <c r="B45" s="56" t="s">
        <v>36</v>
      </c>
      <c r="C45" s="75" t="s">
        <v>241</v>
      </c>
      <c r="D45" s="123" t="s">
        <v>548</v>
      </c>
      <c r="E45" s="105"/>
      <c r="F45" s="138"/>
      <c r="G45" s="75"/>
      <c r="H45" s="72"/>
      <c r="I45" s="37"/>
      <c r="J45" s="71">
        <f t="shared" si="4"/>
        <v>0</v>
      </c>
      <c r="K45" s="46"/>
      <c r="L45" s="46">
        <f t="shared" si="5"/>
        <v>0</v>
      </c>
      <c r="M45" s="80" t="s">
        <v>386</v>
      </c>
    </row>
    <row r="46" spans="1:13" ht="15" customHeight="1" x14ac:dyDescent="0.3">
      <c r="A46" s="24">
        <v>35</v>
      </c>
      <c r="B46" s="56" t="s">
        <v>37</v>
      </c>
      <c r="C46" s="75" t="s">
        <v>241</v>
      </c>
      <c r="D46" s="123" t="s">
        <v>539</v>
      </c>
      <c r="E46" s="107">
        <v>42117</v>
      </c>
      <c r="F46" s="123" t="s">
        <v>539</v>
      </c>
      <c r="G46" s="75" t="s">
        <v>270</v>
      </c>
      <c r="H46" s="75" t="s">
        <v>368</v>
      </c>
      <c r="I46" s="37" t="s">
        <v>620</v>
      </c>
      <c r="J46" s="71">
        <f t="shared" si="4"/>
        <v>0</v>
      </c>
      <c r="K46" s="46"/>
      <c r="L46" s="46">
        <f t="shared" si="5"/>
        <v>0</v>
      </c>
      <c r="M46" s="80" t="s">
        <v>619</v>
      </c>
    </row>
    <row r="47" spans="1:13" ht="15" customHeight="1" x14ac:dyDescent="0.3">
      <c r="A47" s="17"/>
      <c r="B47" s="32" t="s">
        <v>38</v>
      </c>
      <c r="C47" s="76"/>
      <c r="D47" s="106"/>
      <c r="E47" s="106"/>
      <c r="F47" s="139"/>
      <c r="G47" s="76"/>
      <c r="H47" s="76"/>
      <c r="I47" s="66"/>
      <c r="J47" s="44"/>
      <c r="K47" s="44"/>
      <c r="L47" s="118"/>
      <c r="M47" s="121"/>
    </row>
    <row r="48" spans="1:13" ht="15" customHeight="1" x14ac:dyDescent="0.3">
      <c r="A48" s="18">
        <v>36</v>
      </c>
      <c r="B48" s="56" t="s">
        <v>39</v>
      </c>
      <c r="C48" s="75" t="s">
        <v>241</v>
      </c>
      <c r="D48" s="123" t="s">
        <v>548</v>
      </c>
      <c r="E48" s="105"/>
      <c r="F48" s="138"/>
      <c r="G48" s="75"/>
      <c r="H48" s="75"/>
      <c r="I48" s="37"/>
      <c r="J48" s="71">
        <f t="shared" ref="J48:J54" si="6">IF(C48=C$5,2,IF(C48=C$6,1,0))</f>
        <v>0</v>
      </c>
      <c r="K48" s="46"/>
      <c r="L48" s="46">
        <f t="shared" ref="L48:L54" si="7">J48*(1-K48)</f>
        <v>0</v>
      </c>
      <c r="M48" s="80" t="s">
        <v>387</v>
      </c>
    </row>
    <row r="49" spans="1:14" ht="15" customHeight="1" x14ac:dyDescent="0.3">
      <c r="A49" s="18">
        <v>37</v>
      </c>
      <c r="B49" s="56" t="s">
        <v>40</v>
      </c>
      <c r="C49" s="75" t="s">
        <v>240</v>
      </c>
      <c r="D49" s="107">
        <v>42151</v>
      </c>
      <c r="E49" s="107">
        <v>42157</v>
      </c>
      <c r="F49" s="138" t="s">
        <v>381</v>
      </c>
      <c r="G49" s="75" t="s">
        <v>270</v>
      </c>
      <c r="H49" s="75" t="s">
        <v>368</v>
      </c>
      <c r="I49" s="77" t="s">
        <v>374</v>
      </c>
      <c r="J49" s="71">
        <f t="shared" si="6"/>
        <v>1</v>
      </c>
      <c r="K49" s="46">
        <v>0.5</v>
      </c>
      <c r="L49" s="46">
        <f t="shared" si="7"/>
        <v>0.5</v>
      </c>
      <c r="M49" s="80" t="s">
        <v>563</v>
      </c>
    </row>
    <row r="50" spans="1:14" ht="15" customHeight="1" x14ac:dyDescent="0.3">
      <c r="A50" s="18">
        <v>38</v>
      </c>
      <c r="B50" s="56" t="s">
        <v>41</v>
      </c>
      <c r="C50" s="75" t="s">
        <v>239</v>
      </c>
      <c r="D50" s="107">
        <v>42130</v>
      </c>
      <c r="E50" s="105">
        <v>42143</v>
      </c>
      <c r="F50" s="138" t="s">
        <v>381</v>
      </c>
      <c r="G50" s="75" t="s">
        <v>270</v>
      </c>
      <c r="H50" s="75" t="s">
        <v>368</v>
      </c>
      <c r="I50" s="37" t="s">
        <v>628</v>
      </c>
      <c r="J50" s="71">
        <f t="shared" si="6"/>
        <v>2</v>
      </c>
      <c r="K50" s="46"/>
      <c r="L50" s="46">
        <f t="shared" si="7"/>
        <v>2</v>
      </c>
      <c r="M50" s="81" t="s">
        <v>627</v>
      </c>
    </row>
    <row r="51" spans="1:14" s="31" customFormat="1" ht="15" customHeight="1" x14ac:dyDescent="0.3">
      <c r="A51" s="21">
        <v>39</v>
      </c>
      <c r="B51" s="38" t="s">
        <v>42</v>
      </c>
      <c r="C51" s="75" t="s">
        <v>241</v>
      </c>
      <c r="D51" s="123" t="s">
        <v>548</v>
      </c>
      <c r="E51" s="105"/>
      <c r="F51" s="138"/>
      <c r="G51" s="75"/>
      <c r="H51" s="75"/>
      <c r="I51" s="37"/>
      <c r="J51" s="71">
        <f t="shared" si="6"/>
        <v>0</v>
      </c>
      <c r="K51" s="46"/>
      <c r="L51" s="46">
        <f t="shared" si="7"/>
        <v>0</v>
      </c>
      <c r="M51" s="80" t="s">
        <v>530</v>
      </c>
    </row>
    <row r="52" spans="1:14" ht="15" customHeight="1" x14ac:dyDescent="0.3">
      <c r="A52" s="18">
        <v>40</v>
      </c>
      <c r="B52" s="56" t="s">
        <v>93</v>
      </c>
      <c r="C52" s="75" t="s">
        <v>241</v>
      </c>
      <c r="D52" s="123" t="s">
        <v>548</v>
      </c>
      <c r="E52" s="105"/>
      <c r="F52" s="138"/>
      <c r="G52" s="75"/>
      <c r="H52" s="75"/>
      <c r="I52" s="37"/>
      <c r="J52" s="71">
        <f t="shared" si="6"/>
        <v>0</v>
      </c>
      <c r="K52" s="46"/>
      <c r="L52" s="46">
        <f t="shared" si="7"/>
        <v>0</v>
      </c>
      <c r="M52" s="80" t="s">
        <v>388</v>
      </c>
    </row>
    <row r="53" spans="1:14" ht="15" customHeight="1" x14ac:dyDescent="0.3">
      <c r="A53" s="18">
        <v>41</v>
      </c>
      <c r="B53" s="56" t="s">
        <v>43</v>
      </c>
      <c r="C53" s="75" t="s">
        <v>241</v>
      </c>
      <c r="D53" s="123" t="s">
        <v>548</v>
      </c>
      <c r="E53" s="105"/>
      <c r="F53" s="138"/>
      <c r="G53" s="75"/>
      <c r="H53" s="75"/>
      <c r="I53" s="37"/>
      <c r="J53" s="71">
        <f t="shared" si="6"/>
        <v>0</v>
      </c>
      <c r="K53" s="46"/>
      <c r="L53" s="46">
        <f t="shared" si="7"/>
        <v>0</v>
      </c>
      <c r="M53" s="80" t="s">
        <v>389</v>
      </c>
    </row>
    <row r="54" spans="1:14" ht="15" customHeight="1" x14ac:dyDescent="0.3">
      <c r="A54" s="18">
        <v>42</v>
      </c>
      <c r="B54" s="56" t="s">
        <v>44</v>
      </c>
      <c r="C54" s="75" t="s">
        <v>241</v>
      </c>
      <c r="D54" s="140" t="s">
        <v>586</v>
      </c>
      <c r="E54" s="123" t="s">
        <v>587</v>
      </c>
      <c r="F54" s="138" t="s">
        <v>381</v>
      </c>
      <c r="G54" s="75"/>
      <c r="H54" s="75" t="s">
        <v>378</v>
      </c>
      <c r="I54" s="77" t="s">
        <v>374</v>
      </c>
      <c r="J54" s="71">
        <f t="shared" si="6"/>
        <v>0</v>
      </c>
      <c r="K54" s="46"/>
      <c r="L54" s="46">
        <f t="shared" si="7"/>
        <v>0</v>
      </c>
      <c r="M54" s="80" t="s">
        <v>564</v>
      </c>
    </row>
    <row r="55" spans="1:14" ht="15" customHeight="1" x14ac:dyDescent="0.3">
      <c r="A55" s="17"/>
      <c r="B55" s="32" t="s">
        <v>45</v>
      </c>
      <c r="C55" s="76"/>
      <c r="D55" s="106"/>
      <c r="E55" s="106"/>
      <c r="F55" s="139"/>
      <c r="G55" s="76"/>
      <c r="H55" s="76"/>
      <c r="I55" s="66"/>
      <c r="J55" s="44"/>
      <c r="K55" s="44"/>
      <c r="L55" s="118"/>
      <c r="M55" s="121"/>
      <c r="N55" s="175"/>
    </row>
    <row r="56" spans="1:14" ht="15" customHeight="1" x14ac:dyDescent="0.3">
      <c r="A56" s="18">
        <v>43</v>
      </c>
      <c r="B56" s="56" t="s">
        <v>46</v>
      </c>
      <c r="C56" s="75" t="s">
        <v>241</v>
      </c>
      <c r="D56" s="123" t="s">
        <v>548</v>
      </c>
      <c r="E56" s="105"/>
      <c r="F56" s="138"/>
      <c r="G56" s="75"/>
      <c r="H56" s="75"/>
      <c r="I56" s="77"/>
      <c r="J56" s="71">
        <f t="shared" ref="J56:J69" si="8">IF(C56=C$5,2,IF(C56=C$6,1,0))</f>
        <v>0</v>
      </c>
      <c r="K56" s="46"/>
      <c r="L56" s="46">
        <f t="shared" ref="L56:L69" si="9">J56*(1-K56)</f>
        <v>0</v>
      </c>
      <c r="M56" s="80" t="s">
        <v>390</v>
      </c>
    </row>
    <row r="57" spans="1:14" ht="15" customHeight="1" x14ac:dyDescent="0.3">
      <c r="A57" s="18">
        <v>44</v>
      </c>
      <c r="B57" s="56" t="s">
        <v>47</v>
      </c>
      <c r="C57" s="75" t="s">
        <v>241</v>
      </c>
      <c r="D57" s="105">
        <v>42151</v>
      </c>
      <c r="E57" s="105" t="s">
        <v>310</v>
      </c>
      <c r="F57" s="138" t="s">
        <v>381</v>
      </c>
      <c r="G57" s="75"/>
      <c r="H57" s="75" t="s">
        <v>378</v>
      </c>
      <c r="I57" s="77" t="s">
        <v>373</v>
      </c>
      <c r="J57" s="71">
        <f t="shared" si="8"/>
        <v>0</v>
      </c>
      <c r="K57" s="46"/>
      <c r="L57" s="46">
        <f t="shared" si="9"/>
        <v>0</v>
      </c>
      <c r="M57" s="80" t="s">
        <v>565</v>
      </c>
    </row>
    <row r="58" spans="1:14" ht="15" customHeight="1" x14ac:dyDescent="0.3">
      <c r="A58" s="18">
        <v>45</v>
      </c>
      <c r="B58" s="56" t="s">
        <v>48</v>
      </c>
      <c r="C58" s="75" t="s">
        <v>239</v>
      </c>
      <c r="D58" s="105">
        <v>42163</v>
      </c>
      <c r="E58" s="105">
        <v>42174</v>
      </c>
      <c r="F58" s="138" t="s">
        <v>381</v>
      </c>
      <c r="G58" s="75" t="s">
        <v>270</v>
      </c>
      <c r="H58" s="75" t="s">
        <v>368</v>
      </c>
      <c r="I58" s="77"/>
      <c r="J58" s="71">
        <f t="shared" si="8"/>
        <v>2</v>
      </c>
      <c r="K58" s="46"/>
      <c r="L58" s="46">
        <f t="shared" si="9"/>
        <v>2</v>
      </c>
      <c r="M58" s="80" t="s">
        <v>343</v>
      </c>
    </row>
    <row r="59" spans="1:14" ht="15" customHeight="1" x14ac:dyDescent="0.3">
      <c r="A59" s="18">
        <v>46</v>
      </c>
      <c r="B59" s="56" t="s">
        <v>49</v>
      </c>
      <c r="C59" s="75" t="s">
        <v>241</v>
      </c>
      <c r="D59" s="123" t="s">
        <v>548</v>
      </c>
      <c r="E59" s="105"/>
      <c r="F59" s="138"/>
      <c r="G59" s="75"/>
      <c r="H59" s="75"/>
      <c r="I59" s="77"/>
      <c r="J59" s="71">
        <f t="shared" si="8"/>
        <v>0</v>
      </c>
      <c r="K59" s="46"/>
      <c r="L59" s="46">
        <f t="shared" si="9"/>
        <v>0</v>
      </c>
      <c r="M59" s="80" t="s">
        <v>391</v>
      </c>
    </row>
    <row r="60" spans="1:14" ht="15" customHeight="1" x14ac:dyDescent="0.3">
      <c r="A60" s="18">
        <v>47</v>
      </c>
      <c r="B60" s="56" t="s">
        <v>50</v>
      </c>
      <c r="C60" s="75" t="s">
        <v>241</v>
      </c>
      <c r="D60" s="123" t="s">
        <v>548</v>
      </c>
      <c r="E60" s="105"/>
      <c r="F60" s="138"/>
      <c r="G60" s="75"/>
      <c r="H60" s="75"/>
      <c r="I60" s="77"/>
      <c r="J60" s="71">
        <f t="shared" si="8"/>
        <v>0</v>
      </c>
      <c r="K60" s="46"/>
      <c r="L60" s="46">
        <f t="shared" si="9"/>
        <v>0</v>
      </c>
      <c r="M60" s="80" t="s">
        <v>392</v>
      </c>
    </row>
    <row r="61" spans="1:14" ht="15" customHeight="1" x14ac:dyDescent="0.3">
      <c r="A61" s="18">
        <v>48</v>
      </c>
      <c r="B61" s="56" t="s">
        <v>51</v>
      </c>
      <c r="C61" s="75" t="s">
        <v>241</v>
      </c>
      <c r="D61" s="123" t="s">
        <v>548</v>
      </c>
      <c r="E61" s="105"/>
      <c r="F61" s="138"/>
      <c r="G61" s="75"/>
      <c r="H61" s="75"/>
      <c r="I61" s="77"/>
      <c r="J61" s="71">
        <f t="shared" si="8"/>
        <v>0</v>
      </c>
      <c r="K61" s="46"/>
      <c r="L61" s="46">
        <f t="shared" si="9"/>
        <v>0</v>
      </c>
      <c r="M61" s="80" t="s">
        <v>566</v>
      </c>
    </row>
    <row r="62" spans="1:14" ht="15" customHeight="1" x14ac:dyDescent="0.3">
      <c r="A62" s="18">
        <v>49</v>
      </c>
      <c r="B62" s="56" t="s">
        <v>52</v>
      </c>
      <c r="C62" s="75" t="s">
        <v>240</v>
      </c>
      <c r="D62" s="105">
        <v>42149</v>
      </c>
      <c r="E62" s="105">
        <v>42164</v>
      </c>
      <c r="F62" s="138" t="s">
        <v>381</v>
      </c>
      <c r="G62" s="75" t="s">
        <v>270</v>
      </c>
      <c r="H62" s="75" t="s">
        <v>368</v>
      </c>
      <c r="I62" s="77" t="s">
        <v>373</v>
      </c>
      <c r="J62" s="71">
        <f t="shared" si="8"/>
        <v>1</v>
      </c>
      <c r="K62" s="46">
        <v>0.5</v>
      </c>
      <c r="L62" s="46">
        <f t="shared" si="9"/>
        <v>0.5</v>
      </c>
      <c r="M62" s="80" t="s">
        <v>567</v>
      </c>
    </row>
    <row r="63" spans="1:14" ht="15" customHeight="1" x14ac:dyDescent="0.3">
      <c r="A63" s="18">
        <v>50</v>
      </c>
      <c r="B63" s="56" t="s">
        <v>53</v>
      </c>
      <c r="C63" s="75" t="s">
        <v>239</v>
      </c>
      <c r="D63" s="105">
        <v>42116</v>
      </c>
      <c r="E63" s="105">
        <v>42123</v>
      </c>
      <c r="F63" s="138" t="s">
        <v>381</v>
      </c>
      <c r="G63" s="75" t="s">
        <v>270</v>
      </c>
      <c r="H63" s="75" t="s">
        <v>368</v>
      </c>
      <c r="I63" s="77" t="s">
        <v>373</v>
      </c>
      <c r="J63" s="71">
        <f t="shared" si="8"/>
        <v>2</v>
      </c>
      <c r="K63" s="46">
        <v>0.5</v>
      </c>
      <c r="L63" s="46">
        <f t="shared" si="9"/>
        <v>1</v>
      </c>
      <c r="M63" s="80" t="s">
        <v>568</v>
      </c>
    </row>
    <row r="64" spans="1:14" ht="15" customHeight="1" x14ac:dyDescent="0.3">
      <c r="A64" s="18">
        <v>51</v>
      </c>
      <c r="B64" s="56" t="s">
        <v>54</v>
      </c>
      <c r="C64" s="75" t="s">
        <v>241</v>
      </c>
      <c r="D64" s="123" t="s">
        <v>548</v>
      </c>
      <c r="E64" s="105"/>
      <c r="F64" s="138"/>
      <c r="G64" s="75"/>
      <c r="H64" s="75"/>
      <c r="I64" s="77"/>
      <c r="J64" s="71">
        <f t="shared" si="8"/>
        <v>0</v>
      </c>
      <c r="K64" s="46"/>
      <c r="L64" s="46">
        <f t="shared" si="9"/>
        <v>0</v>
      </c>
      <c r="M64" s="80" t="s">
        <v>394</v>
      </c>
    </row>
    <row r="65" spans="1:13" ht="15" customHeight="1" x14ac:dyDescent="0.3">
      <c r="A65" s="18">
        <v>52</v>
      </c>
      <c r="B65" s="56" t="s">
        <v>55</v>
      </c>
      <c r="C65" s="75" t="s">
        <v>239</v>
      </c>
      <c r="D65" s="177">
        <v>42152</v>
      </c>
      <c r="E65" s="107">
        <v>42165</v>
      </c>
      <c r="F65" s="138" t="s">
        <v>381</v>
      </c>
      <c r="G65" s="75" t="s">
        <v>270</v>
      </c>
      <c r="H65" s="75" t="s">
        <v>368</v>
      </c>
      <c r="I65" s="77"/>
      <c r="J65" s="71">
        <f t="shared" si="8"/>
        <v>2</v>
      </c>
      <c r="K65" s="46"/>
      <c r="L65" s="46">
        <f t="shared" si="9"/>
        <v>2</v>
      </c>
      <c r="M65" s="80" t="s">
        <v>598</v>
      </c>
    </row>
    <row r="66" spans="1:13" s="31" customFormat="1" ht="15" customHeight="1" x14ac:dyDescent="0.3">
      <c r="A66" s="21">
        <v>53</v>
      </c>
      <c r="B66" s="38" t="s">
        <v>56</v>
      </c>
      <c r="C66" s="75" t="s">
        <v>241</v>
      </c>
      <c r="D66" s="107">
        <v>42147</v>
      </c>
      <c r="E66" s="107">
        <v>42157</v>
      </c>
      <c r="F66" s="138" t="s">
        <v>381</v>
      </c>
      <c r="G66" s="75"/>
      <c r="H66" s="75" t="s">
        <v>378</v>
      </c>
      <c r="I66" s="77"/>
      <c r="J66" s="71">
        <f t="shared" si="8"/>
        <v>0</v>
      </c>
      <c r="K66" s="46"/>
      <c r="L66" s="46">
        <f t="shared" si="9"/>
        <v>0</v>
      </c>
      <c r="M66" s="80" t="s">
        <v>630</v>
      </c>
    </row>
    <row r="67" spans="1:13" ht="15" customHeight="1" x14ac:dyDescent="0.3">
      <c r="A67" s="18">
        <v>54</v>
      </c>
      <c r="B67" s="56" t="s">
        <v>57</v>
      </c>
      <c r="C67" s="75" t="s">
        <v>241</v>
      </c>
      <c r="D67" s="123" t="s">
        <v>539</v>
      </c>
      <c r="E67" s="107">
        <v>42149</v>
      </c>
      <c r="F67" s="123" t="s">
        <v>539</v>
      </c>
      <c r="G67" s="75" t="s">
        <v>271</v>
      </c>
      <c r="H67" s="77" t="s">
        <v>588</v>
      </c>
      <c r="I67" s="77"/>
      <c r="J67" s="71">
        <f t="shared" si="8"/>
        <v>0</v>
      </c>
      <c r="K67" s="46"/>
      <c r="L67" s="46">
        <f t="shared" si="9"/>
        <v>0</v>
      </c>
      <c r="M67" s="80" t="s">
        <v>569</v>
      </c>
    </row>
    <row r="68" spans="1:13" ht="15" customHeight="1" x14ac:dyDescent="0.3">
      <c r="A68" s="18">
        <v>55</v>
      </c>
      <c r="B68" s="56" t="s">
        <v>58</v>
      </c>
      <c r="C68" s="75" t="s">
        <v>241</v>
      </c>
      <c r="D68" s="123" t="s">
        <v>548</v>
      </c>
      <c r="E68" s="105"/>
      <c r="F68" s="138"/>
      <c r="G68" s="75"/>
      <c r="H68" s="75"/>
      <c r="I68" s="77"/>
      <c r="J68" s="71">
        <f t="shared" si="8"/>
        <v>0</v>
      </c>
      <c r="K68" s="46"/>
      <c r="L68" s="46">
        <f t="shared" si="9"/>
        <v>0</v>
      </c>
      <c r="M68" s="80" t="s">
        <v>395</v>
      </c>
    </row>
    <row r="69" spans="1:13" ht="15" customHeight="1" x14ac:dyDescent="0.3">
      <c r="A69" s="18">
        <v>56</v>
      </c>
      <c r="B69" s="56" t="s">
        <v>59</v>
      </c>
      <c r="C69" s="75" t="s">
        <v>241</v>
      </c>
      <c r="D69" s="105">
        <v>42136</v>
      </c>
      <c r="E69" s="105" t="s">
        <v>317</v>
      </c>
      <c r="F69" s="138" t="s">
        <v>381</v>
      </c>
      <c r="G69" s="75"/>
      <c r="H69" s="75" t="s">
        <v>378</v>
      </c>
      <c r="I69" s="77"/>
      <c r="J69" s="71">
        <f t="shared" si="8"/>
        <v>0</v>
      </c>
      <c r="K69" s="46"/>
      <c r="L69" s="46">
        <f t="shared" si="9"/>
        <v>0</v>
      </c>
      <c r="M69" s="80" t="s">
        <v>570</v>
      </c>
    </row>
    <row r="70" spans="1:13" ht="15" customHeight="1" x14ac:dyDescent="0.3">
      <c r="A70" s="17"/>
      <c r="B70" s="32" t="s">
        <v>60</v>
      </c>
      <c r="C70" s="76"/>
      <c r="D70" s="106"/>
      <c r="E70" s="106"/>
      <c r="F70" s="139"/>
      <c r="G70" s="76"/>
      <c r="H70" s="76"/>
      <c r="I70" s="66"/>
      <c r="J70" s="44"/>
      <c r="K70" s="44"/>
      <c r="L70" s="118"/>
      <c r="M70" s="121"/>
    </row>
    <row r="71" spans="1:13" ht="15" customHeight="1" x14ac:dyDescent="0.3">
      <c r="A71" s="18">
        <v>57</v>
      </c>
      <c r="B71" s="56" t="s">
        <v>61</v>
      </c>
      <c r="C71" s="75" t="s">
        <v>240</v>
      </c>
      <c r="D71" s="105">
        <v>42165</v>
      </c>
      <c r="E71" s="105">
        <v>42173</v>
      </c>
      <c r="F71" s="138" t="s">
        <v>381</v>
      </c>
      <c r="G71" s="75" t="s">
        <v>270</v>
      </c>
      <c r="H71" s="75" t="s">
        <v>368</v>
      </c>
      <c r="I71" s="77"/>
      <c r="J71" s="71">
        <f t="shared" ref="J71:J76" si="10">IF(C71=C$5,2,IF(C71=C$6,1,0))</f>
        <v>1</v>
      </c>
      <c r="K71" s="46"/>
      <c r="L71" s="46">
        <f t="shared" ref="L71:L76" si="11">J71*(1-K71)</f>
        <v>1</v>
      </c>
      <c r="M71" s="80" t="s">
        <v>571</v>
      </c>
    </row>
    <row r="72" spans="1:13" ht="15" customHeight="1" x14ac:dyDescent="0.3">
      <c r="A72" s="18">
        <v>58</v>
      </c>
      <c r="B72" s="56" t="s">
        <v>62</v>
      </c>
      <c r="C72" s="75" t="s">
        <v>241</v>
      </c>
      <c r="D72" s="123" t="s">
        <v>548</v>
      </c>
      <c r="E72" s="105"/>
      <c r="F72" s="138"/>
      <c r="G72" s="75"/>
      <c r="H72" s="75"/>
      <c r="I72" s="77"/>
      <c r="J72" s="71">
        <f t="shared" si="10"/>
        <v>0</v>
      </c>
      <c r="K72" s="46"/>
      <c r="L72" s="46">
        <f t="shared" si="11"/>
        <v>0</v>
      </c>
      <c r="M72" s="80" t="s">
        <v>396</v>
      </c>
    </row>
    <row r="73" spans="1:13" s="31" customFormat="1" ht="15" customHeight="1" x14ac:dyDescent="0.3">
      <c r="A73" s="21">
        <v>59</v>
      </c>
      <c r="B73" s="38" t="s">
        <v>63</v>
      </c>
      <c r="C73" s="75" t="s">
        <v>241</v>
      </c>
      <c r="D73" s="105">
        <v>42122</v>
      </c>
      <c r="E73" s="138" t="s">
        <v>397</v>
      </c>
      <c r="F73" s="138" t="s">
        <v>381</v>
      </c>
      <c r="G73" s="75"/>
      <c r="H73" s="75" t="s">
        <v>369</v>
      </c>
      <c r="I73" s="77" t="s">
        <v>374</v>
      </c>
      <c r="J73" s="71">
        <f t="shared" si="10"/>
        <v>0</v>
      </c>
      <c r="K73" s="46"/>
      <c r="L73" s="46">
        <f t="shared" si="11"/>
        <v>0</v>
      </c>
      <c r="M73" s="80" t="s">
        <v>572</v>
      </c>
    </row>
    <row r="74" spans="1:13" ht="15" customHeight="1" x14ac:dyDescent="0.3">
      <c r="A74" s="18">
        <v>60</v>
      </c>
      <c r="B74" s="56" t="s">
        <v>64</v>
      </c>
      <c r="C74" s="75" t="s">
        <v>241</v>
      </c>
      <c r="D74" s="123" t="s">
        <v>548</v>
      </c>
      <c r="E74" s="105"/>
      <c r="F74" s="138"/>
      <c r="G74" s="75"/>
      <c r="H74" s="75"/>
      <c r="I74" s="77"/>
      <c r="J74" s="71">
        <f t="shared" si="10"/>
        <v>0</v>
      </c>
      <c r="K74" s="46"/>
      <c r="L74" s="46">
        <f t="shared" si="11"/>
        <v>0</v>
      </c>
      <c r="M74" s="80" t="s">
        <v>398</v>
      </c>
    </row>
    <row r="75" spans="1:13" ht="15" customHeight="1" x14ac:dyDescent="0.3">
      <c r="A75" s="18">
        <v>61</v>
      </c>
      <c r="B75" s="56" t="s">
        <v>65</v>
      </c>
      <c r="C75" s="75" t="s">
        <v>240</v>
      </c>
      <c r="D75" s="105">
        <v>42124</v>
      </c>
      <c r="E75" s="105">
        <v>42130</v>
      </c>
      <c r="F75" s="138" t="s">
        <v>381</v>
      </c>
      <c r="G75" s="75" t="s">
        <v>270</v>
      </c>
      <c r="H75" s="75" t="s">
        <v>368</v>
      </c>
      <c r="I75" s="77" t="s">
        <v>373</v>
      </c>
      <c r="J75" s="71">
        <f t="shared" si="10"/>
        <v>1</v>
      </c>
      <c r="K75" s="46">
        <v>0.5</v>
      </c>
      <c r="L75" s="46">
        <f t="shared" si="11"/>
        <v>0.5</v>
      </c>
      <c r="M75" s="80" t="s">
        <v>573</v>
      </c>
    </row>
    <row r="76" spans="1:13" ht="15" customHeight="1" x14ac:dyDescent="0.3">
      <c r="A76" s="18">
        <v>62</v>
      </c>
      <c r="B76" s="56" t="s">
        <v>66</v>
      </c>
      <c r="C76" s="75" t="s">
        <v>241</v>
      </c>
      <c r="D76" s="123" t="s">
        <v>548</v>
      </c>
      <c r="E76" s="105"/>
      <c r="F76" s="138"/>
      <c r="G76" s="75"/>
      <c r="H76" s="75"/>
      <c r="I76" s="77"/>
      <c r="J76" s="71">
        <f t="shared" si="10"/>
        <v>0</v>
      </c>
      <c r="K76" s="46"/>
      <c r="L76" s="46">
        <f t="shared" si="11"/>
        <v>0</v>
      </c>
      <c r="M76" s="80" t="s">
        <v>399</v>
      </c>
    </row>
    <row r="77" spans="1:13" ht="15" customHeight="1" x14ac:dyDescent="0.3">
      <c r="A77" s="17"/>
      <c r="B77" s="32" t="s">
        <v>67</v>
      </c>
      <c r="C77" s="76"/>
      <c r="D77" s="106"/>
      <c r="E77" s="106"/>
      <c r="F77" s="139"/>
      <c r="G77" s="76"/>
      <c r="H77" s="76"/>
      <c r="I77" s="66"/>
      <c r="J77" s="44"/>
      <c r="K77" s="44"/>
      <c r="L77" s="118"/>
      <c r="M77" s="121"/>
    </row>
    <row r="78" spans="1:13" ht="15" customHeight="1" x14ac:dyDescent="0.3">
      <c r="A78" s="18">
        <v>63</v>
      </c>
      <c r="B78" s="56" t="s">
        <v>68</v>
      </c>
      <c r="C78" s="75" t="s">
        <v>241</v>
      </c>
      <c r="D78" s="105">
        <v>42165</v>
      </c>
      <c r="E78" s="115" t="s">
        <v>409</v>
      </c>
      <c r="F78" s="138"/>
      <c r="G78" s="75" t="s">
        <v>271</v>
      </c>
      <c r="H78" s="75" t="s">
        <v>378</v>
      </c>
      <c r="I78" s="37"/>
      <c r="J78" s="71">
        <f t="shared" ref="J78:J89" si="12">IF(C78=C$5,2,IF(C78=C$6,1,0))</f>
        <v>0</v>
      </c>
      <c r="K78" s="46"/>
      <c r="L78" s="46">
        <f t="shared" ref="L78:L89" si="13">J78*(1-K78)</f>
        <v>0</v>
      </c>
      <c r="M78" s="80" t="s">
        <v>574</v>
      </c>
    </row>
    <row r="79" spans="1:13" ht="15" customHeight="1" x14ac:dyDescent="0.3">
      <c r="A79" s="18">
        <v>64</v>
      </c>
      <c r="B79" s="56" t="s">
        <v>69</v>
      </c>
      <c r="C79" s="75" t="s">
        <v>239</v>
      </c>
      <c r="D79" s="105">
        <v>42163</v>
      </c>
      <c r="E79" s="105">
        <v>42172</v>
      </c>
      <c r="F79" s="138" t="s">
        <v>381</v>
      </c>
      <c r="G79" s="75" t="s">
        <v>270</v>
      </c>
      <c r="H79" s="72" t="s">
        <v>368</v>
      </c>
      <c r="I79" s="77" t="s">
        <v>374</v>
      </c>
      <c r="J79" s="71">
        <f t="shared" si="12"/>
        <v>2</v>
      </c>
      <c r="K79" s="46">
        <v>0.5</v>
      </c>
      <c r="L79" s="46">
        <f t="shared" si="13"/>
        <v>1</v>
      </c>
      <c r="M79" s="80" t="s">
        <v>575</v>
      </c>
    </row>
    <row r="80" spans="1:13" s="31" customFormat="1" ht="15" customHeight="1" x14ac:dyDescent="0.3">
      <c r="A80" s="21">
        <v>65</v>
      </c>
      <c r="B80" s="38" t="s">
        <v>70</v>
      </c>
      <c r="C80" s="72" t="s">
        <v>239</v>
      </c>
      <c r="D80" s="105">
        <v>42159</v>
      </c>
      <c r="E80" s="107">
        <v>42165</v>
      </c>
      <c r="F80" s="140" t="s">
        <v>381</v>
      </c>
      <c r="G80" s="72" t="s">
        <v>270</v>
      </c>
      <c r="H80" s="72" t="s">
        <v>368</v>
      </c>
      <c r="I80" s="77" t="s">
        <v>374</v>
      </c>
      <c r="J80" s="127">
        <f t="shared" si="12"/>
        <v>2</v>
      </c>
      <c r="K80" s="128">
        <v>0.5</v>
      </c>
      <c r="L80" s="128">
        <f t="shared" si="13"/>
        <v>1</v>
      </c>
      <c r="M80" s="79" t="s">
        <v>550</v>
      </c>
    </row>
    <row r="81" spans="1:14" ht="15" customHeight="1" x14ac:dyDescent="0.3">
      <c r="A81" s="18">
        <v>66</v>
      </c>
      <c r="B81" s="56" t="s">
        <v>71</v>
      </c>
      <c r="C81" s="75" t="s">
        <v>240</v>
      </c>
      <c r="D81" s="105">
        <v>42103</v>
      </c>
      <c r="E81" s="105">
        <v>42118</v>
      </c>
      <c r="F81" s="138" t="s">
        <v>381</v>
      </c>
      <c r="G81" s="75" t="s">
        <v>270</v>
      </c>
      <c r="H81" s="72" t="s">
        <v>368</v>
      </c>
      <c r="I81" s="77" t="s">
        <v>374</v>
      </c>
      <c r="J81" s="71">
        <f t="shared" si="12"/>
        <v>1</v>
      </c>
      <c r="K81" s="46">
        <v>0.5</v>
      </c>
      <c r="L81" s="46">
        <f t="shared" si="13"/>
        <v>0.5</v>
      </c>
      <c r="M81" s="80" t="s">
        <v>576</v>
      </c>
    </row>
    <row r="82" spans="1:14" ht="15" customHeight="1" x14ac:dyDescent="0.3">
      <c r="A82" s="18">
        <v>67</v>
      </c>
      <c r="B82" s="56" t="s">
        <v>72</v>
      </c>
      <c r="C82" s="75" t="s">
        <v>239</v>
      </c>
      <c r="D82" s="105">
        <v>42166</v>
      </c>
      <c r="E82" s="105">
        <v>42173</v>
      </c>
      <c r="F82" s="138" t="s">
        <v>381</v>
      </c>
      <c r="G82" s="75" t="s">
        <v>270</v>
      </c>
      <c r="H82" s="72" t="s">
        <v>368</v>
      </c>
      <c r="I82" s="77"/>
      <c r="J82" s="71">
        <f t="shared" si="12"/>
        <v>2</v>
      </c>
      <c r="K82" s="46"/>
      <c r="L82" s="46">
        <f t="shared" si="13"/>
        <v>2</v>
      </c>
      <c r="M82" s="80" t="s">
        <v>547</v>
      </c>
      <c r="N82" s="183"/>
    </row>
    <row r="83" spans="1:14" ht="15" customHeight="1" x14ac:dyDescent="0.3">
      <c r="A83" s="18">
        <v>68</v>
      </c>
      <c r="B83" s="56" t="s">
        <v>73</v>
      </c>
      <c r="C83" s="75" t="s">
        <v>241</v>
      </c>
      <c r="D83" s="123" t="s">
        <v>548</v>
      </c>
      <c r="E83" s="105"/>
      <c r="F83" s="138"/>
      <c r="G83" s="75"/>
      <c r="H83" s="72"/>
      <c r="I83" s="77"/>
      <c r="J83" s="71">
        <f t="shared" si="12"/>
        <v>0</v>
      </c>
      <c r="K83" s="46"/>
      <c r="L83" s="46">
        <f t="shared" si="13"/>
        <v>0</v>
      </c>
      <c r="M83" s="80" t="s">
        <v>577</v>
      </c>
      <c r="N83" s="81"/>
    </row>
    <row r="84" spans="1:14" ht="15" customHeight="1" x14ac:dyDescent="0.3">
      <c r="A84" s="18">
        <v>69</v>
      </c>
      <c r="B84" s="56" t="s">
        <v>74</v>
      </c>
      <c r="C84" s="75" t="s">
        <v>239</v>
      </c>
      <c r="D84" s="105">
        <v>42155</v>
      </c>
      <c r="E84" s="105">
        <v>42174</v>
      </c>
      <c r="F84" s="138" t="s">
        <v>381</v>
      </c>
      <c r="G84" s="75" t="s">
        <v>270</v>
      </c>
      <c r="H84" s="72" t="s">
        <v>368</v>
      </c>
      <c r="I84" s="77"/>
      <c r="J84" s="71">
        <f t="shared" si="12"/>
        <v>2</v>
      </c>
      <c r="K84" s="46"/>
      <c r="L84" s="46">
        <f t="shared" si="13"/>
        <v>2</v>
      </c>
      <c r="M84" s="80" t="s">
        <v>325</v>
      </c>
    </row>
    <row r="85" spans="1:14" ht="15" customHeight="1" x14ac:dyDescent="0.3">
      <c r="A85" s="18">
        <v>70</v>
      </c>
      <c r="B85" s="56" t="s">
        <v>75</v>
      </c>
      <c r="C85" s="75" t="s">
        <v>241</v>
      </c>
      <c r="D85" s="105">
        <v>42276</v>
      </c>
      <c r="E85" s="105">
        <v>42276</v>
      </c>
      <c r="F85" s="138" t="s">
        <v>380</v>
      </c>
      <c r="G85" s="75" t="s">
        <v>270</v>
      </c>
      <c r="H85" s="72" t="s">
        <v>368</v>
      </c>
      <c r="I85" s="77" t="s">
        <v>609</v>
      </c>
      <c r="J85" s="71">
        <f t="shared" si="12"/>
        <v>0</v>
      </c>
      <c r="K85" s="46"/>
      <c r="L85" s="46">
        <f t="shared" si="13"/>
        <v>0</v>
      </c>
      <c r="M85" s="186" t="s">
        <v>610</v>
      </c>
    </row>
    <row r="86" spans="1:14" s="31" customFormat="1" ht="15" customHeight="1" x14ac:dyDescent="0.3">
      <c r="A86" s="21">
        <v>71</v>
      </c>
      <c r="B86" s="38" t="s">
        <v>76</v>
      </c>
      <c r="C86" s="75" t="s">
        <v>241</v>
      </c>
      <c r="D86" s="123" t="s">
        <v>548</v>
      </c>
      <c r="E86" s="105"/>
      <c r="F86" s="138"/>
      <c r="G86" s="75"/>
      <c r="H86" s="72"/>
      <c r="I86" s="77"/>
      <c r="J86" s="71">
        <f t="shared" si="12"/>
        <v>0</v>
      </c>
      <c r="K86" s="46"/>
      <c r="L86" s="46">
        <f t="shared" si="13"/>
        <v>0</v>
      </c>
      <c r="M86" s="80" t="s">
        <v>400</v>
      </c>
    </row>
    <row r="87" spans="1:14" ht="15" customHeight="1" x14ac:dyDescent="0.3">
      <c r="A87" s="18">
        <v>72</v>
      </c>
      <c r="B87" s="56" t="s">
        <v>77</v>
      </c>
      <c r="C87" s="75" t="s">
        <v>239</v>
      </c>
      <c r="D87" s="105">
        <v>42146</v>
      </c>
      <c r="E87" s="105">
        <v>42164</v>
      </c>
      <c r="F87" s="138" t="s">
        <v>381</v>
      </c>
      <c r="G87" s="75" t="s">
        <v>270</v>
      </c>
      <c r="H87" s="75" t="s">
        <v>368</v>
      </c>
      <c r="I87" s="77"/>
      <c r="J87" s="71">
        <f t="shared" si="12"/>
        <v>2</v>
      </c>
      <c r="K87" s="46"/>
      <c r="L87" s="46">
        <f t="shared" si="13"/>
        <v>2</v>
      </c>
      <c r="M87" s="80" t="s">
        <v>329</v>
      </c>
    </row>
    <row r="88" spans="1:14" ht="15" customHeight="1" x14ac:dyDescent="0.3">
      <c r="A88" s="18">
        <v>73</v>
      </c>
      <c r="B88" s="56" t="s">
        <v>78</v>
      </c>
      <c r="C88" s="75" t="s">
        <v>239</v>
      </c>
      <c r="D88" s="105">
        <v>42160</v>
      </c>
      <c r="E88" s="105">
        <v>42180</v>
      </c>
      <c r="F88" s="138" t="s">
        <v>381</v>
      </c>
      <c r="G88" s="75" t="s">
        <v>270</v>
      </c>
      <c r="H88" s="75" t="s">
        <v>368</v>
      </c>
      <c r="I88" s="77"/>
      <c r="J88" s="71">
        <f t="shared" si="12"/>
        <v>2</v>
      </c>
      <c r="K88" s="46"/>
      <c r="L88" s="46">
        <f t="shared" si="13"/>
        <v>2</v>
      </c>
      <c r="M88" s="80" t="s">
        <v>599</v>
      </c>
    </row>
    <row r="89" spans="1:14" ht="15" customHeight="1" x14ac:dyDescent="0.3">
      <c r="A89" s="18">
        <v>74</v>
      </c>
      <c r="B89" s="56" t="s">
        <v>79</v>
      </c>
      <c r="C89" s="75" t="s">
        <v>241</v>
      </c>
      <c r="D89" s="123" t="s">
        <v>548</v>
      </c>
      <c r="E89" s="105"/>
      <c r="F89" s="138"/>
      <c r="G89" s="75"/>
      <c r="H89" s="75"/>
      <c r="I89" s="77"/>
      <c r="J89" s="71">
        <f t="shared" si="12"/>
        <v>0</v>
      </c>
      <c r="K89" s="46"/>
      <c r="L89" s="46">
        <f t="shared" si="13"/>
        <v>0</v>
      </c>
      <c r="M89" s="80" t="s">
        <v>405</v>
      </c>
    </row>
    <row r="90" spans="1:14" ht="15" customHeight="1" x14ac:dyDescent="0.3">
      <c r="A90" s="17"/>
      <c r="B90" s="32" t="s">
        <v>80</v>
      </c>
      <c r="C90" s="76"/>
      <c r="D90" s="106"/>
      <c r="E90" s="106"/>
      <c r="F90" s="139"/>
      <c r="G90" s="76"/>
      <c r="H90" s="76"/>
      <c r="I90" s="66"/>
      <c r="J90" s="44"/>
      <c r="K90" s="44"/>
      <c r="L90" s="118"/>
      <c r="M90" s="121"/>
    </row>
    <row r="91" spans="1:14" ht="15" customHeight="1" x14ac:dyDescent="0.3">
      <c r="A91" s="18">
        <v>75</v>
      </c>
      <c r="B91" s="38" t="s">
        <v>81</v>
      </c>
      <c r="C91" s="75" t="s">
        <v>240</v>
      </c>
      <c r="D91" s="105">
        <v>42156</v>
      </c>
      <c r="E91" s="105">
        <v>42163</v>
      </c>
      <c r="F91" s="138" t="s">
        <v>381</v>
      </c>
      <c r="G91" s="75" t="s">
        <v>270</v>
      </c>
      <c r="H91" s="75" t="s">
        <v>368</v>
      </c>
      <c r="I91" s="77" t="s">
        <v>374</v>
      </c>
      <c r="J91" s="71">
        <f t="shared" ref="J91:J99" si="14">IF(C91=C$5,2,IF(C91=C$6,1,0))</f>
        <v>1</v>
      </c>
      <c r="K91" s="46">
        <v>0.5</v>
      </c>
      <c r="L91" s="46">
        <f>J91*(1-K91)</f>
        <v>0.5</v>
      </c>
      <c r="M91" s="80" t="s">
        <v>578</v>
      </c>
    </row>
    <row r="92" spans="1:14" ht="15" customHeight="1" x14ac:dyDescent="0.3">
      <c r="A92" s="18">
        <v>76</v>
      </c>
      <c r="B92" s="56" t="s">
        <v>82</v>
      </c>
      <c r="C92" s="75" t="s">
        <v>241</v>
      </c>
      <c r="D92" s="123" t="s">
        <v>548</v>
      </c>
      <c r="E92" s="105"/>
      <c r="F92" s="138"/>
      <c r="G92" s="75"/>
      <c r="H92" s="75"/>
      <c r="I92" s="37"/>
      <c r="J92" s="71">
        <f t="shared" si="14"/>
        <v>0</v>
      </c>
      <c r="K92" s="46"/>
      <c r="L92" s="46">
        <f t="shared" ref="L92:L99" si="15">J92*(1-K92)</f>
        <v>0</v>
      </c>
      <c r="M92" s="80" t="s">
        <v>401</v>
      </c>
    </row>
    <row r="93" spans="1:14" ht="15" customHeight="1" x14ac:dyDescent="0.3">
      <c r="A93" s="18">
        <v>77</v>
      </c>
      <c r="B93" s="56" t="s">
        <v>83</v>
      </c>
      <c r="C93" s="75" t="s">
        <v>241</v>
      </c>
      <c r="D93" s="107">
        <v>42124</v>
      </c>
      <c r="E93" s="107">
        <v>42124</v>
      </c>
      <c r="F93" s="138" t="s">
        <v>380</v>
      </c>
      <c r="G93" s="75" t="s">
        <v>270</v>
      </c>
      <c r="H93" s="75" t="s">
        <v>369</v>
      </c>
      <c r="I93" s="77" t="s">
        <v>373</v>
      </c>
      <c r="J93" s="71">
        <f t="shared" si="14"/>
        <v>0</v>
      </c>
      <c r="K93" s="46"/>
      <c r="L93" s="46">
        <f t="shared" si="15"/>
        <v>0</v>
      </c>
      <c r="M93" s="80" t="s">
        <v>579</v>
      </c>
    </row>
    <row r="94" spans="1:14" ht="15" customHeight="1" x14ac:dyDescent="0.3">
      <c r="A94" s="18">
        <v>78</v>
      </c>
      <c r="B94" s="56" t="s">
        <v>84</v>
      </c>
      <c r="C94" s="75" t="s">
        <v>241</v>
      </c>
      <c r="D94" s="123" t="s">
        <v>548</v>
      </c>
      <c r="E94" s="105"/>
      <c r="F94" s="138"/>
      <c r="G94" s="75"/>
      <c r="H94" s="75"/>
      <c r="I94" s="77"/>
      <c r="J94" s="71">
        <f t="shared" si="14"/>
        <v>0</v>
      </c>
      <c r="K94" s="46"/>
      <c r="L94" s="46">
        <f t="shared" si="15"/>
        <v>0</v>
      </c>
      <c r="M94" s="80" t="s">
        <v>402</v>
      </c>
    </row>
    <row r="95" spans="1:14" ht="15" customHeight="1" x14ac:dyDescent="0.3">
      <c r="A95" s="18">
        <v>79</v>
      </c>
      <c r="B95" s="56" t="s">
        <v>85</v>
      </c>
      <c r="C95" s="75" t="s">
        <v>241</v>
      </c>
      <c r="D95" s="105">
        <v>42156</v>
      </c>
      <c r="E95" s="105" t="s">
        <v>338</v>
      </c>
      <c r="F95" s="138" t="s">
        <v>381</v>
      </c>
      <c r="G95" s="75"/>
      <c r="H95" s="75" t="s">
        <v>369</v>
      </c>
      <c r="I95" s="77"/>
      <c r="J95" s="71">
        <f t="shared" si="14"/>
        <v>0</v>
      </c>
      <c r="K95" s="46"/>
      <c r="L95" s="46">
        <f t="shared" si="15"/>
        <v>0</v>
      </c>
      <c r="M95" s="80" t="s">
        <v>580</v>
      </c>
    </row>
    <row r="96" spans="1:14" ht="15" customHeight="1" x14ac:dyDescent="0.3">
      <c r="A96" s="18">
        <v>80</v>
      </c>
      <c r="B96" s="56" t="s">
        <v>86</v>
      </c>
      <c r="C96" s="75" t="s">
        <v>241</v>
      </c>
      <c r="D96" s="105">
        <v>42130</v>
      </c>
      <c r="E96" s="105" t="s">
        <v>340</v>
      </c>
      <c r="F96" s="138" t="s">
        <v>381</v>
      </c>
      <c r="G96" s="75"/>
      <c r="H96" s="75" t="s">
        <v>369</v>
      </c>
      <c r="I96" s="77"/>
      <c r="J96" s="71">
        <f t="shared" si="14"/>
        <v>0</v>
      </c>
      <c r="K96" s="46"/>
      <c r="L96" s="46">
        <f t="shared" si="15"/>
        <v>0</v>
      </c>
      <c r="M96" s="80" t="s">
        <v>581</v>
      </c>
    </row>
    <row r="97" spans="1:13" ht="15" customHeight="1" x14ac:dyDescent="0.3">
      <c r="A97" s="18">
        <v>81</v>
      </c>
      <c r="B97" s="56" t="s">
        <v>87</v>
      </c>
      <c r="C97" s="75" t="s">
        <v>241</v>
      </c>
      <c r="D97" s="105"/>
      <c r="E97" s="105"/>
      <c r="F97" s="138"/>
      <c r="G97" s="75"/>
      <c r="H97" s="75"/>
      <c r="I97" s="77"/>
      <c r="J97" s="71">
        <f t="shared" si="14"/>
        <v>0</v>
      </c>
      <c r="K97" s="46"/>
      <c r="L97" s="46">
        <f t="shared" si="15"/>
        <v>0</v>
      </c>
      <c r="M97" s="80" t="s">
        <v>132</v>
      </c>
    </row>
    <row r="98" spans="1:13" ht="15" customHeight="1" x14ac:dyDescent="0.3">
      <c r="A98" s="18">
        <v>82</v>
      </c>
      <c r="B98" s="56" t="s">
        <v>88</v>
      </c>
      <c r="C98" s="75" t="s">
        <v>239</v>
      </c>
      <c r="D98" s="105">
        <v>42156</v>
      </c>
      <c r="E98" s="105">
        <v>42163</v>
      </c>
      <c r="F98" s="138" t="s">
        <v>381</v>
      </c>
      <c r="G98" s="75" t="s">
        <v>270</v>
      </c>
      <c r="H98" s="75" t="s">
        <v>368</v>
      </c>
      <c r="I98" s="77"/>
      <c r="J98" s="71">
        <f t="shared" si="14"/>
        <v>2</v>
      </c>
      <c r="K98" s="46"/>
      <c r="L98" s="46">
        <f t="shared" si="15"/>
        <v>2</v>
      </c>
      <c r="M98" s="80" t="s">
        <v>403</v>
      </c>
    </row>
    <row r="99" spans="1:13" ht="15" customHeight="1" x14ac:dyDescent="0.3">
      <c r="A99" s="18">
        <v>83</v>
      </c>
      <c r="B99" s="56" t="s">
        <v>89</v>
      </c>
      <c r="C99" s="75" t="s">
        <v>241</v>
      </c>
      <c r="D99" s="105" t="s">
        <v>589</v>
      </c>
      <c r="E99" s="105">
        <v>42114</v>
      </c>
      <c r="F99" s="138" t="s">
        <v>380</v>
      </c>
      <c r="G99" s="75" t="s">
        <v>270</v>
      </c>
      <c r="H99" s="75" t="s">
        <v>368</v>
      </c>
      <c r="I99" s="77" t="s">
        <v>382</v>
      </c>
      <c r="J99" s="71">
        <f t="shared" si="14"/>
        <v>0</v>
      </c>
      <c r="K99" s="46">
        <v>0.5</v>
      </c>
      <c r="L99" s="46">
        <f t="shared" si="15"/>
        <v>0</v>
      </c>
      <c r="M99" s="80" t="s">
        <v>590</v>
      </c>
    </row>
    <row r="100" spans="1:13" ht="15" customHeight="1" x14ac:dyDescent="0.3">
      <c r="A100" s="17"/>
      <c r="B100" s="32" t="s">
        <v>154</v>
      </c>
      <c r="C100" s="76"/>
      <c r="D100" s="106"/>
      <c r="E100" s="106"/>
      <c r="F100" s="139"/>
      <c r="G100" s="76"/>
      <c r="H100" s="76"/>
      <c r="I100" s="67"/>
      <c r="J100" s="44"/>
      <c r="K100" s="44"/>
      <c r="L100" s="118"/>
      <c r="M100" s="121"/>
    </row>
    <row r="101" spans="1:13" ht="15" customHeight="1" x14ac:dyDescent="0.3">
      <c r="A101" s="18">
        <v>84</v>
      </c>
      <c r="B101" s="57" t="s">
        <v>155</v>
      </c>
      <c r="C101" s="72" t="s">
        <v>241</v>
      </c>
      <c r="D101" s="123" t="s">
        <v>548</v>
      </c>
      <c r="E101" s="105"/>
      <c r="F101" s="138"/>
      <c r="G101" s="75"/>
      <c r="H101" s="75"/>
      <c r="I101" s="37"/>
      <c r="J101" s="71">
        <f t="shared" ref="J101:J102" si="16">IF(C101=C$5,2,IF(C101=C$6,1,0))</f>
        <v>0</v>
      </c>
      <c r="K101" s="46"/>
      <c r="L101" s="46">
        <f>J101*(1-K101)</f>
        <v>0</v>
      </c>
      <c r="M101" s="80" t="s">
        <v>404</v>
      </c>
    </row>
    <row r="102" spans="1:13" ht="15" customHeight="1" x14ac:dyDescent="0.3">
      <c r="A102" s="18">
        <v>85</v>
      </c>
      <c r="B102" s="57" t="s">
        <v>156</v>
      </c>
      <c r="C102" s="75" t="s">
        <v>241</v>
      </c>
      <c r="D102" s="123" t="s">
        <v>548</v>
      </c>
      <c r="E102" s="105"/>
      <c r="F102" s="138"/>
      <c r="G102" s="75"/>
      <c r="H102" s="75"/>
      <c r="I102" s="37"/>
      <c r="J102" s="71">
        <f t="shared" si="16"/>
        <v>0</v>
      </c>
      <c r="K102" s="46"/>
      <c r="L102" s="46">
        <f>J102*(1-K102)</f>
        <v>0</v>
      </c>
      <c r="M102" s="80" t="s">
        <v>582</v>
      </c>
    </row>
    <row r="104" spans="1:13" ht="14.4" x14ac:dyDescent="0.3">
      <c r="M104" s="192"/>
    </row>
    <row r="106" spans="1:13" x14ac:dyDescent="0.3">
      <c r="A106" s="28"/>
      <c r="B106" s="58"/>
      <c r="C106" s="29"/>
      <c r="D106" s="29"/>
      <c r="E106" s="29"/>
      <c r="F106" s="103"/>
      <c r="G106" s="29"/>
      <c r="H106" s="29"/>
      <c r="J106" s="29"/>
      <c r="K106" s="29"/>
      <c r="L106" s="29"/>
      <c r="M106" s="136"/>
    </row>
    <row r="113" spans="1:13" x14ac:dyDescent="0.3">
      <c r="A113" s="28"/>
      <c r="B113" s="58"/>
      <c r="C113" s="29"/>
      <c r="D113" s="29"/>
      <c r="E113" s="29"/>
      <c r="F113" s="103"/>
      <c r="G113" s="29"/>
      <c r="H113" s="29"/>
      <c r="J113" s="29"/>
      <c r="K113" s="29"/>
      <c r="L113" s="29"/>
      <c r="M113" s="136"/>
    </row>
    <row r="117" spans="1:13" x14ac:dyDescent="0.3">
      <c r="A117" s="28"/>
      <c r="B117" s="58"/>
      <c r="C117" s="29"/>
      <c r="D117" s="29"/>
      <c r="E117" s="29"/>
      <c r="F117" s="103"/>
      <c r="G117" s="29"/>
      <c r="H117" s="29"/>
      <c r="J117" s="29"/>
      <c r="K117" s="29"/>
      <c r="L117" s="29"/>
      <c r="M117" s="136"/>
    </row>
    <row r="120" spans="1:13" x14ac:dyDescent="0.3">
      <c r="A120" s="28"/>
      <c r="B120" s="58"/>
      <c r="C120" s="29"/>
      <c r="D120" s="29"/>
      <c r="E120" s="29"/>
      <c r="F120" s="103"/>
      <c r="G120" s="29"/>
      <c r="H120" s="29"/>
      <c r="J120" s="29"/>
      <c r="K120" s="29"/>
      <c r="L120" s="29"/>
      <c r="M120" s="136"/>
    </row>
    <row r="124" spans="1:13" x14ac:dyDescent="0.3">
      <c r="A124" s="28"/>
      <c r="B124" s="58"/>
      <c r="C124" s="29"/>
      <c r="D124" s="29"/>
      <c r="E124" s="29"/>
      <c r="F124" s="103"/>
      <c r="G124" s="29"/>
      <c r="H124" s="29"/>
      <c r="J124" s="29"/>
      <c r="K124" s="29"/>
      <c r="L124" s="29"/>
      <c r="M124" s="136"/>
    </row>
    <row r="127" spans="1:13" x14ac:dyDescent="0.3">
      <c r="A127" s="28"/>
      <c r="B127" s="58"/>
      <c r="C127" s="29"/>
      <c r="D127" s="29"/>
      <c r="E127" s="29"/>
      <c r="F127" s="103"/>
      <c r="G127" s="29"/>
      <c r="H127" s="29"/>
      <c r="J127" s="29"/>
      <c r="K127" s="29"/>
      <c r="L127" s="29"/>
      <c r="M127" s="136"/>
    </row>
    <row r="131" spans="1:13" x14ac:dyDescent="0.3">
      <c r="A131" s="28"/>
      <c r="B131" s="58"/>
      <c r="C131" s="29"/>
      <c r="D131" s="29"/>
      <c r="E131" s="29"/>
      <c r="F131" s="103"/>
      <c r="G131" s="29"/>
      <c r="H131" s="29"/>
      <c r="J131" s="29"/>
      <c r="K131" s="29"/>
      <c r="L131" s="29"/>
      <c r="M131" s="136"/>
    </row>
  </sheetData>
  <autoFilter ref="A9:M102"/>
  <mergeCells count="13">
    <mergeCell ref="J4:L4"/>
    <mergeCell ref="L5:L7"/>
    <mergeCell ref="J5:J7"/>
    <mergeCell ref="K5:K8"/>
    <mergeCell ref="A3:M3"/>
    <mergeCell ref="M4:M7"/>
    <mergeCell ref="A4:A7"/>
    <mergeCell ref="B5:B7"/>
    <mergeCell ref="D4:D7"/>
    <mergeCell ref="E4:E7"/>
    <mergeCell ref="I4:I7"/>
    <mergeCell ref="F4:F5"/>
    <mergeCell ref="G4:H4"/>
  </mergeCells>
  <dataValidations count="5">
    <dataValidation type="list" allowBlank="1" showInputMessage="1" showErrorMessage="1" sqref="C48:C54 C56:C69 C71:C76 C41:C46 C91:C99 C78:C89 C29:C39 C101:C102 C10:C27">
      <formula1>Выбор_8.1</formula1>
    </dataValidation>
    <dataValidation type="list" allowBlank="1" showInputMessage="1" showErrorMessage="1" sqref="K10:K27 K29:K39 K41:K46 K48:K54 K56:K69 K71:K76 K78:K89 K91:K99 K101:K102">
      <formula1>Коэфициент</formula1>
    </dataValidation>
    <dataValidation type="list" allowBlank="1" showInputMessage="1" showErrorMessage="1" sqref="H10:H27 H101:H102 H91:H99 H78:H89 H71:H76 H29:H39 H48:H54 H41:H46 H56:H66 H68:H69">
      <formula1>$H$6:$H$8</formula1>
    </dataValidation>
    <dataValidation type="list" allowBlank="1" showInputMessage="1" showErrorMessage="1" sqref="G101:G102 G10:G27 G29:G39 G41:G46 G48:G54 G56:G69 G71:G76 G78:G89 G91:G99">
      <formula1>$G$6:$G$8</formula1>
    </dataValidation>
    <dataValidation type="list" allowBlank="1" showInputMessage="1" showErrorMessage="1" sqref="F91:F99 F10:F27 F78:F89 F71:F76 F41:F45 F29:F39 F48:F54 F56:F66 F68:F69">
      <formula1>$F$6:$F$7</formula1>
    </dataValidation>
  </dataValidations>
  <hyperlinks>
    <hyperlink ref="M91" r:id="rId1" display="http://iltumen.ru/content/v-il-tumene-sostoyatsya-publichnye-slushaniya-ob-utverzhdenii-otcheta-ob-ispolnenii-gosudars"/>
    <hyperlink ref="M13" r:id="rId2" display="http://pgu.govvrn.ru/wps/wcm/connect/vrnmain/main/ogv/iogv/executive2/regularcontent/news/news12052015"/>
    <hyperlink ref="M14" r:id="rId3"/>
    <hyperlink ref="M17" r:id="rId4"/>
    <hyperlink ref="M20" r:id="rId5" display="http://oreloblsovet.ru/blog/category/s27-public-slushaniya/c64-public-slushaniya/"/>
    <hyperlink ref="M24" r:id="rId6" display="http://www.reg.tverfin.ru/index.php?option=com_content&amp;task=view&amp;id=352&amp;Itemid=93"/>
    <hyperlink ref="M35" r:id="rId7"/>
    <hyperlink ref="M62" r:id="rId8" display="http://www.budget.perm.ru/news/972"/>
    <hyperlink ref="M79" r:id="rId9" display="http://hural-buryatia.ru/news?record_id=1975"/>
    <hyperlink ref="M12" r:id="rId10"/>
    <hyperlink ref="M19" r:id="rId11" display="http://mf.mosreg.ru/multimedia/novosti/novosti/17-06-2015-09-00-55-mosoblduma-17-iyunya-2015-goda-provedet-publichnye/"/>
    <hyperlink ref="M15" r:id="rId12" display="http://www.zskaluga.ru/news_legislature/wide/8017/4_ijunja_sostojatsja_publichnye_slushanija_po_proektu_zakona_ob_ispolnenii_bjudzheta_za_2014_god_.html"/>
    <hyperlink ref="M10" r:id="rId13" display="http://beldepfin.ru/; "/>
    <hyperlink ref="M31" r:id="rId14"/>
    <hyperlink ref="M23" r:id="rId15" display="http://fin.tmbreg.ru/assets/files/RegionBudget/PublicSlush/2015/raspr-24.pdf"/>
    <hyperlink ref="M26" r:id="rId16" display="http://narod.yarregion.ru/news/priglashaem-na-publichnye/"/>
    <hyperlink ref="M30" r:id="rId17"/>
    <hyperlink ref="M11" r:id="rId18" display="http://budget.bryanskoblfin.ru/Show/Category/11?ItemId=5"/>
    <hyperlink ref="M29" r:id="rId19"/>
    <hyperlink ref="M33" r:id="rId20" display="http://duma39.ru/press-center/publications/19479/?sphrase_id=17907"/>
    <hyperlink ref="M36" r:id="rId21" display="http://portal.novkfo.ru/Show/Content/237 ; "/>
    <hyperlink ref="M37" r:id="rId22" display="http://www.pskov.ru/novosti/11.06.15/58242"/>
    <hyperlink ref="M44" r:id="rId23" display="http://mf-ao.ru/index.php?start=8"/>
    <hyperlink ref="M63" r:id="rId24" display="http://www.kirovreg.ru/econom/finance/ps.php"/>
    <hyperlink ref="M68" r:id="rId25" display="http://saratov.gov.ru/gov/auth/minfin/"/>
    <hyperlink ref="M69" r:id="rId26" display="http://www.zsuo.ru/novosti/7487-publichnye-slushaniya-po-ispolneniyu-byudzheta-ulyanovskoj-oblasti-za-2014-god.html"/>
    <hyperlink ref="M80" r:id="rId27" display="http://www.minfintuva.ru/about/news/page2326.html"/>
    <hyperlink ref="M81" r:id="rId28" display="http://vs19.ru/press-centr/news/1585.html"/>
    <hyperlink ref="M84" r:id="rId29"/>
    <hyperlink ref="M66" r:id="rId30" display="http://finance.pnzreg.ru/news/2015/05/29/16515152"/>
    <hyperlink ref="M16" r:id="rId31" display="http://www.kosoblduma.ru/press/article/Itogi_biudjhetnogo_goda_obsudit_obshestvennost.html ; "/>
    <hyperlink ref="M49" r:id="rId32" display="http://www.parlamentri.ru/press-centr/novosti/2288-v-parlamente-projdut-publichnye-slushaniya-ob-ispolnenii-respublikanskogo-byudzheta.html"/>
    <hyperlink ref="M54" display="http://www.mfsk.ru/ ; http://dumask.ru/component/k2/item/14341-%D0%B8%D0%BD%D1%84%D0%BE%D1%80%D0%BC%D0%B0%D1%86%D0%B8%D0%BE%D0%BD%D0%BD%D0%BE%D0%B5-%D1%81%D0%BE%D0%BE%D0%B1%D1%89%D0%B5%D0%BD%D0%B8%D0%B5-%D0%BE-%D0%BF%D1%80%D0%BE%D0%B2%D0%B5%D0%B4%D0%B5%D0"/>
    <hyperlink ref="M78" r:id="rId33" display="http://elkurultay.ru/index.php?option=com_content&amp;view=category&amp;layout=blog&amp;id=296&amp;Itemid=146 ;"/>
    <hyperlink ref="M96" r:id="rId34" display="http://www.magoblduma.ru/budget/publichearing/ ; "/>
    <hyperlink ref="M102" r:id="rId35" display="https://sevastopol.gov.ru/goverment/podrazdeleniya/"/>
    <hyperlink ref="M82" r:id="rId36" display="http://fin22.ru/opinion/public/public_1502.html"/>
    <hyperlink ref="M65" r:id="rId37"/>
    <hyperlink ref="M21" r:id="rId38"/>
    <hyperlink ref="M27" r:id="rId39"/>
    <hyperlink ref="M97" r:id="rId40"/>
    <hyperlink ref="M38" r:id="rId41" display="http://www.fincom.spb.ru/comfin/news/full.htm?id=2554@cfNews"/>
    <hyperlink ref="M50" r:id="rId42"/>
  </hyperlinks>
  <pageMargins left="0.70866141732283472" right="0.70866141732283472" top="0.74803149606299213" bottom="0.74803149606299213" header="0.31496062992125984" footer="0.31496062992125984"/>
  <pageSetup paperSize="9" scale="52" fitToHeight="3" orientation="landscape" r:id="rId43"/>
  <headerFooter>
    <oddFooter>&amp;A&amp;RСтраница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T104"/>
  <sheetViews>
    <sheetView zoomScale="91" zoomScaleNormal="91" zoomScalePageLayoutView="70" workbookViewId="0">
      <pane ySplit="9" topLeftCell="A91" activePane="bottomLeft" state="frozen"/>
      <selection pane="bottomLeft" activeCell="A10" sqref="A10:XFD103"/>
    </sheetView>
  </sheetViews>
  <sheetFormatPr defaultColWidth="9.109375" defaultRowHeight="13.8" x14ac:dyDescent="0.3"/>
  <cols>
    <col min="1" max="1" width="4.44140625" style="27" customWidth="1"/>
    <col min="2" max="2" width="22.6640625" style="50" customWidth="1"/>
    <col min="3" max="3" width="51.88671875" style="26" customWidth="1"/>
    <col min="4" max="4" width="15.44140625" style="148" customWidth="1"/>
    <col min="5" max="5" width="11.6640625" style="148" customWidth="1"/>
    <col min="6" max="6" width="12.109375" style="26" customWidth="1"/>
    <col min="7" max="7" width="12.33203125" style="26" customWidth="1"/>
    <col min="8" max="8" width="11.88671875" style="26" customWidth="1"/>
    <col min="9" max="9" width="12.44140625" style="26" customWidth="1"/>
    <col min="10" max="10" width="22.109375" style="26" customWidth="1"/>
    <col min="11" max="11" width="12.5546875" style="11" customWidth="1"/>
    <col min="12" max="12" width="8.6640625" style="26" customWidth="1"/>
    <col min="13" max="13" width="14.6640625" style="26" customWidth="1"/>
    <col min="14" max="14" width="8.109375" style="26" customWidth="1"/>
    <col min="15" max="15" width="43.33203125" style="104" customWidth="1"/>
    <col min="16" max="16384" width="9.109375" style="11"/>
  </cols>
  <sheetData>
    <row r="1" spans="1:20" s="1" customFormat="1" ht="15.75" customHeight="1" x14ac:dyDescent="0.25">
      <c r="A1" s="84" t="s">
        <v>262</v>
      </c>
      <c r="B1" s="8"/>
      <c r="C1" s="41"/>
      <c r="D1" s="149"/>
      <c r="E1" s="149"/>
      <c r="F1" s="41"/>
      <c r="G1" s="41"/>
      <c r="H1" s="41"/>
      <c r="I1" s="41"/>
      <c r="J1" s="41"/>
      <c r="K1" s="8"/>
      <c r="L1" s="8"/>
      <c r="M1" s="8"/>
      <c r="N1" s="8"/>
      <c r="O1" s="120"/>
    </row>
    <row r="2" spans="1:20" s="1" customFormat="1" ht="15" customHeight="1" x14ac:dyDescent="0.25">
      <c r="A2" s="47" t="s">
        <v>167</v>
      </c>
      <c r="B2" s="69"/>
      <c r="C2" s="42"/>
      <c r="D2" s="150"/>
      <c r="E2" s="150"/>
      <c r="F2" s="42"/>
      <c r="G2" s="42"/>
      <c r="H2" s="42"/>
      <c r="I2" s="42"/>
      <c r="J2" s="42"/>
      <c r="K2" s="8"/>
      <c r="L2" s="8"/>
      <c r="M2" s="8"/>
      <c r="N2" s="8"/>
      <c r="O2" s="120"/>
    </row>
    <row r="3" spans="1:20" ht="61.5" customHeight="1" x14ac:dyDescent="0.3">
      <c r="A3" s="257" t="str">
        <f>'Методика (Раздел 8)'!B13</f>
        <v>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v>
      </c>
      <c r="B3" s="257"/>
      <c r="C3" s="257"/>
      <c r="D3" s="257"/>
      <c r="E3" s="257"/>
      <c r="F3" s="257"/>
      <c r="G3" s="257"/>
      <c r="H3" s="257"/>
      <c r="I3" s="257"/>
      <c r="J3" s="257"/>
      <c r="K3" s="257"/>
      <c r="L3" s="257"/>
      <c r="M3" s="257"/>
      <c r="N3" s="257"/>
      <c r="O3" s="257"/>
    </row>
    <row r="4" spans="1:20" ht="30.75" customHeight="1" x14ac:dyDescent="0.3">
      <c r="A4" s="238" t="s">
        <v>136</v>
      </c>
      <c r="B4" s="238" t="s">
        <v>152</v>
      </c>
      <c r="C4" s="238" t="s">
        <v>242</v>
      </c>
      <c r="D4" s="258" t="s">
        <v>268</v>
      </c>
      <c r="E4" s="259"/>
      <c r="F4" s="259"/>
      <c r="G4" s="259"/>
      <c r="H4" s="259"/>
      <c r="I4" s="259"/>
      <c r="J4" s="260"/>
      <c r="K4" s="241" t="s">
        <v>591</v>
      </c>
      <c r="L4" s="249" t="s">
        <v>257</v>
      </c>
      <c r="M4" s="250"/>
      <c r="N4" s="251"/>
      <c r="O4" s="238" t="s">
        <v>96</v>
      </c>
    </row>
    <row r="5" spans="1:20" ht="43.5" customHeight="1" x14ac:dyDescent="0.3">
      <c r="A5" s="240"/>
      <c r="B5" s="240"/>
      <c r="C5" s="240"/>
      <c r="D5" s="241" t="s">
        <v>520</v>
      </c>
      <c r="E5" s="241" t="s">
        <v>406</v>
      </c>
      <c r="F5" s="238" t="s">
        <v>285</v>
      </c>
      <c r="G5" s="238" t="s">
        <v>331</v>
      </c>
      <c r="H5" s="238" t="s">
        <v>267</v>
      </c>
      <c r="I5" s="241" t="s">
        <v>407</v>
      </c>
      <c r="J5" s="241" t="s">
        <v>408</v>
      </c>
      <c r="K5" s="242"/>
      <c r="L5" s="252"/>
      <c r="M5" s="253"/>
      <c r="N5" s="254"/>
      <c r="O5" s="239"/>
      <c r="P5" s="1"/>
      <c r="Q5" s="1"/>
      <c r="R5" s="1"/>
      <c r="S5" s="1"/>
      <c r="T5" s="1"/>
    </row>
    <row r="6" spans="1:20" s="16" customFormat="1" ht="18.75" customHeight="1" x14ac:dyDescent="0.3">
      <c r="A6" s="255"/>
      <c r="B6" s="255" t="s">
        <v>153</v>
      </c>
      <c r="C6" s="144" t="s">
        <v>142</v>
      </c>
      <c r="D6" s="242"/>
      <c r="E6" s="242"/>
      <c r="F6" s="239"/>
      <c r="G6" s="239"/>
      <c r="H6" s="239"/>
      <c r="I6" s="242"/>
      <c r="J6" s="242"/>
      <c r="K6" s="242"/>
      <c r="L6" s="255" t="s">
        <v>138</v>
      </c>
      <c r="M6" s="226" t="s">
        <v>635</v>
      </c>
      <c r="N6" s="255" t="s">
        <v>159</v>
      </c>
      <c r="O6" s="239"/>
      <c r="P6" s="15"/>
      <c r="Q6" s="15"/>
      <c r="R6" s="15"/>
      <c r="S6" s="15"/>
      <c r="T6" s="15"/>
    </row>
    <row r="7" spans="1:20" s="31" customFormat="1" ht="23.25" customHeight="1" x14ac:dyDescent="0.3">
      <c r="A7" s="256"/>
      <c r="B7" s="256"/>
      <c r="C7" s="144" t="s">
        <v>143</v>
      </c>
      <c r="D7" s="242"/>
      <c r="E7" s="242"/>
      <c r="F7" s="239"/>
      <c r="G7" s="239"/>
      <c r="H7" s="239"/>
      <c r="I7" s="242"/>
      <c r="J7" s="242"/>
      <c r="K7" s="242"/>
      <c r="L7" s="256"/>
      <c r="M7" s="226"/>
      <c r="N7" s="256"/>
      <c r="O7" s="239"/>
      <c r="P7" s="30"/>
      <c r="Q7" s="30"/>
      <c r="R7" s="30"/>
      <c r="S7" s="30"/>
      <c r="T7" s="30"/>
    </row>
    <row r="8" spans="1:20" ht="39" customHeight="1" x14ac:dyDescent="0.3">
      <c r="A8" s="256"/>
      <c r="B8" s="256"/>
      <c r="C8" s="144" t="s">
        <v>243</v>
      </c>
      <c r="D8" s="243"/>
      <c r="E8" s="243"/>
      <c r="F8" s="240"/>
      <c r="G8" s="240"/>
      <c r="H8" s="240"/>
      <c r="I8" s="243"/>
      <c r="J8" s="243"/>
      <c r="K8" s="243"/>
      <c r="L8" s="256"/>
      <c r="M8" s="226"/>
      <c r="N8" s="256"/>
      <c r="O8" s="239"/>
      <c r="P8" s="1"/>
      <c r="Q8" s="1"/>
      <c r="R8" s="1"/>
      <c r="S8" s="1"/>
      <c r="T8" s="1"/>
    </row>
    <row r="9" spans="1:20" ht="15.9" hidden="1" customHeight="1" x14ac:dyDescent="0.3">
      <c r="A9" s="145"/>
      <c r="B9" s="145"/>
      <c r="C9" s="145"/>
      <c r="D9" s="142"/>
      <c r="E9" s="142"/>
      <c r="F9" s="145"/>
      <c r="G9" s="145"/>
      <c r="H9" s="145"/>
      <c r="I9" s="145"/>
      <c r="J9" s="145"/>
      <c r="K9" s="145"/>
      <c r="L9" s="145"/>
      <c r="M9" s="227"/>
      <c r="N9" s="145"/>
      <c r="O9" s="122"/>
      <c r="P9" s="1"/>
      <c r="Q9" s="1"/>
      <c r="R9" s="1"/>
      <c r="S9" s="1"/>
      <c r="T9" s="1"/>
    </row>
    <row r="10" spans="1:20" s="50" customFormat="1" ht="15" customHeight="1" x14ac:dyDescent="0.3">
      <c r="A10" s="17"/>
      <c r="B10" s="32" t="s">
        <v>0</v>
      </c>
      <c r="C10" s="76"/>
      <c r="D10" s="76"/>
      <c r="E10" s="76"/>
      <c r="F10" s="48"/>
      <c r="G10" s="48"/>
      <c r="H10" s="48"/>
      <c r="I10" s="48"/>
      <c r="J10" s="48"/>
      <c r="K10" s="48"/>
      <c r="L10" s="44"/>
      <c r="M10" s="44"/>
      <c r="N10" s="44"/>
      <c r="O10" s="121"/>
      <c r="P10" s="49"/>
      <c r="Q10" s="49"/>
      <c r="R10" s="49"/>
      <c r="S10" s="49"/>
      <c r="T10" s="49"/>
    </row>
    <row r="11" spans="1:20" ht="15" customHeight="1" x14ac:dyDescent="0.3">
      <c r="A11" s="18">
        <v>1</v>
      </c>
      <c r="B11" s="75" t="s">
        <v>1</v>
      </c>
      <c r="C11" s="75" t="s">
        <v>243</v>
      </c>
      <c r="D11" s="112" t="s">
        <v>97</v>
      </c>
      <c r="E11" s="127">
        <v>1</v>
      </c>
      <c r="F11" s="45" t="s">
        <v>409</v>
      </c>
      <c r="G11" s="45" t="s">
        <v>410</v>
      </c>
      <c r="H11" s="45">
        <v>36</v>
      </c>
      <c r="I11" s="45" t="s">
        <v>97</v>
      </c>
      <c r="J11" s="45" t="s">
        <v>411</v>
      </c>
      <c r="K11" s="45"/>
      <c r="L11" s="127">
        <f t="shared" ref="L11:L28" si="0">IF(C11=C$6,2,IF(C11=C$7,1,0))</f>
        <v>0</v>
      </c>
      <c r="M11" s="46"/>
      <c r="N11" s="71">
        <f>L11*(1-M11)</f>
        <v>0</v>
      </c>
      <c r="O11" s="87" t="s">
        <v>344</v>
      </c>
      <c r="P11" s="1"/>
      <c r="Q11" s="1"/>
      <c r="R11" s="1"/>
      <c r="S11" s="1"/>
      <c r="T11" s="1"/>
    </row>
    <row r="12" spans="1:20" ht="15" customHeight="1" x14ac:dyDescent="0.3">
      <c r="A12" s="18">
        <v>2</v>
      </c>
      <c r="B12" s="75" t="s">
        <v>2</v>
      </c>
      <c r="C12" s="75" t="s">
        <v>243</v>
      </c>
      <c r="D12" s="112" t="s">
        <v>99</v>
      </c>
      <c r="E12" s="127"/>
      <c r="F12" s="45"/>
      <c r="G12" s="45"/>
      <c r="H12" s="45"/>
      <c r="I12" s="45"/>
      <c r="J12" s="45"/>
      <c r="K12" s="45"/>
      <c r="L12" s="127">
        <f t="shared" si="0"/>
        <v>0</v>
      </c>
      <c r="M12" s="46"/>
      <c r="N12" s="71">
        <f t="shared" ref="N12:N28" si="1">L12*(1-M12)</f>
        <v>0</v>
      </c>
      <c r="O12" s="87" t="s">
        <v>412</v>
      </c>
      <c r="P12" s="1"/>
      <c r="Q12" s="1"/>
      <c r="R12" s="1"/>
      <c r="S12" s="1"/>
      <c r="T12" s="1"/>
    </row>
    <row r="13" spans="1:20" ht="15" customHeight="1" x14ac:dyDescent="0.3">
      <c r="A13" s="18">
        <v>3</v>
      </c>
      <c r="B13" s="75" t="s">
        <v>3</v>
      </c>
      <c r="C13" s="75" t="s">
        <v>243</v>
      </c>
      <c r="D13" s="112" t="s">
        <v>99</v>
      </c>
      <c r="E13" s="127"/>
      <c r="F13" s="45"/>
      <c r="G13" s="45"/>
      <c r="H13" s="45"/>
      <c r="I13" s="45"/>
      <c r="J13" s="45"/>
      <c r="K13" s="45"/>
      <c r="L13" s="127">
        <f t="shared" si="0"/>
        <v>0</v>
      </c>
      <c r="M13" s="46"/>
      <c r="N13" s="71">
        <f t="shared" si="1"/>
        <v>0</v>
      </c>
      <c r="O13" s="87" t="s">
        <v>101</v>
      </c>
      <c r="P13" s="1"/>
      <c r="Q13" s="1"/>
      <c r="R13" s="1"/>
      <c r="S13" s="1"/>
      <c r="T13" s="1"/>
    </row>
    <row r="14" spans="1:20" ht="15" customHeight="1" x14ac:dyDescent="0.3">
      <c r="A14" s="18">
        <v>4</v>
      </c>
      <c r="B14" s="75" t="s">
        <v>4</v>
      </c>
      <c r="C14" s="75" t="s">
        <v>243</v>
      </c>
      <c r="D14" s="112" t="s">
        <v>99</v>
      </c>
      <c r="E14" s="127"/>
      <c r="F14" s="45"/>
      <c r="G14" s="45"/>
      <c r="H14" s="45"/>
      <c r="I14" s="45"/>
      <c r="J14" s="45"/>
      <c r="K14" s="45"/>
      <c r="L14" s="127">
        <f t="shared" si="0"/>
        <v>0</v>
      </c>
      <c r="M14" s="46"/>
      <c r="N14" s="71">
        <f t="shared" si="1"/>
        <v>0</v>
      </c>
      <c r="O14" s="87" t="s">
        <v>103</v>
      </c>
      <c r="P14" s="1"/>
      <c r="Q14" s="1"/>
      <c r="R14" s="1"/>
      <c r="S14" s="1"/>
      <c r="T14" s="1"/>
    </row>
    <row r="15" spans="1:20" ht="15" customHeight="1" x14ac:dyDescent="0.3">
      <c r="A15" s="18">
        <v>5</v>
      </c>
      <c r="B15" s="75" t="s">
        <v>5</v>
      </c>
      <c r="C15" s="75" t="s">
        <v>243</v>
      </c>
      <c r="D15" s="112" t="s">
        <v>99</v>
      </c>
      <c r="E15" s="127"/>
      <c r="F15" s="151"/>
      <c r="G15" s="151"/>
      <c r="H15" s="151"/>
      <c r="I15" s="151"/>
      <c r="J15" s="45"/>
      <c r="K15" s="45"/>
      <c r="L15" s="127">
        <f t="shared" si="0"/>
        <v>0</v>
      </c>
      <c r="M15" s="46"/>
      <c r="N15" s="71">
        <f t="shared" si="1"/>
        <v>0</v>
      </c>
      <c r="O15" s="87" t="s">
        <v>413</v>
      </c>
      <c r="P15" s="1"/>
      <c r="Q15" s="1"/>
      <c r="R15" s="1"/>
      <c r="S15" s="1"/>
      <c r="T15" s="1"/>
    </row>
    <row r="16" spans="1:20" ht="15" customHeight="1" x14ac:dyDescent="0.3">
      <c r="A16" s="18">
        <v>6</v>
      </c>
      <c r="B16" s="75" t="s">
        <v>6</v>
      </c>
      <c r="C16" s="75" t="s">
        <v>243</v>
      </c>
      <c r="D16" s="112" t="s">
        <v>99</v>
      </c>
      <c r="E16" s="127"/>
      <c r="F16" s="45"/>
      <c r="G16" s="45"/>
      <c r="H16" s="45"/>
      <c r="I16" s="45"/>
      <c r="J16" s="45"/>
      <c r="K16" s="45"/>
      <c r="L16" s="127">
        <f t="shared" si="0"/>
        <v>0</v>
      </c>
      <c r="M16" s="46"/>
      <c r="N16" s="71">
        <f t="shared" si="1"/>
        <v>0</v>
      </c>
      <c r="O16" s="87" t="s">
        <v>104</v>
      </c>
      <c r="P16" s="1"/>
      <c r="Q16" s="1"/>
      <c r="R16" s="1"/>
      <c r="S16" s="1"/>
      <c r="T16" s="1"/>
    </row>
    <row r="17" spans="1:20" ht="15" customHeight="1" x14ac:dyDescent="0.3">
      <c r="A17" s="18">
        <v>7</v>
      </c>
      <c r="B17" s="75" t="s">
        <v>7</v>
      </c>
      <c r="C17" s="75" t="s">
        <v>243</v>
      </c>
      <c r="D17" s="112" t="s">
        <v>99</v>
      </c>
      <c r="E17" s="127"/>
      <c r="F17" s="45"/>
      <c r="G17" s="45"/>
      <c r="H17" s="45"/>
      <c r="I17" s="45"/>
      <c r="J17" s="45"/>
      <c r="K17" s="45"/>
      <c r="L17" s="127">
        <f t="shared" si="0"/>
        <v>0</v>
      </c>
      <c r="M17" s="46"/>
      <c r="N17" s="71">
        <f t="shared" si="1"/>
        <v>0</v>
      </c>
      <c r="O17" s="87" t="s">
        <v>195</v>
      </c>
      <c r="P17" s="1"/>
      <c r="Q17" s="1"/>
      <c r="R17" s="1"/>
      <c r="S17" s="1"/>
      <c r="T17" s="1"/>
    </row>
    <row r="18" spans="1:20" ht="15" customHeight="1" x14ac:dyDescent="0.3">
      <c r="A18" s="18">
        <v>8</v>
      </c>
      <c r="B18" s="75" t="s">
        <v>8</v>
      </c>
      <c r="C18" s="72" t="s">
        <v>243</v>
      </c>
      <c r="D18" s="152" t="s">
        <v>99</v>
      </c>
      <c r="E18" s="153"/>
      <c r="F18" s="45"/>
      <c r="G18" s="45"/>
      <c r="H18" s="45"/>
      <c r="I18" s="45"/>
      <c r="J18" s="45"/>
      <c r="K18" s="45"/>
      <c r="L18" s="127">
        <f t="shared" si="0"/>
        <v>0</v>
      </c>
      <c r="M18" s="46"/>
      <c r="N18" s="71">
        <f t="shared" si="1"/>
        <v>0</v>
      </c>
      <c r="O18" s="87" t="s">
        <v>414</v>
      </c>
      <c r="P18" s="1"/>
      <c r="Q18" s="1"/>
      <c r="R18" s="1"/>
      <c r="S18" s="1"/>
      <c r="T18" s="1"/>
    </row>
    <row r="19" spans="1:20" ht="15" customHeight="1" x14ac:dyDescent="0.3">
      <c r="A19" s="18">
        <v>9</v>
      </c>
      <c r="B19" s="75" t="s">
        <v>9</v>
      </c>
      <c r="C19" s="72" t="s">
        <v>243</v>
      </c>
      <c r="D19" s="112" t="s">
        <v>99</v>
      </c>
      <c r="E19" s="127"/>
      <c r="F19" s="45"/>
      <c r="G19" s="45"/>
      <c r="H19" s="45"/>
      <c r="I19" s="45"/>
      <c r="J19" s="45"/>
      <c r="K19" s="45"/>
      <c r="L19" s="127">
        <f t="shared" si="0"/>
        <v>0</v>
      </c>
      <c r="M19" s="46"/>
      <c r="N19" s="71">
        <f t="shared" si="1"/>
        <v>0</v>
      </c>
      <c r="O19" s="87" t="s">
        <v>415</v>
      </c>
      <c r="P19" s="1"/>
      <c r="Q19" s="1"/>
      <c r="R19" s="1"/>
      <c r="S19" s="1"/>
      <c r="T19" s="1"/>
    </row>
    <row r="20" spans="1:20" ht="15" customHeight="1" x14ac:dyDescent="0.3">
      <c r="A20" s="18">
        <v>10</v>
      </c>
      <c r="B20" s="75" t="s">
        <v>10</v>
      </c>
      <c r="C20" s="72" t="s">
        <v>142</v>
      </c>
      <c r="D20" s="112" t="s">
        <v>97</v>
      </c>
      <c r="E20" s="127">
        <v>1</v>
      </c>
      <c r="F20" s="169" t="s">
        <v>409</v>
      </c>
      <c r="G20" s="172">
        <v>42184</v>
      </c>
      <c r="H20" s="45">
        <v>457</v>
      </c>
      <c r="I20" s="45" t="s">
        <v>97</v>
      </c>
      <c r="J20" s="45" t="s">
        <v>411</v>
      </c>
      <c r="K20" s="45"/>
      <c r="L20" s="127">
        <f t="shared" si="0"/>
        <v>2</v>
      </c>
      <c r="M20" s="46"/>
      <c r="N20" s="71">
        <f t="shared" si="1"/>
        <v>2</v>
      </c>
      <c r="O20" s="87" t="s">
        <v>198</v>
      </c>
      <c r="P20" s="1"/>
      <c r="Q20" s="1"/>
      <c r="R20" s="1"/>
      <c r="S20" s="1"/>
      <c r="T20" s="1"/>
    </row>
    <row r="21" spans="1:20" ht="15" customHeight="1" x14ac:dyDescent="0.3">
      <c r="A21" s="18">
        <v>11</v>
      </c>
      <c r="B21" s="75" t="s">
        <v>11</v>
      </c>
      <c r="C21" s="72" t="s">
        <v>243</v>
      </c>
      <c r="D21" s="112" t="s">
        <v>99</v>
      </c>
      <c r="E21" s="127"/>
      <c r="F21" s="45"/>
      <c r="G21" s="45"/>
      <c r="H21" s="45"/>
      <c r="I21" s="45"/>
      <c r="J21" s="45"/>
      <c r="K21" s="45"/>
      <c r="L21" s="127">
        <f t="shared" si="0"/>
        <v>0</v>
      </c>
      <c r="M21" s="46"/>
      <c r="N21" s="71">
        <f t="shared" si="1"/>
        <v>0</v>
      </c>
      <c r="O21" s="87" t="s">
        <v>416</v>
      </c>
      <c r="P21" s="1"/>
      <c r="Q21" s="1"/>
      <c r="R21" s="1"/>
      <c r="S21" s="1"/>
      <c r="T21" s="1"/>
    </row>
    <row r="22" spans="1:20" ht="15" customHeight="1" x14ac:dyDescent="0.3">
      <c r="A22" s="18">
        <v>12</v>
      </c>
      <c r="B22" s="75" t="s">
        <v>12</v>
      </c>
      <c r="C22" s="75" t="s">
        <v>243</v>
      </c>
      <c r="D22" s="112" t="s">
        <v>99</v>
      </c>
      <c r="E22" s="127"/>
      <c r="F22" s="123"/>
      <c r="G22" s="123"/>
      <c r="H22" s="45"/>
      <c r="I22" s="45"/>
      <c r="J22" s="45"/>
      <c r="K22" s="45"/>
      <c r="L22" s="127">
        <f t="shared" si="0"/>
        <v>0</v>
      </c>
      <c r="M22" s="46"/>
      <c r="N22" s="71">
        <f t="shared" si="1"/>
        <v>0</v>
      </c>
      <c r="O22" s="87" t="s">
        <v>287</v>
      </c>
      <c r="P22" s="1"/>
      <c r="Q22" s="1"/>
      <c r="R22" s="1"/>
      <c r="S22" s="1"/>
      <c r="T22" s="1"/>
    </row>
    <row r="23" spans="1:20" ht="15" customHeight="1" x14ac:dyDescent="0.3">
      <c r="A23" s="18">
        <v>13</v>
      </c>
      <c r="B23" s="75" t="s">
        <v>13</v>
      </c>
      <c r="C23" s="75" t="s">
        <v>243</v>
      </c>
      <c r="D23" s="45" t="s">
        <v>99</v>
      </c>
      <c r="E23" s="45"/>
      <c r="F23" s="123"/>
      <c r="G23" s="123"/>
      <c r="H23" s="45"/>
      <c r="I23" s="45"/>
      <c r="J23" s="45"/>
      <c r="K23" s="45"/>
      <c r="L23" s="127">
        <f t="shared" si="0"/>
        <v>0</v>
      </c>
      <c r="M23" s="46"/>
      <c r="N23" s="71">
        <f t="shared" si="1"/>
        <v>0</v>
      </c>
      <c r="O23" s="87" t="s">
        <v>417</v>
      </c>
      <c r="P23" s="1"/>
      <c r="Q23" s="1"/>
      <c r="R23" s="1"/>
      <c r="S23" s="1"/>
      <c r="T23" s="1"/>
    </row>
    <row r="24" spans="1:20" ht="15" customHeight="1" x14ac:dyDescent="0.3">
      <c r="A24" s="18">
        <v>14</v>
      </c>
      <c r="B24" s="75" t="s">
        <v>14</v>
      </c>
      <c r="C24" s="75" t="s">
        <v>143</v>
      </c>
      <c r="D24" s="45" t="s">
        <v>97</v>
      </c>
      <c r="E24" s="77" t="s">
        <v>418</v>
      </c>
      <c r="F24" s="123">
        <v>42093</v>
      </c>
      <c r="G24" s="123" t="s">
        <v>419</v>
      </c>
      <c r="H24" s="77" t="s">
        <v>420</v>
      </c>
      <c r="I24" s="45" t="s">
        <v>97</v>
      </c>
      <c r="J24" s="45" t="s">
        <v>411</v>
      </c>
      <c r="K24" s="77" t="s">
        <v>421</v>
      </c>
      <c r="L24" s="127">
        <f>IF(C24=C$6,2,IF(C24=C$7,1,0))</f>
        <v>1</v>
      </c>
      <c r="M24" s="46">
        <v>0.5</v>
      </c>
      <c r="N24" s="46">
        <f>L24*(1-M24)</f>
        <v>0.5</v>
      </c>
      <c r="O24" s="87" t="s">
        <v>135</v>
      </c>
      <c r="P24" s="1"/>
      <c r="Q24" s="1"/>
      <c r="R24" s="1"/>
      <c r="S24" s="1"/>
      <c r="T24" s="1"/>
    </row>
    <row r="25" spans="1:20" s="31" customFormat="1" ht="15" customHeight="1" x14ac:dyDescent="0.3">
      <c r="A25" s="21">
        <v>15</v>
      </c>
      <c r="B25" s="75" t="s">
        <v>15</v>
      </c>
      <c r="C25" s="75" t="s">
        <v>243</v>
      </c>
      <c r="D25" s="45" t="s">
        <v>99</v>
      </c>
      <c r="E25" s="77"/>
      <c r="F25" s="123"/>
      <c r="G25" s="123"/>
      <c r="H25" s="45"/>
      <c r="I25" s="45"/>
      <c r="J25" s="45"/>
      <c r="K25" s="45"/>
      <c r="L25" s="127">
        <f t="shared" si="0"/>
        <v>0</v>
      </c>
      <c r="M25" s="46"/>
      <c r="N25" s="71">
        <f t="shared" si="1"/>
        <v>0</v>
      </c>
      <c r="O25" s="87" t="s">
        <v>289</v>
      </c>
      <c r="P25" s="30"/>
      <c r="Q25" s="30"/>
      <c r="R25" s="30"/>
      <c r="S25" s="30"/>
      <c r="T25" s="30"/>
    </row>
    <row r="26" spans="1:20" ht="15" customHeight="1" x14ac:dyDescent="0.3">
      <c r="A26" s="18">
        <v>16</v>
      </c>
      <c r="B26" s="75" t="s">
        <v>16</v>
      </c>
      <c r="C26" s="75" t="s">
        <v>243</v>
      </c>
      <c r="D26" s="112" t="s">
        <v>99</v>
      </c>
      <c r="E26" s="129"/>
      <c r="F26" s="123"/>
      <c r="G26" s="123"/>
      <c r="H26" s="45"/>
      <c r="I26" s="45"/>
      <c r="J26" s="45"/>
      <c r="K26" s="45"/>
      <c r="L26" s="127">
        <f t="shared" si="0"/>
        <v>0</v>
      </c>
      <c r="M26" s="46"/>
      <c r="N26" s="71">
        <f t="shared" si="1"/>
        <v>0</v>
      </c>
      <c r="O26" s="87" t="s">
        <v>422</v>
      </c>
      <c r="P26" s="1"/>
      <c r="Q26" s="1"/>
      <c r="R26" s="1"/>
      <c r="S26" s="1"/>
      <c r="T26" s="1"/>
    </row>
    <row r="27" spans="1:20" ht="15" customHeight="1" x14ac:dyDescent="0.3">
      <c r="A27" s="18">
        <v>17</v>
      </c>
      <c r="B27" s="75" t="s">
        <v>17</v>
      </c>
      <c r="C27" s="75" t="s">
        <v>243</v>
      </c>
      <c r="D27" s="45" t="s">
        <v>99</v>
      </c>
      <c r="E27" s="77"/>
      <c r="F27" s="123"/>
      <c r="G27" s="123"/>
      <c r="H27" s="45"/>
      <c r="I27" s="45"/>
      <c r="J27" s="45"/>
      <c r="K27" s="45"/>
      <c r="L27" s="71">
        <f t="shared" si="0"/>
        <v>0</v>
      </c>
      <c r="M27" s="46"/>
      <c r="N27" s="71">
        <f t="shared" si="1"/>
        <v>0</v>
      </c>
      <c r="O27" s="87" t="s">
        <v>423</v>
      </c>
      <c r="P27" s="1"/>
      <c r="Q27" s="1"/>
      <c r="R27" s="1"/>
      <c r="S27" s="1"/>
      <c r="T27" s="1"/>
    </row>
    <row r="28" spans="1:20" ht="15" customHeight="1" x14ac:dyDescent="0.3">
      <c r="A28" s="18">
        <v>18</v>
      </c>
      <c r="B28" s="75" t="s">
        <v>18</v>
      </c>
      <c r="C28" s="75" t="s">
        <v>243</v>
      </c>
      <c r="D28" s="45" t="s">
        <v>97</v>
      </c>
      <c r="E28" s="77" t="s">
        <v>418</v>
      </c>
      <c r="F28" s="123">
        <v>42122</v>
      </c>
      <c r="G28" s="123">
        <v>42144</v>
      </c>
      <c r="H28" s="45" t="s">
        <v>424</v>
      </c>
      <c r="I28" s="45" t="s">
        <v>633</v>
      </c>
      <c r="J28" s="45" t="s">
        <v>411</v>
      </c>
      <c r="K28" s="45"/>
      <c r="L28" s="71">
        <f t="shared" si="0"/>
        <v>0</v>
      </c>
      <c r="M28" s="46"/>
      <c r="N28" s="71">
        <f t="shared" si="1"/>
        <v>0</v>
      </c>
      <c r="O28" s="87" t="s">
        <v>204</v>
      </c>
      <c r="P28" s="1"/>
      <c r="Q28" s="1"/>
      <c r="R28" s="1"/>
      <c r="S28" s="1"/>
      <c r="T28" s="1"/>
    </row>
    <row r="29" spans="1:20" s="50" customFormat="1" ht="15" customHeight="1" x14ac:dyDescent="0.3">
      <c r="A29" s="17"/>
      <c r="B29" s="32" t="s">
        <v>19</v>
      </c>
      <c r="C29" s="76"/>
      <c r="D29" s="76"/>
      <c r="E29" s="102"/>
      <c r="F29" s="124"/>
      <c r="G29" s="124"/>
      <c r="H29" s="124"/>
      <c r="I29" s="124"/>
      <c r="J29" s="48"/>
      <c r="K29" s="48"/>
      <c r="L29" s="44"/>
      <c r="M29" s="44"/>
      <c r="N29" s="44"/>
      <c r="O29" s="121"/>
      <c r="P29" s="49"/>
      <c r="Q29" s="49"/>
      <c r="R29" s="49"/>
      <c r="S29" s="49"/>
      <c r="T29" s="49"/>
    </row>
    <row r="30" spans="1:20" ht="15" customHeight="1" x14ac:dyDescent="0.3">
      <c r="A30" s="18">
        <v>19</v>
      </c>
      <c r="B30" s="75" t="s">
        <v>20</v>
      </c>
      <c r="C30" s="75" t="s">
        <v>243</v>
      </c>
      <c r="D30" s="112" t="s">
        <v>99</v>
      </c>
      <c r="E30" s="127"/>
      <c r="F30" s="123"/>
      <c r="G30" s="123"/>
      <c r="H30" s="45"/>
      <c r="I30" s="45"/>
      <c r="J30" s="45"/>
      <c r="K30" s="45"/>
      <c r="L30" s="71">
        <f t="shared" ref="L30:L40" si="2">IF(C30=C$6,2,IF(C30=C$7,1,0))</f>
        <v>0</v>
      </c>
      <c r="M30" s="46"/>
      <c r="N30" s="71">
        <f t="shared" ref="N30:N40" si="3">L30*(1-M30)</f>
        <v>0</v>
      </c>
      <c r="O30" s="87" t="s">
        <v>425</v>
      </c>
      <c r="P30" s="1"/>
      <c r="Q30" s="1"/>
      <c r="R30" s="1"/>
      <c r="S30" s="1"/>
      <c r="T30" s="1"/>
    </row>
    <row r="31" spans="1:20" ht="15" customHeight="1" x14ac:dyDescent="0.3">
      <c r="A31" s="18">
        <v>20</v>
      </c>
      <c r="B31" s="75" t="s">
        <v>21</v>
      </c>
      <c r="C31" s="75" t="s">
        <v>142</v>
      </c>
      <c r="D31" s="152" t="s">
        <v>97</v>
      </c>
      <c r="E31" s="154" t="s">
        <v>418</v>
      </c>
      <c r="F31" s="125">
        <v>42158</v>
      </c>
      <c r="G31" s="125">
        <v>42178</v>
      </c>
      <c r="H31" s="77" t="s">
        <v>426</v>
      </c>
      <c r="I31" s="45" t="s">
        <v>97</v>
      </c>
      <c r="J31" s="45" t="s">
        <v>97</v>
      </c>
      <c r="K31" s="45"/>
      <c r="L31" s="71">
        <f t="shared" si="2"/>
        <v>2</v>
      </c>
      <c r="M31" s="46"/>
      <c r="N31" s="71">
        <f t="shared" si="3"/>
        <v>2</v>
      </c>
      <c r="O31" s="87" t="s">
        <v>345</v>
      </c>
      <c r="P31" s="1"/>
      <c r="Q31" s="1"/>
      <c r="R31" s="1"/>
      <c r="S31" s="1"/>
      <c r="T31" s="1"/>
    </row>
    <row r="32" spans="1:20" ht="15" customHeight="1" x14ac:dyDescent="0.3">
      <c r="A32" s="18">
        <v>21</v>
      </c>
      <c r="B32" s="75" t="s">
        <v>22</v>
      </c>
      <c r="C32" s="75" t="s">
        <v>243</v>
      </c>
      <c r="D32" s="112" t="s">
        <v>99</v>
      </c>
      <c r="E32" s="127"/>
      <c r="F32" s="123"/>
      <c r="G32" s="123"/>
      <c r="H32" s="77"/>
      <c r="I32" s="45"/>
      <c r="J32" s="45"/>
      <c r="K32" s="45"/>
      <c r="L32" s="71">
        <f t="shared" si="2"/>
        <v>0</v>
      </c>
      <c r="M32" s="46"/>
      <c r="N32" s="71">
        <f t="shared" si="3"/>
        <v>0</v>
      </c>
      <c r="O32" s="87" t="s">
        <v>427</v>
      </c>
      <c r="P32" s="1"/>
      <c r="Q32" s="1"/>
      <c r="R32" s="1"/>
      <c r="S32" s="1"/>
      <c r="T32" s="1"/>
    </row>
    <row r="33" spans="1:20" ht="15" customHeight="1" x14ac:dyDescent="0.3">
      <c r="A33" s="18">
        <v>22</v>
      </c>
      <c r="B33" s="75" t="s">
        <v>23</v>
      </c>
      <c r="C33" s="72" t="s">
        <v>243</v>
      </c>
      <c r="D33" s="112" t="s">
        <v>97</v>
      </c>
      <c r="E33" s="127">
        <v>3</v>
      </c>
      <c r="F33" s="123">
        <v>42153</v>
      </c>
      <c r="G33" s="123" t="s">
        <v>419</v>
      </c>
      <c r="H33" s="77" t="s">
        <v>428</v>
      </c>
      <c r="I33" s="45" t="s">
        <v>97</v>
      </c>
      <c r="J33" s="45" t="s">
        <v>411</v>
      </c>
      <c r="K33" s="45"/>
      <c r="L33" s="71">
        <f t="shared" si="2"/>
        <v>0</v>
      </c>
      <c r="M33" s="46"/>
      <c r="N33" s="71">
        <f t="shared" si="3"/>
        <v>0</v>
      </c>
      <c r="O33" s="87" t="s">
        <v>429</v>
      </c>
      <c r="P33" s="1"/>
      <c r="Q33" s="1"/>
      <c r="R33" s="1"/>
      <c r="S33" s="1"/>
      <c r="T33" s="1"/>
    </row>
    <row r="34" spans="1:20" ht="15" customHeight="1" x14ac:dyDescent="0.3">
      <c r="A34" s="18">
        <v>23</v>
      </c>
      <c r="B34" s="75" t="s">
        <v>24</v>
      </c>
      <c r="C34" s="75" t="s">
        <v>243</v>
      </c>
      <c r="D34" s="112" t="s">
        <v>97</v>
      </c>
      <c r="E34" s="127">
        <v>1</v>
      </c>
      <c r="F34" s="123" t="s">
        <v>409</v>
      </c>
      <c r="G34" s="123" t="s">
        <v>410</v>
      </c>
      <c r="H34" s="45">
        <v>77</v>
      </c>
      <c r="I34" s="45" t="s">
        <v>97</v>
      </c>
      <c r="J34" s="45" t="s">
        <v>411</v>
      </c>
      <c r="K34" s="45"/>
      <c r="L34" s="71">
        <f t="shared" si="2"/>
        <v>0</v>
      </c>
      <c r="M34" s="46"/>
      <c r="N34" s="71">
        <f t="shared" si="3"/>
        <v>0</v>
      </c>
      <c r="O34" s="87" t="s">
        <v>430</v>
      </c>
      <c r="P34" s="1"/>
      <c r="Q34" s="1"/>
      <c r="R34" s="1"/>
      <c r="S34" s="1"/>
      <c r="T34" s="1"/>
    </row>
    <row r="35" spans="1:20" ht="15" customHeight="1" x14ac:dyDescent="0.3">
      <c r="A35" s="18">
        <v>24</v>
      </c>
      <c r="B35" s="75" t="s">
        <v>25</v>
      </c>
      <c r="C35" s="75" t="s">
        <v>243</v>
      </c>
      <c r="D35" s="112" t="s">
        <v>99</v>
      </c>
      <c r="E35" s="127"/>
      <c r="F35" s="123"/>
      <c r="G35" s="123"/>
      <c r="H35" s="45"/>
      <c r="I35" s="45"/>
      <c r="J35" s="45"/>
      <c r="K35" s="45"/>
      <c r="L35" s="71">
        <f t="shared" si="2"/>
        <v>0</v>
      </c>
      <c r="M35" s="46"/>
      <c r="N35" s="71">
        <f t="shared" si="3"/>
        <v>0</v>
      </c>
      <c r="O35" s="87" t="s">
        <v>113</v>
      </c>
      <c r="P35" s="1"/>
      <c r="Q35" s="1"/>
      <c r="R35" s="1"/>
      <c r="S35" s="1"/>
      <c r="T35" s="1"/>
    </row>
    <row r="36" spans="1:20" ht="15" customHeight="1" x14ac:dyDescent="0.3">
      <c r="A36" s="18">
        <v>25</v>
      </c>
      <c r="B36" s="75" t="s">
        <v>26</v>
      </c>
      <c r="C36" s="75" t="s">
        <v>143</v>
      </c>
      <c r="D36" s="112" t="s">
        <v>97</v>
      </c>
      <c r="E36" s="127">
        <v>1</v>
      </c>
      <c r="F36" s="123">
        <v>42170</v>
      </c>
      <c r="G36" s="123">
        <v>42185</v>
      </c>
      <c r="H36" s="45">
        <v>148</v>
      </c>
      <c r="I36" s="45" t="s">
        <v>97</v>
      </c>
      <c r="J36" s="45" t="s">
        <v>97</v>
      </c>
      <c r="K36" s="45"/>
      <c r="L36" s="71">
        <f t="shared" si="2"/>
        <v>1</v>
      </c>
      <c r="M36" s="46"/>
      <c r="N36" s="71">
        <f t="shared" si="3"/>
        <v>1</v>
      </c>
      <c r="O36" s="87" t="s">
        <v>346</v>
      </c>
      <c r="P36" s="1"/>
      <c r="Q36" s="1"/>
      <c r="R36" s="1"/>
      <c r="S36" s="1"/>
      <c r="T36" s="1"/>
    </row>
    <row r="37" spans="1:20" s="31" customFormat="1" ht="15" customHeight="1" x14ac:dyDescent="0.3">
      <c r="A37" s="21">
        <v>26</v>
      </c>
      <c r="B37" s="75" t="s">
        <v>27</v>
      </c>
      <c r="C37" s="72" t="s">
        <v>243</v>
      </c>
      <c r="D37" s="112" t="s">
        <v>539</v>
      </c>
      <c r="E37" s="127"/>
      <c r="F37" s="123" t="s">
        <v>409</v>
      </c>
      <c r="G37" s="123" t="s">
        <v>409</v>
      </c>
      <c r="H37" s="45"/>
      <c r="I37" s="45"/>
      <c r="J37" s="45"/>
      <c r="K37" s="45"/>
      <c r="L37" s="71">
        <f t="shared" si="2"/>
        <v>0</v>
      </c>
      <c r="M37" s="46"/>
      <c r="N37" s="71">
        <f t="shared" si="3"/>
        <v>0</v>
      </c>
      <c r="O37" s="87" t="s">
        <v>298</v>
      </c>
      <c r="P37" s="30"/>
      <c r="Q37" s="30"/>
      <c r="R37" s="30"/>
      <c r="S37" s="30"/>
      <c r="T37" s="30"/>
    </row>
    <row r="38" spans="1:20" ht="15" customHeight="1" x14ac:dyDescent="0.3">
      <c r="A38" s="18">
        <v>27</v>
      </c>
      <c r="B38" s="75" t="s">
        <v>28</v>
      </c>
      <c r="C38" s="75" t="s">
        <v>243</v>
      </c>
      <c r="D38" s="112" t="s">
        <v>99</v>
      </c>
      <c r="E38" s="127"/>
      <c r="F38" s="123"/>
      <c r="G38" s="123"/>
      <c r="H38" s="45"/>
      <c r="I38" s="45"/>
      <c r="J38" s="45"/>
      <c r="K38" s="45"/>
      <c r="L38" s="71">
        <f t="shared" si="2"/>
        <v>0</v>
      </c>
      <c r="M38" s="46"/>
      <c r="N38" s="71">
        <f t="shared" si="3"/>
        <v>0</v>
      </c>
      <c r="O38" s="87" t="s">
        <v>431</v>
      </c>
      <c r="P38" s="1"/>
      <c r="Q38" s="1"/>
      <c r="R38" s="1"/>
      <c r="S38" s="1"/>
      <c r="T38" s="1"/>
    </row>
    <row r="39" spans="1:20" ht="15" customHeight="1" x14ac:dyDescent="0.3">
      <c r="A39" s="18">
        <v>28</v>
      </c>
      <c r="B39" s="75" t="s">
        <v>29</v>
      </c>
      <c r="C39" s="75" t="s">
        <v>243</v>
      </c>
      <c r="D39" s="112" t="s">
        <v>539</v>
      </c>
      <c r="E39" s="154"/>
      <c r="F39" s="123" t="s">
        <v>409</v>
      </c>
      <c r="G39" s="123" t="s">
        <v>409</v>
      </c>
      <c r="H39" s="45"/>
      <c r="I39" s="45"/>
      <c r="J39" s="45"/>
      <c r="K39" s="45"/>
      <c r="L39" s="71">
        <f t="shared" si="2"/>
        <v>0</v>
      </c>
      <c r="M39" s="46"/>
      <c r="N39" s="71">
        <f t="shared" si="3"/>
        <v>0</v>
      </c>
      <c r="O39" s="87" t="s">
        <v>301</v>
      </c>
      <c r="P39" s="1"/>
      <c r="Q39" s="1"/>
      <c r="R39" s="1"/>
      <c r="S39" s="1"/>
      <c r="T39" s="1"/>
    </row>
    <row r="40" spans="1:20" ht="15" customHeight="1" x14ac:dyDescent="0.3">
      <c r="A40" s="18">
        <v>29</v>
      </c>
      <c r="B40" s="75" t="s">
        <v>30</v>
      </c>
      <c r="C40" s="75" t="s">
        <v>243</v>
      </c>
      <c r="D40" s="112" t="s">
        <v>99</v>
      </c>
      <c r="E40" s="127"/>
      <c r="F40" s="123"/>
      <c r="G40" s="155"/>
      <c r="H40" s="117"/>
      <c r="I40" s="45"/>
      <c r="J40" s="45"/>
      <c r="K40" s="45"/>
      <c r="L40" s="71">
        <f t="shared" si="2"/>
        <v>0</v>
      </c>
      <c r="M40" s="46"/>
      <c r="N40" s="71">
        <f t="shared" si="3"/>
        <v>0</v>
      </c>
      <c r="O40" s="87" t="s">
        <v>114</v>
      </c>
      <c r="P40" s="1"/>
      <c r="Q40" s="1"/>
      <c r="R40" s="1"/>
      <c r="S40" s="1"/>
      <c r="T40" s="1"/>
    </row>
    <row r="41" spans="1:20" s="50" customFormat="1" ht="15" customHeight="1" x14ac:dyDescent="0.3">
      <c r="A41" s="17"/>
      <c r="B41" s="32" t="s">
        <v>31</v>
      </c>
      <c r="C41" s="76"/>
      <c r="D41" s="76"/>
      <c r="E41" s="102"/>
      <c r="F41" s="124"/>
      <c r="G41" s="124"/>
      <c r="H41" s="124"/>
      <c r="I41" s="124"/>
      <c r="J41" s="48"/>
      <c r="K41" s="48"/>
      <c r="L41" s="44"/>
      <c r="M41" s="44"/>
      <c r="N41" s="44"/>
      <c r="O41" s="121"/>
      <c r="P41" s="49"/>
      <c r="Q41" s="49"/>
      <c r="R41" s="49"/>
      <c r="S41" s="49"/>
      <c r="T41" s="49"/>
    </row>
    <row r="42" spans="1:20" ht="15" customHeight="1" x14ac:dyDescent="0.3">
      <c r="A42" s="24">
        <v>30</v>
      </c>
      <c r="B42" s="56" t="s">
        <v>32</v>
      </c>
      <c r="C42" s="75" t="s">
        <v>142</v>
      </c>
      <c r="D42" s="112" t="s">
        <v>97</v>
      </c>
      <c r="E42" s="127">
        <v>1</v>
      </c>
      <c r="F42" s="123">
        <v>42136</v>
      </c>
      <c r="G42" s="123">
        <v>42171</v>
      </c>
      <c r="H42" s="45">
        <v>421</v>
      </c>
      <c r="I42" s="45" t="s">
        <v>97</v>
      </c>
      <c r="J42" s="45" t="s">
        <v>411</v>
      </c>
      <c r="K42" s="45"/>
      <c r="L42" s="71">
        <f t="shared" ref="L42:L47" si="4">IF(C42=C$6,2,IF(C42=C$7,1,0))</f>
        <v>2</v>
      </c>
      <c r="M42" s="46"/>
      <c r="N42" s="71">
        <f t="shared" ref="N42:N47" si="5">L42*(1-M42)</f>
        <v>2</v>
      </c>
      <c r="O42" s="87" t="s">
        <v>347</v>
      </c>
      <c r="P42" s="1"/>
      <c r="Q42" s="1"/>
      <c r="R42" s="1"/>
      <c r="S42" s="1"/>
      <c r="T42" s="1"/>
    </row>
    <row r="43" spans="1:20" ht="15" customHeight="1" x14ac:dyDescent="0.3">
      <c r="A43" s="24">
        <v>31</v>
      </c>
      <c r="B43" s="56" t="s">
        <v>33</v>
      </c>
      <c r="C43" s="75" t="s">
        <v>243</v>
      </c>
      <c r="D43" s="112" t="s">
        <v>99</v>
      </c>
      <c r="E43" s="127"/>
      <c r="F43" s="45"/>
      <c r="G43" s="45"/>
      <c r="H43" s="45"/>
      <c r="I43" s="45"/>
      <c r="J43" s="45"/>
      <c r="K43" s="45"/>
      <c r="L43" s="71">
        <f t="shared" si="4"/>
        <v>0</v>
      </c>
      <c r="M43" s="46"/>
      <c r="N43" s="71">
        <f t="shared" si="5"/>
        <v>0</v>
      </c>
      <c r="O43" s="87" t="s">
        <v>116</v>
      </c>
      <c r="P43" s="1"/>
      <c r="Q43" s="1"/>
      <c r="R43" s="1"/>
      <c r="S43" s="1"/>
      <c r="T43" s="1"/>
    </row>
    <row r="44" spans="1:20" s="31" customFormat="1" ht="15" customHeight="1" x14ac:dyDescent="0.3">
      <c r="A44" s="24">
        <v>32</v>
      </c>
      <c r="B44" s="38" t="s">
        <v>34</v>
      </c>
      <c r="C44" s="75" t="s">
        <v>142</v>
      </c>
      <c r="D44" s="112" t="s">
        <v>97</v>
      </c>
      <c r="E44" s="127">
        <v>2</v>
      </c>
      <c r="F44" s="123" t="s">
        <v>592</v>
      </c>
      <c r="G44" s="123" t="s">
        <v>594</v>
      </c>
      <c r="H44" s="45" t="s">
        <v>593</v>
      </c>
      <c r="I44" s="45" t="s">
        <v>97</v>
      </c>
      <c r="J44" s="45" t="s">
        <v>411</v>
      </c>
      <c r="K44" s="45"/>
      <c r="L44" s="71">
        <f t="shared" si="4"/>
        <v>2</v>
      </c>
      <c r="M44" s="46"/>
      <c r="N44" s="71">
        <f t="shared" si="5"/>
        <v>2</v>
      </c>
      <c r="O44" s="87" t="s">
        <v>303</v>
      </c>
      <c r="P44" s="30"/>
      <c r="Q44" s="30"/>
      <c r="R44" s="30"/>
      <c r="S44" s="30"/>
      <c r="T44" s="30"/>
    </row>
    <row r="45" spans="1:20" ht="15" customHeight="1" x14ac:dyDescent="0.3">
      <c r="A45" s="24">
        <v>33</v>
      </c>
      <c r="B45" s="56" t="s">
        <v>35</v>
      </c>
      <c r="C45" s="75" t="s">
        <v>243</v>
      </c>
      <c r="D45" s="112" t="s">
        <v>99</v>
      </c>
      <c r="E45" s="127"/>
      <c r="F45" s="45"/>
      <c r="G45" s="45"/>
      <c r="H45" s="45"/>
      <c r="I45" s="45"/>
      <c r="J45" s="45"/>
      <c r="K45" s="45"/>
      <c r="L45" s="71">
        <f t="shared" si="4"/>
        <v>0</v>
      </c>
      <c r="M45" s="46"/>
      <c r="N45" s="71">
        <f t="shared" si="5"/>
        <v>0</v>
      </c>
      <c r="O45" s="87" t="s">
        <v>203</v>
      </c>
      <c r="P45" s="1"/>
      <c r="Q45" s="1"/>
      <c r="R45" s="1"/>
      <c r="S45" s="1"/>
      <c r="T45" s="1"/>
    </row>
    <row r="46" spans="1:20" ht="15" customHeight="1" x14ac:dyDescent="0.3">
      <c r="A46" s="24">
        <v>34</v>
      </c>
      <c r="B46" s="56" t="s">
        <v>36</v>
      </c>
      <c r="C46" s="75" t="s">
        <v>243</v>
      </c>
      <c r="D46" s="112" t="s">
        <v>99</v>
      </c>
      <c r="E46" s="127"/>
      <c r="F46" s="45"/>
      <c r="G46" s="45"/>
      <c r="H46" s="45"/>
      <c r="I46" s="45"/>
      <c r="J46" s="45"/>
      <c r="K46" s="45"/>
      <c r="L46" s="71">
        <f t="shared" si="4"/>
        <v>0</v>
      </c>
      <c r="M46" s="46"/>
      <c r="N46" s="71">
        <f t="shared" si="5"/>
        <v>0</v>
      </c>
      <c r="O46" s="87" t="s">
        <v>432</v>
      </c>
      <c r="P46" s="1"/>
      <c r="Q46" s="1"/>
      <c r="R46" s="1"/>
      <c r="S46" s="1"/>
      <c r="T46" s="1"/>
    </row>
    <row r="47" spans="1:20" ht="15" customHeight="1" x14ac:dyDescent="0.3">
      <c r="A47" s="24">
        <v>35</v>
      </c>
      <c r="B47" s="56" t="s">
        <v>37</v>
      </c>
      <c r="C47" s="75" t="s">
        <v>243</v>
      </c>
      <c r="D47" s="112" t="s">
        <v>99</v>
      </c>
      <c r="E47" s="127"/>
      <c r="F47" s="45"/>
      <c r="G47" s="45"/>
      <c r="H47" s="45"/>
      <c r="I47" s="45"/>
      <c r="J47" s="45"/>
      <c r="K47" s="45"/>
      <c r="L47" s="71">
        <f t="shared" si="4"/>
        <v>0</v>
      </c>
      <c r="M47" s="46"/>
      <c r="N47" s="71">
        <f t="shared" si="5"/>
        <v>0</v>
      </c>
      <c r="O47" s="87" t="s">
        <v>433</v>
      </c>
      <c r="P47" s="1"/>
      <c r="Q47" s="1"/>
      <c r="R47" s="1"/>
      <c r="S47" s="1"/>
      <c r="T47" s="1"/>
    </row>
    <row r="48" spans="1:20" s="50" customFormat="1" ht="15" customHeight="1" x14ac:dyDescent="0.3">
      <c r="A48" s="17"/>
      <c r="B48" s="32" t="s">
        <v>38</v>
      </c>
      <c r="C48" s="76"/>
      <c r="D48" s="76"/>
      <c r="E48" s="102"/>
      <c r="F48" s="124"/>
      <c r="G48" s="124"/>
      <c r="H48" s="124"/>
      <c r="I48" s="124"/>
      <c r="J48" s="48"/>
      <c r="K48" s="48"/>
      <c r="L48" s="44"/>
      <c r="M48" s="44"/>
      <c r="N48" s="44"/>
      <c r="O48" s="121"/>
      <c r="P48" s="49"/>
      <c r="Q48" s="49"/>
      <c r="R48" s="49"/>
      <c r="S48" s="49"/>
      <c r="T48" s="49"/>
    </row>
    <row r="49" spans="1:20" ht="15" customHeight="1" x14ac:dyDescent="0.3">
      <c r="A49" s="18">
        <v>36</v>
      </c>
      <c r="B49" s="56" t="s">
        <v>39</v>
      </c>
      <c r="C49" s="75" t="s">
        <v>243</v>
      </c>
      <c r="D49" s="112" t="s">
        <v>99</v>
      </c>
      <c r="E49" s="127"/>
      <c r="F49" s="45"/>
      <c r="G49" s="45"/>
      <c r="H49" s="45"/>
      <c r="I49" s="45"/>
      <c r="J49" s="45"/>
      <c r="K49" s="45"/>
      <c r="L49" s="71">
        <f t="shared" ref="L49:L55" si="6">IF(C49=C$6,2,IF(C49=C$7,1,0))</f>
        <v>0</v>
      </c>
      <c r="M49" s="46"/>
      <c r="N49" s="71">
        <f t="shared" ref="N49:N55" si="7">L49*(1-M49)</f>
        <v>0</v>
      </c>
      <c r="O49" s="78" t="s">
        <v>434</v>
      </c>
      <c r="P49" s="1"/>
      <c r="Q49" s="1"/>
      <c r="R49" s="1"/>
      <c r="S49" s="1"/>
      <c r="T49" s="1"/>
    </row>
    <row r="50" spans="1:20" ht="15" customHeight="1" x14ac:dyDescent="0.3">
      <c r="A50" s="18">
        <v>37</v>
      </c>
      <c r="B50" s="56" t="s">
        <v>40</v>
      </c>
      <c r="C50" s="75" t="s">
        <v>243</v>
      </c>
      <c r="D50" s="112" t="s">
        <v>99</v>
      </c>
      <c r="E50" s="127"/>
      <c r="F50" s="45"/>
      <c r="G50" s="45"/>
      <c r="H50" s="45"/>
      <c r="I50" s="45"/>
      <c r="J50" s="45"/>
      <c r="K50" s="45"/>
      <c r="L50" s="71">
        <f t="shared" si="6"/>
        <v>0</v>
      </c>
      <c r="M50" s="46"/>
      <c r="N50" s="71">
        <f t="shared" si="7"/>
        <v>0</v>
      </c>
      <c r="O50" s="78" t="s">
        <v>435</v>
      </c>
      <c r="P50" s="1"/>
      <c r="Q50" s="1"/>
      <c r="R50" s="1"/>
      <c r="S50" s="1"/>
      <c r="T50" s="1"/>
    </row>
    <row r="51" spans="1:20" ht="15" customHeight="1" x14ac:dyDescent="0.3">
      <c r="A51" s="18">
        <v>38</v>
      </c>
      <c r="B51" s="56" t="s">
        <v>41</v>
      </c>
      <c r="C51" s="75" t="s">
        <v>243</v>
      </c>
      <c r="D51" s="112" t="s">
        <v>99</v>
      </c>
      <c r="E51" s="127"/>
      <c r="F51" s="45"/>
      <c r="G51" s="45"/>
      <c r="H51" s="45"/>
      <c r="I51" s="45"/>
      <c r="J51" s="45"/>
      <c r="K51" s="45"/>
      <c r="L51" s="71">
        <f t="shared" si="6"/>
        <v>0</v>
      </c>
      <c r="M51" s="46"/>
      <c r="N51" s="71">
        <f t="shared" si="7"/>
        <v>0</v>
      </c>
      <c r="O51" s="78" t="s">
        <v>436</v>
      </c>
      <c r="P51" s="1"/>
      <c r="Q51" s="1"/>
      <c r="R51" s="1"/>
      <c r="S51" s="1"/>
      <c r="T51" s="1"/>
    </row>
    <row r="52" spans="1:20" s="31" customFormat="1" ht="15" customHeight="1" x14ac:dyDescent="0.3">
      <c r="A52" s="21">
        <v>39</v>
      </c>
      <c r="B52" s="38" t="s">
        <v>42</v>
      </c>
      <c r="C52" s="75" t="s">
        <v>243</v>
      </c>
      <c r="D52" s="112" t="s">
        <v>539</v>
      </c>
      <c r="E52" s="127"/>
      <c r="F52" s="123" t="s">
        <v>409</v>
      </c>
      <c r="G52" s="123" t="s">
        <v>409</v>
      </c>
      <c r="H52" s="45"/>
      <c r="I52" s="45"/>
      <c r="J52" s="45"/>
      <c r="K52" s="45"/>
      <c r="L52" s="71">
        <f t="shared" si="6"/>
        <v>0</v>
      </c>
      <c r="M52" s="46"/>
      <c r="N52" s="71">
        <f t="shared" si="7"/>
        <v>0</v>
      </c>
      <c r="O52" s="78" t="s">
        <v>529</v>
      </c>
      <c r="P52" s="30"/>
      <c r="Q52" s="30"/>
      <c r="R52" s="30"/>
      <c r="S52" s="30"/>
      <c r="T52" s="30"/>
    </row>
    <row r="53" spans="1:20" ht="15" customHeight="1" x14ac:dyDescent="0.3">
      <c r="A53" s="18">
        <v>40</v>
      </c>
      <c r="B53" s="56" t="s">
        <v>93</v>
      </c>
      <c r="C53" s="75" t="s">
        <v>243</v>
      </c>
      <c r="D53" s="112" t="s">
        <v>99</v>
      </c>
      <c r="E53" s="127"/>
      <c r="F53" s="45"/>
      <c r="G53" s="45"/>
      <c r="H53" s="45"/>
      <c r="I53" s="45"/>
      <c r="J53" s="45"/>
      <c r="K53" s="45"/>
      <c r="L53" s="71">
        <f t="shared" si="6"/>
        <v>0</v>
      </c>
      <c r="M53" s="46"/>
      <c r="N53" s="71">
        <f t="shared" si="7"/>
        <v>0</v>
      </c>
      <c r="O53" s="78" t="s">
        <v>438</v>
      </c>
      <c r="P53" s="1"/>
      <c r="Q53" s="1"/>
      <c r="R53" s="1"/>
      <c r="S53" s="1"/>
      <c r="T53" s="1"/>
    </row>
    <row r="54" spans="1:20" ht="15" customHeight="1" x14ac:dyDescent="0.3">
      <c r="A54" s="18">
        <v>41</v>
      </c>
      <c r="B54" s="56" t="s">
        <v>43</v>
      </c>
      <c r="C54" s="75" t="s">
        <v>243</v>
      </c>
      <c r="D54" s="112" t="s">
        <v>99</v>
      </c>
      <c r="E54" s="127"/>
      <c r="F54" s="45"/>
      <c r="G54" s="45"/>
      <c r="H54" s="45"/>
      <c r="I54" s="45"/>
      <c r="J54" s="45"/>
      <c r="K54" s="45"/>
      <c r="L54" s="71">
        <f t="shared" si="6"/>
        <v>0</v>
      </c>
      <c r="M54" s="46"/>
      <c r="N54" s="71">
        <f t="shared" si="7"/>
        <v>0</v>
      </c>
      <c r="O54" s="78" t="s">
        <v>121</v>
      </c>
      <c r="P54" s="1"/>
      <c r="Q54" s="1"/>
      <c r="R54" s="1"/>
      <c r="S54" s="1"/>
      <c r="T54" s="1"/>
    </row>
    <row r="55" spans="1:20" ht="15" customHeight="1" x14ac:dyDescent="0.3">
      <c r="A55" s="18">
        <v>42</v>
      </c>
      <c r="B55" s="56" t="s">
        <v>44</v>
      </c>
      <c r="C55" s="75" t="s">
        <v>142</v>
      </c>
      <c r="D55" s="112" t="s">
        <v>97</v>
      </c>
      <c r="E55" s="127"/>
      <c r="F55" s="123">
        <v>42179</v>
      </c>
      <c r="G55" s="123" t="s">
        <v>410</v>
      </c>
      <c r="H55" s="45">
        <v>461</v>
      </c>
      <c r="I55" s="45" t="s">
        <v>97</v>
      </c>
      <c r="J55" s="45" t="s">
        <v>411</v>
      </c>
      <c r="K55" s="45"/>
      <c r="L55" s="71">
        <f t="shared" si="6"/>
        <v>2</v>
      </c>
      <c r="M55" s="46"/>
      <c r="N55" s="71">
        <f t="shared" si="7"/>
        <v>2</v>
      </c>
      <c r="O55" s="87" t="s">
        <v>122</v>
      </c>
      <c r="P55" s="1"/>
      <c r="Q55" s="1"/>
      <c r="R55" s="1"/>
      <c r="S55" s="1"/>
      <c r="T55" s="1"/>
    </row>
    <row r="56" spans="1:20" s="50" customFormat="1" ht="15" customHeight="1" x14ac:dyDescent="0.3">
      <c r="A56" s="17"/>
      <c r="B56" s="32" t="s">
        <v>45</v>
      </c>
      <c r="C56" s="76"/>
      <c r="D56" s="76"/>
      <c r="E56" s="102"/>
      <c r="F56" s="124"/>
      <c r="G56" s="124"/>
      <c r="H56" s="124"/>
      <c r="I56" s="124"/>
      <c r="J56" s="48"/>
      <c r="K56" s="48"/>
      <c r="L56" s="44"/>
      <c r="M56" s="44"/>
      <c r="N56" s="44"/>
      <c r="O56" s="121"/>
      <c r="P56" s="49"/>
      <c r="Q56" s="49"/>
      <c r="R56" s="49"/>
      <c r="S56" s="49"/>
      <c r="T56" s="49"/>
    </row>
    <row r="57" spans="1:20" ht="15" customHeight="1" x14ac:dyDescent="0.3">
      <c r="A57" s="18">
        <v>43</v>
      </c>
      <c r="B57" s="56" t="s">
        <v>46</v>
      </c>
      <c r="C57" s="75" t="s">
        <v>243</v>
      </c>
      <c r="D57" s="112" t="s">
        <v>99</v>
      </c>
      <c r="E57" s="127"/>
      <c r="F57" s="45"/>
      <c r="G57" s="45"/>
      <c r="H57" s="45"/>
      <c r="I57" s="45"/>
      <c r="J57" s="45"/>
      <c r="K57" s="45"/>
      <c r="L57" s="71">
        <f t="shared" ref="L57:L70" si="8">IF(C57=C$6,2,IF(C57=C$7,1,0))</f>
        <v>0</v>
      </c>
      <c r="M57" s="46"/>
      <c r="N57" s="71">
        <f t="shared" ref="N57:N70" si="9">L57*(1-M57)</f>
        <v>0</v>
      </c>
      <c r="O57" s="78" t="s">
        <v>439</v>
      </c>
      <c r="P57" s="1"/>
      <c r="Q57" s="1"/>
      <c r="R57" s="1"/>
      <c r="S57" s="1"/>
      <c r="T57" s="1"/>
    </row>
    <row r="58" spans="1:20" ht="15" customHeight="1" x14ac:dyDescent="0.3">
      <c r="A58" s="18">
        <v>44</v>
      </c>
      <c r="B58" s="56" t="s">
        <v>47</v>
      </c>
      <c r="C58" s="75" t="s">
        <v>243</v>
      </c>
      <c r="D58" s="112" t="s">
        <v>99</v>
      </c>
      <c r="E58" s="127"/>
      <c r="F58" s="45"/>
      <c r="G58" s="45"/>
      <c r="H58" s="45"/>
      <c r="I58" s="45"/>
      <c r="J58" s="45"/>
      <c r="K58" s="45"/>
      <c r="L58" s="71">
        <f t="shared" si="8"/>
        <v>0</v>
      </c>
      <c r="M58" s="46"/>
      <c r="N58" s="71">
        <f t="shared" si="9"/>
        <v>0</v>
      </c>
      <c r="O58" s="96" t="s">
        <v>205</v>
      </c>
      <c r="P58" s="1"/>
      <c r="Q58" s="1"/>
      <c r="R58" s="1"/>
      <c r="S58" s="1"/>
      <c r="T58" s="1"/>
    </row>
    <row r="59" spans="1:20" ht="15" customHeight="1" x14ac:dyDescent="0.3">
      <c r="A59" s="18">
        <v>45</v>
      </c>
      <c r="B59" s="56" t="s">
        <v>48</v>
      </c>
      <c r="C59" s="75" t="s">
        <v>243</v>
      </c>
      <c r="D59" s="112" t="s">
        <v>99</v>
      </c>
      <c r="E59" s="127"/>
      <c r="F59" s="45"/>
      <c r="G59" s="45"/>
      <c r="H59" s="45"/>
      <c r="I59" s="45"/>
      <c r="J59" s="45"/>
      <c r="K59" s="45"/>
      <c r="L59" s="71">
        <f t="shared" si="8"/>
        <v>0</v>
      </c>
      <c r="M59" s="46"/>
      <c r="N59" s="71">
        <f t="shared" si="9"/>
        <v>0</v>
      </c>
      <c r="O59" s="78" t="s">
        <v>440</v>
      </c>
      <c r="P59" s="1"/>
      <c r="Q59" s="1"/>
      <c r="R59" s="1"/>
      <c r="S59" s="1"/>
      <c r="T59" s="1"/>
    </row>
    <row r="60" spans="1:20" ht="15" customHeight="1" x14ac:dyDescent="0.3">
      <c r="A60" s="18">
        <v>46</v>
      </c>
      <c r="B60" s="56" t="s">
        <v>49</v>
      </c>
      <c r="C60" s="75" t="s">
        <v>243</v>
      </c>
      <c r="D60" s="112" t="s">
        <v>99</v>
      </c>
      <c r="E60" s="127"/>
      <c r="F60" s="45"/>
      <c r="G60" s="45"/>
      <c r="H60" s="45"/>
      <c r="I60" s="45"/>
      <c r="J60" s="45"/>
      <c r="K60" s="45"/>
      <c r="L60" s="71">
        <f t="shared" si="8"/>
        <v>0</v>
      </c>
      <c r="M60" s="46"/>
      <c r="N60" s="71">
        <f t="shared" si="9"/>
        <v>0</v>
      </c>
      <c r="O60" s="78" t="s">
        <v>441</v>
      </c>
      <c r="P60" s="1"/>
      <c r="Q60" s="1"/>
      <c r="R60" s="1"/>
      <c r="S60" s="1"/>
      <c r="T60" s="1"/>
    </row>
    <row r="61" spans="1:20" s="31" customFormat="1" ht="15" customHeight="1" x14ac:dyDescent="0.3">
      <c r="A61" s="21">
        <v>47</v>
      </c>
      <c r="B61" s="38" t="s">
        <v>50</v>
      </c>
      <c r="C61" s="72" t="s">
        <v>142</v>
      </c>
      <c r="D61" s="112" t="s">
        <v>97</v>
      </c>
      <c r="E61" s="127">
        <v>2</v>
      </c>
      <c r="F61" s="123">
        <v>42170</v>
      </c>
      <c r="G61" s="123">
        <v>42184</v>
      </c>
      <c r="H61" s="170">
        <v>416</v>
      </c>
      <c r="I61" s="170" t="s">
        <v>97</v>
      </c>
      <c r="J61" s="170" t="s">
        <v>411</v>
      </c>
      <c r="K61" s="170"/>
      <c r="L61" s="127">
        <f t="shared" si="8"/>
        <v>2</v>
      </c>
      <c r="M61" s="128"/>
      <c r="N61" s="127">
        <f t="shared" si="9"/>
        <v>2</v>
      </c>
      <c r="O61" s="135" t="s">
        <v>206</v>
      </c>
      <c r="P61" s="30"/>
      <c r="Q61" s="30"/>
      <c r="R61" s="30"/>
      <c r="S61" s="30"/>
      <c r="T61" s="30"/>
    </row>
    <row r="62" spans="1:20" ht="15" customHeight="1" x14ac:dyDescent="0.3">
      <c r="A62" s="18">
        <v>48</v>
      </c>
      <c r="B62" s="56" t="s">
        <v>51</v>
      </c>
      <c r="C62" s="75" t="s">
        <v>243</v>
      </c>
      <c r="D62" s="112" t="s">
        <v>99</v>
      </c>
      <c r="E62" s="127"/>
      <c r="F62" s="123"/>
      <c r="G62" s="123"/>
      <c r="H62" s="45"/>
      <c r="I62" s="45"/>
      <c r="J62" s="45"/>
      <c r="K62" s="45"/>
      <c r="L62" s="71">
        <f t="shared" si="8"/>
        <v>0</v>
      </c>
      <c r="M62" s="46"/>
      <c r="N62" s="71">
        <f t="shared" si="9"/>
        <v>0</v>
      </c>
      <c r="O62" s="87" t="s">
        <v>442</v>
      </c>
      <c r="P62" s="1"/>
      <c r="Q62" s="1"/>
      <c r="R62" s="1"/>
      <c r="S62" s="1"/>
      <c r="T62" s="1"/>
    </row>
    <row r="63" spans="1:20" ht="15" customHeight="1" x14ac:dyDescent="0.3">
      <c r="A63" s="18">
        <v>49</v>
      </c>
      <c r="B63" s="56" t="s">
        <v>52</v>
      </c>
      <c r="C63" s="75" t="s">
        <v>243</v>
      </c>
      <c r="D63" s="112" t="s">
        <v>99</v>
      </c>
      <c r="E63" s="127"/>
      <c r="F63" s="45"/>
      <c r="G63" s="45"/>
      <c r="H63" s="45"/>
      <c r="I63" s="45"/>
      <c r="J63" s="45"/>
      <c r="K63" s="45"/>
      <c r="L63" s="71">
        <f t="shared" si="8"/>
        <v>0</v>
      </c>
      <c r="M63" s="46"/>
      <c r="N63" s="71">
        <f t="shared" si="9"/>
        <v>0</v>
      </c>
      <c r="O63" s="87" t="s">
        <v>180</v>
      </c>
      <c r="P63" s="1"/>
      <c r="Q63" s="1"/>
      <c r="R63" s="1"/>
      <c r="S63" s="1"/>
      <c r="T63" s="1"/>
    </row>
    <row r="64" spans="1:20" ht="15" customHeight="1" x14ac:dyDescent="0.3">
      <c r="A64" s="18">
        <v>50</v>
      </c>
      <c r="B64" s="56" t="s">
        <v>53</v>
      </c>
      <c r="C64" s="75" t="s">
        <v>243</v>
      </c>
      <c r="D64" s="112" t="s">
        <v>99</v>
      </c>
      <c r="E64" s="127"/>
      <c r="F64" s="45"/>
      <c r="G64" s="45"/>
      <c r="H64" s="45"/>
      <c r="I64" s="45"/>
      <c r="J64" s="45"/>
      <c r="K64" s="45"/>
      <c r="L64" s="71">
        <f t="shared" si="8"/>
        <v>0</v>
      </c>
      <c r="M64" s="46"/>
      <c r="N64" s="71">
        <f t="shared" si="9"/>
        <v>0</v>
      </c>
      <c r="O64" s="87" t="s">
        <v>443</v>
      </c>
      <c r="P64" s="1"/>
      <c r="Q64" s="1"/>
      <c r="R64" s="1"/>
      <c r="S64" s="1"/>
      <c r="T64" s="1"/>
    </row>
    <row r="65" spans="1:20" ht="15" customHeight="1" x14ac:dyDescent="0.3">
      <c r="A65" s="18">
        <v>51</v>
      </c>
      <c r="B65" s="56" t="s">
        <v>54</v>
      </c>
      <c r="C65" s="75" t="s">
        <v>243</v>
      </c>
      <c r="D65" s="112" t="s">
        <v>99</v>
      </c>
      <c r="E65" s="127"/>
      <c r="F65" s="45"/>
      <c r="G65" s="45"/>
      <c r="H65" s="45"/>
      <c r="I65" s="45"/>
      <c r="J65" s="45"/>
      <c r="K65" s="45"/>
      <c r="L65" s="71">
        <f t="shared" si="8"/>
        <v>0</v>
      </c>
      <c r="M65" s="46"/>
      <c r="N65" s="71">
        <f t="shared" si="9"/>
        <v>0</v>
      </c>
      <c r="O65" s="87" t="s">
        <v>444</v>
      </c>
      <c r="P65" s="1"/>
      <c r="Q65" s="1"/>
      <c r="R65" s="1"/>
      <c r="S65" s="1"/>
      <c r="T65" s="1"/>
    </row>
    <row r="66" spans="1:20" s="31" customFormat="1" ht="15" customHeight="1" x14ac:dyDescent="0.3">
      <c r="A66" s="21">
        <v>52</v>
      </c>
      <c r="B66" s="38" t="s">
        <v>55</v>
      </c>
      <c r="C66" s="72" t="s">
        <v>142</v>
      </c>
      <c r="D66" s="112" t="s">
        <v>97</v>
      </c>
      <c r="E66" s="127">
        <v>2</v>
      </c>
      <c r="F66" s="123">
        <v>42165</v>
      </c>
      <c r="G66" s="123" t="s">
        <v>410</v>
      </c>
      <c r="H66" s="77" t="s">
        <v>445</v>
      </c>
      <c r="I66" s="45" t="s">
        <v>97</v>
      </c>
      <c r="J66" s="45" t="s">
        <v>411</v>
      </c>
      <c r="K66" s="45"/>
      <c r="L66" s="127">
        <f t="shared" si="8"/>
        <v>2</v>
      </c>
      <c r="M66" s="128"/>
      <c r="N66" s="127">
        <f t="shared" si="9"/>
        <v>2</v>
      </c>
      <c r="O66" s="87" t="s">
        <v>348</v>
      </c>
      <c r="P66" s="30"/>
      <c r="Q66" s="30"/>
      <c r="R66" s="30"/>
      <c r="S66" s="30"/>
      <c r="T66" s="30"/>
    </row>
    <row r="67" spans="1:20" s="31" customFormat="1" ht="15" customHeight="1" x14ac:dyDescent="0.3">
      <c r="A67" s="21">
        <v>53</v>
      </c>
      <c r="B67" s="38" t="s">
        <v>56</v>
      </c>
      <c r="C67" s="75" t="s">
        <v>243</v>
      </c>
      <c r="D67" s="112" t="s">
        <v>99</v>
      </c>
      <c r="E67" s="127"/>
      <c r="F67" s="45"/>
      <c r="G67" s="45"/>
      <c r="H67" s="45"/>
      <c r="I67" s="45"/>
      <c r="J67" s="45"/>
      <c r="K67" s="45"/>
      <c r="L67" s="71">
        <f t="shared" si="8"/>
        <v>0</v>
      </c>
      <c r="M67" s="46"/>
      <c r="N67" s="71">
        <f t="shared" si="9"/>
        <v>0</v>
      </c>
      <c r="O67" s="87" t="s">
        <v>446</v>
      </c>
      <c r="P67" s="30"/>
      <c r="Q67" s="30"/>
      <c r="R67" s="30"/>
      <c r="S67" s="30"/>
      <c r="T67" s="30"/>
    </row>
    <row r="68" spans="1:20" ht="15" customHeight="1" x14ac:dyDescent="0.3">
      <c r="A68" s="18">
        <v>54</v>
      </c>
      <c r="B68" s="56" t="s">
        <v>57</v>
      </c>
      <c r="C68" s="75" t="s">
        <v>243</v>
      </c>
      <c r="D68" s="112" t="s">
        <v>99</v>
      </c>
      <c r="E68" s="127"/>
      <c r="F68" s="45"/>
      <c r="G68" s="45"/>
      <c r="H68" s="45"/>
      <c r="I68" s="45"/>
      <c r="J68" s="45"/>
      <c r="K68" s="45"/>
      <c r="L68" s="71">
        <f t="shared" si="8"/>
        <v>0</v>
      </c>
      <c r="M68" s="46"/>
      <c r="N68" s="71">
        <f t="shared" si="9"/>
        <v>0</v>
      </c>
      <c r="O68" s="87" t="s">
        <v>447</v>
      </c>
      <c r="P68" s="1"/>
      <c r="Q68" s="1"/>
      <c r="R68" s="1"/>
      <c r="S68" s="1"/>
      <c r="T68" s="1"/>
    </row>
    <row r="69" spans="1:20" ht="15" customHeight="1" x14ac:dyDescent="0.3">
      <c r="A69" s="18">
        <v>55</v>
      </c>
      <c r="B69" s="56" t="s">
        <v>58</v>
      </c>
      <c r="C69" s="75" t="s">
        <v>243</v>
      </c>
      <c r="D69" s="112" t="s">
        <v>99</v>
      </c>
      <c r="E69" s="127"/>
      <c r="F69" s="45"/>
      <c r="G69" s="45"/>
      <c r="H69" s="45"/>
      <c r="I69" s="45"/>
      <c r="J69" s="45"/>
      <c r="K69" s="45"/>
      <c r="L69" s="71">
        <f t="shared" si="8"/>
        <v>0</v>
      </c>
      <c r="M69" s="46"/>
      <c r="N69" s="71">
        <f t="shared" si="9"/>
        <v>0</v>
      </c>
      <c r="O69" s="87" t="s">
        <v>214</v>
      </c>
      <c r="P69" s="1"/>
      <c r="Q69" s="1"/>
      <c r="R69" s="1"/>
      <c r="S69" s="1"/>
      <c r="T69" s="1"/>
    </row>
    <row r="70" spans="1:20" ht="15" customHeight="1" x14ac:dyDescent="0.3">
      <c r="A70" s="18">
        <v>56</v>
      </c>
      <c r="B70" s="56" t="s">
        <v>59</v>
      </c>
      <c r="C70" s="75" t="s">
        <v>142</v>
      </c>
      <c r="D70" s="112" t="s">
        <v>97</v>
      </c>
      <c r="E70" s="127">
        <v>1</v>
      </c>
      <c r="F70" s="123">
        <v>42159</v>
      </c>
      <c r="G70" s="123">
        <v>42185</v>
      </c>
      <c r="H70" s="45">
        <v>465</v>
      </c>
      <c r="I70" s="45" t="s">
        <v>97</v>
      </c>
      <c r="J70" s="45" t="s">
        <v>411</v>
      </c>
      <c r="K70" s="45"/>
      <c r="L70" s="71">
        <f t="shared" si="8"/>
        <v>2</v>
      </c>
      <c r="M70" s="46"/>
      <c r="N70" s="71">
        <f t="shared" si="9"/>
        <v>2</v>
      </c>
      <c r="O70" s="87" t="s">
        <v>349</v>
      </c>
      <c r="P70" s="1"/>
      <c r="Q70" s="1"/>
      <c r="R70" s="1"/>
      <c r="S70" s="1"/>
      <c r="T70" s="1"/>
    </row>
    <row r="71" spans="1:20" s="50" customFormat="1" ht="15" customHeight="1" x14ac:dyDescent="0.3">
      <c r="A71" s="17"/>
      <c r="B71" s="32" t="s">
        <v>60</v>
      </c>
      <c r="C71" s="76"/>
      <c r="D71" s="76"/>
      <c r="E71" s="102"/>
      <c r="F71" s="124"/>
      <c r="G71" s="124"/>
      <c r="H71" s="124"/>
      <c r="I71" s="124"/>
      <c r="J71" s="48"/>
      <c r="K71" s="48"/>
      <c r="L71" s="44"/>
      <c r="M71" s="44"/>
      <c r="N71" s="44"/>
      <c r="O71" s="121"/>
      <c r="P71" s="49"/>
      <c r="Q71" s="49"/>
      <c r="R71" s="49"/>
      <c r="S71" s="49"/>
      <c r="T71" s="49"/>
    </row>
    <row r="72" spans="1:20" ht="15" customHeight="1" x14ac:dyDescent="0.3">
      <c r="A72" s="18">
        <v>57</v>
      </c>
      <c r="B72" s="56" t="s">
        <v>61</v>
      </c>
      <c r="C72" s="75" t="s">
        <v>243</v>
      </c>
      <c r="D72" s="112" t="s">
        <v>99</v>
      </c>
      <c r="E72" s="127"/>
      <c r="F72" s="45"/>
      <c r="G72" s="45"/>
      <c r="H72" s="45"/>
      <c r="I72" s="45"/>
      <c r="J72" s="45"/>
      <c r="K72" s="45"/>
      <c r="L72" s="71">
        <f t="shared" ref="L72:L77" si="10">IF(C72=C$6,2,IF(C72=C$7,1,0))</f>
        <v>0</v>
      </c>
      <c r="M72" s="46"/>
      <c r="N72" s="71">
        <f t="shared" ref="N72:N77" si="11">L72*(1-M72)</f>
        <v>0</v>
      </c>
      <c r="O72" s="78" t="s">
        <v>448</v>
      </c>
      <c r="P72" s="1"/>
      <c r="Q72" s="1"/>
      <c r="R72" s="1"/>
      <c r="S72" s="1"/>
      <c r="T72" s="1"/>
    </row>
    <row r="73" spans="1:20" ht="15" customHeight="1" x14ac:dyDescent="0.3">
      <c r="A73" s="18">
        <v>58</v>
      </c>
      <c r="B73" s="56" t="s">
        <v>62</v>
      </c>
      <c r="C73" s="75" t="s">
        <v>243</v>
      </c>
      <c r="D73" s="112" t="s">
        <v>99</v>
      </c>
      <c r="E73" s="127"/>
      <c r="F73" s="45"/>
      <c r="G73" s="45"/>
      <c r="H73" s="45"/>
      <c r="I73" s="45"/>
      <c r="J73" s="45"/>
      <c r="K73" s="45"/>
      <c r="L73" s="71">
        <f t="shared" si="10"/>
        <v>0</v>
      </c>
      <c r="M73" s="46"/>
      <c r="N73" s="71">
        <f t="shared" si="11"/>
        <v>0</v>
      </c>
      <c r="O73" s="78" t="s">
        <v>449</v>
      </c>
      <c r="P73" s="1"/>
      <c r="Q73" s="1"/>
      <c r="R73" s="1"/>
      <c r="S73" s="1"/>
      <c r="T73" s="1"/>
    </row>
    <row r="74" spans="1:20" s="31" customFormat="1" ht="15" customHeight="1" x14ac:dyDescent="0.3">
      <c r="A74" s="21">
        <v>59</v>
      </c>
      <c r="B74" s="38" t="s">
        <v>63</v>
      </c>
      <c r="C74" s="75" t="s">
        <v>243</v>
      </c>
      <c r="D74" s="112" t="s">
        <v>99</v>
      </c>
      <c r="E74" s="127"/>
      <c r="F74" s="45"/>
      <c r="G74" s="45"/>
      <c r="H74" s="45"/>
      <c r="I74" s="45"/>
      <c r="J74" s="45"/>
      <c r="K74" s="45"/>
      <c r="L74" s="71">
        <f t="shared" si="10"/>
        <v>0</v>
      </c>
      <c r="M74" s="46"/>
      <c r="N74" s="71">
        <f t="shared" si="11"/>
        <v>0</v>
      </c>
      <c r="O74" s="78" t="s">
        <v>185</v>
      </c>
      <c r="P74" s="30"/>
      <c r="Q74" s="30"/>
      <c r="R74" s="30"/>
      <c r="S74" s="30"/>
      <c r="T74" s="30"/>
    </row>
    <row r="75" spans="1:20" ht="15" customHeight="1" x14ac:dyDescent="0.3">
      <c r="A75" s="18">
        <v>60</v>
      </c>
      <c r="B75" s="56" t="s">
        <v>64</v>
      </c>
      <c r="C75" s="75" t="s">
        <v>143</v>
      </c>
      <c r="D75" s="112" t="s">
        <v>97</v>
      </c>
      <c r="E75" s="127">
        <v>1</v>
      </c>
      <c r="F75" s="123">
        <v>42156</v>
      </c>
      <c r="G75" s="123">
        <v>42217</v>
      </c>
      <c r="H75" s="45">
        <v>125</v>
      </c>
      <c r="I75" s="45" t="s">
        <v>97</v>
      </c>
      <c r="J75" s="45" t="s">
        <v>411</v>
      </c>
      <c r="K75" s="45"/>
      <c r="L75" s="71">
        <f t="shared" si="10"/>
        <v>1</v>
      </c>
      <c r="M75" s="46"/>
      <c r="N75" s="71">
        <f t="shared" si="11"/>
        <v>1</v>
      </c>
      <c r="O75" s="87" t="s">
        <v>450</v>
      </c>
      <c r="P75" s="1"/>
      <c r="Q75" s="1"/>
      <c r="R75" s="1"/>
      <c r="S75" s="1"/>
      <c r="T75" s="1"/>
    </row>
    <row r="76" spans="1:20" ht="15" customHeight="1" x14ac:dyDescent="0.3">
      <c r="A76" s="18">
        <v>61</v>
      </c>
      <c r="B76" s="56" t="s">
        <v>65</v>
      </c>
      <c r="C76" s="75" t="s">
        <v>243</v>
      </c>
      <c r="D76" s="112" t="s">
        <v>99</v>
      </c>
      <c r="E76" s="156"/>
      <c r="F76" s="130"/>
      <c r="G76" s="130"/>
      <c r="H76" s="126"/>
      <c r="I76" s="45"/>
      <c r="J76" s="45"/>
      <c r="K76" s="45"/>
      <c r="L76" s="71">
        <f t="shared" si="10"/>
        <v>0</v>
      </c>
      <c r="M76" s="46"/>
      <c r="N76" s="71">
        <f t="shared" si="11"/>
        <v>0</v>
      </c>
      <c r="O76" s="78" t="s">
        <v>451</v>
      </c>
      <c r="P76" s="1"/>
      <c r="Q76" s="1"/>
      <c r="R76" s="1"/>
      <c r="S76" s="1"/>
      <c r="T76" s="1"/>
    </row>
    <row r="77" spans="1:20" ht="15" customHeight="1" x14ac:dyDescent="0.3">
      <c r="A77" s="18">
        <v>62</v>
      </c>
      <c r="B77" s="56" t="s">
        <v>66</v>
      </c>
      <c r="C77" s="75" t="s">
        <v>243</v>
      </c>
      <c r="D77" s="112" t="s">
        <v>99</v>
      </c>
      <c r="E77" s="127"/>
      <c r="F77" s="45"/>
      <c r="G77" s="45"/>
      <c r="H77" s="45"/>
      <c r="I77" s="45"/>
      <c r="J77" s="45"/>
      <c r="K77" s="45"/>
      <c r="L77" s="71">
        <f t="shared" si="10"/>
        <v>0</v>
      </c>
      <c r="M77" s="46"/>
      <c r="N77" s="71">
        <f t="shared" si="11"/>
        <v>0</v>
      </c>
      <c r="O77" s="78" t="s">
        <v>452</v>
      </c>
      <c r="P77" s="1"/>
      <c r="Q77" s="1"/>
      <c r="R77" s="1"/>
      <c r="S77" s="1"/>
      <c r="T77" s="1"/>
    </row>
    <row r="78" spans="1:20" s="50" customFormat="1" ht="15" customHeight="1" x14ac:dyDescent="0.3">
      <c r="A78" s="17"/>
      <c r="B78" s="32" t="s">
        <v>67</v>
      </c>
      <c r="C78" s="76"/>
      <c r="D78" s="76"/>
      <c r="E78" s="102"/>
      <c r="F78" s="124"/>
      <c r="G78" s="124"/>
      <c r="H78" s="124"/>
      <c r="I78" s="124"/>
      <c r="J78" s="48"/>
      <c r="K78" s="48"/>
      <c r="L78" s="44"/>
      <c r="M78" s="44"/>
      <c r="N78" s="44"/>
      <c r="O78" s="121"/>
      <c r="P78" s="49"/>
      <c r="Q78" s="49"/>
      <c r="R78" s="49"/>
      <c r="S78" s="49"/>
      <c r="T78" s="49"/>
    </row>
    <row r="79" spans="1:20" ht="15" customHeight="1" x14ac:dyDescent="0.3">
      <c r="A79" s="18">
        <v>63</v>
      </c>
      <c r="B79" s="56" t="s">
        <v>68</v>
      </c>
      <c r="C79" s="72" t="s">
        <v>243</v>
      </c>
      <c r="D79" s="112" t="s">
        <v>97</v>
      </c>
      <c r="E79" s="127">
        <v>1</v>
      </c>
      <c r="F79" s="184" t="s">
        <v>600</v>
      </c>
      <c r="G79" s="185" t="s">
        <v>410</v>
      </c>
      <c r="H79" s="45">
        <v>443</v>
      </c>
      <c r="I79" s="184" t="s">
        <v>97</v>
      </c>
      <c r="J79" s="184" t="s">
        <v>411</v>
      </c>
      <c r="K79" s="45"/>
      <c r="L79" s="71">
        <f t="shared" ref="L79:L90" si="12">IF(C79=C$6,2,IF(C79=C$7,1,0))</f>
        <v>0</v>
      </c>
      <c r="M79" s="46"/>
      <c r="N79" s="71">
        <f t="shared" ref="N79:N90" si="13">L79*(1-M79)</f>
        <v>0</v>
      </c>
      <c r="O79" s="87" t="s">
        <v>350</v>
      </c>
      <c r="P79" s="1"/>
      <c r="Q79" s="1"/>
      <c r="R79" s="1"/>
      <c r="S79" s="1"/>
      <c r="T79" s="1"/>
    </row>
    <row r="80" spans="1:20" ht="15" customHeight="1" x14ac:dyDescent="0.3">
      <c r="A80" s="18">
        <v>64</v>
      </c>
      <c r="B80" s="56" t="s">
        <v>69</v>
      </c>
      <c r="C80" s="72" t="s">
        <v>243</v>
      </c>
      <c r="D80" s="112" t="s">
        <v>97</v>
      </c>
      <c r="E80" s="127">
        <v>1</v>
      </c>
      <c r="F80" s="45" t="s">
        <v>631</v>
      </c>
      <c r="G80" s="45" t="s">
        <v>632</v>
      </c>
      <c r="H80" s="45">
        <v>51</v>
      </c>
      <c r="I80" s="194" t="s">
        <v>97</v>
      </c>
      <c r="J80" s="194" t="s">
        <v>411</v>
      </c>
      <c r="K80" s="45"/>
      <c r="L80" s="71">
        <f t="shared" si="12"/>
        <v>0</v>
      </c>
      <c r="M80" s="46"/>
      <c r="N80" s="71">
        <f t="shared" si="13"/>
        <v>0</v>
      </c>
      <c r="O80" s="81" t="s">
        <v>125</v>
      </c>
      <c r="P80" s="1"/>
      <c r="Q80" s="1"/>
      <c r="R80" s="1"/>
      <c r="S80" s="1"/>
      <c r="T80" s="1"/>
    </row>
    <row r="81" spans="1:20" ht="15" customHeight="1" x14ac:dyDescent="0.3">
      <c r="A81" s="18">
        <v>65</v>
      </c>
      <c r="B81" s="56" t="s">
        <v>70</v>
      </c>
      <c r="C81" s="72" t="s">
        <v>243</v>
      </c>
      <c r="D81" s="112" t="s">
        <v>99</v>
      </c>
      <c r="E81" s="127"/>
      <c r="F81" s="45"/>
      <c r="G81" s="45"/>
      <c r="H81" s="45"/>
      <c r="I81" s="45"/>
      <c r="J81" s="45"/>
      <c r="K81" s="45"/>
      <c r="L81" s="71">
        <f t="shared" si="12"/>
        <v>0</v>
      </c>
      <c r="M81" s="46"/>
      <c r="N81" s="71">
        <f t="shared" si="13"/>
        <v>0</v>
      </c>
      <c r="O81" s="78" t="s">
        <v>454</v>
      </c>
      <c r="P81" s="1"/>
      <c r="Q81" s="1"/>
      <c r="R81" s="1"/>
      <c r="S81" s="1"/>
      <c r="T81" s="1"/>
    </row>
    <row r="82" spans="1:20" ht="15" customHeight="1" x14ac:dyDescent="0.3">
      <c r="A82" s="18">
        <v>66</v>
      </c>
      <c r="B82" s="56" t="s">
        <v>71</v>
      </c>
      <c r="C82" s="75" t="s">
        <v>243</v>
      </c>
      <c r="D82" s="112" t="s">
        <v>99</v>
      </c>
      <c r="E82" s="127"/>
      <c r="F82" s="45"/>
      <c r="G82" s="45"/>
      <c r="H82" s="45"/>
      <c r="I82" s="45"/>
      <c r="J82" s="45"/>
      <c r="K82" s="45"/>
      <c r="L82" s="71">
        <f t="shared" si="12"/>
        <v>0</v>
      </c>
      <c r="M82" s="46"/>
      <c r="N82" s="71">
        <f t="shared" si="13"/>
        <v>0</v>
      </c>
      <c r="O82" s="78" t="s">
        <v>219</v>
      </c>
      <c r="P82" s="1"/>
      <c r="Q82" s="1"/>
      <c r="R82" s="1"/>
      <c r="S82" s="1"/>
      <c r="T82" s="1"/>
    </row>
    <row r="83" spans="1:20" ht="15" customHeight="1" x14ac:dyDescent="0.3">
      <c r="A83" s="18">
        <v>67</v>
      </c>
      <c r="B83" s="56" t="s">
        <v>72</v>
      </c>
      <c r="C83" s="75" t="s">
        <v>142</v>
      </c>
      <c r="D83" s="112" t="s">
        <v>97</v>
      </c>
      <c r="E83" s="127">
        <v>1</v>
      </c>
      <c r="F83" s="123">
        <v>42172</v>
      </c>
      <c r="G83" s="123">
        <v>42185</v>
      </c>
      <c r="H83" s="45">
        <v>419</v>
      </c>
      <c r="I83" s="45" t="s">
        <v>97</v>
      </c>
      <c r="J83" s="45" t="s">
        <v>411</v>
      </c>
      <c r="K83" s="45"/>
      <c r="L83" s="71">
        <f t="shared" si="12"/>
        <v>2</v>
      </c>
      <c r="M83" s="46"/>
      <c r="N83" s="71">
        <f t="shared" si="13"/>
        <v>2</v>
      </c>
      <c r="O83" s="78" t="s">
        <v>322</v>
      </c>
      <c r="P83" s="1"/>
      <c r="Q83" s="1"/>
      <c r="R83" s="1"/>
      <c r="S83" s="1"/>
      <c r="T83" s="1"/>
    </row>
    <row r="84" spans="1:20" ht="15" customHeight="1" x14ac:dyDescent="0.3">
      <c r="A84" s="18">
        <v>68</v>
      </c>
      <c r="B84" s="56" t="s">
        <v>73</v>
      </c>
      <c r="C84" s="75" t="s">
        <v>243</v>
      </c>
      <c r="D84" s="157" t="s">
        <v>99</v>
      </c>
      <c r="E84" s="156"/>
      <c r="F84" s="131"/>
      <c r="G84" s="45"/>
      <c r="H84" s="45"/>
      <c r="I84" s="45"/>
      <c r="J84" s="45"/>
      <c r="K84" s="45"/>
      <c r="L84" s="71">
        <f t="shared" si="12"/>
        <v>0</v>
      </c>
      <c r="M84" s="46"/>
      <c r="N84" s="71">
        <f t="shared" si="13"/>
        <v>0</v>
      </c>
      <c r="O84" s="78" t="s">
        <v>455</v>
      </c>
      <c r="P84" s="1"/>
      <c r="Q84" s="1"/>
      <c r="R84" s="1"/>
      <c r="S84" s="1"/>
      <c r="T84" s="1"/>
    </row>
    <row r="85" spans="1:20" ht="15" customHeight="1" x14ac:dyDescent="0.3">
      <c r="A85" s="18">
        <v>69</v>
      </c>
      <c r="B85" s="56" t="s">
        <v>74</v>
      </c>
      <c r="C85" s="75" t="s">
        <v>142</v>
      </c>
      <c r="D85" s="112" t="s">
        <v>97</v>
      </c>
      <c r="E85" s="127">
        <v>1</v>
      </c>
      <c r="F85" s="123">
        <v>42137</v>
      </c>
      <c r="G85" s="123">
        <v>42185</v>
      </c>
      <c r="H85" s="45">
        <v>412</v>
      </c>
      <c r="I85" s="45" t="s">
        <v>97</v>
      </c>
      <c r="J85" s="45" t="s">
        <v>411</v>
      </c>
      <c r="K85" s="45"/>
      <c r="L85" s="71">
        <f t="shared" si="12"/>
        <v>2</v>
      </c>
      <c r="M85" s="46"/>
      <c r="N85" s="71">
        <f t="shared" si="13"/>
        <v>2</v>
      </c>
      <c r="O85" s="78" t="s">
        <v>324</v>
      </c>
      <c r="P85" s="1"/>
      <c r="Q85" s="1"/>
      <c r="R85" s="1"/>
      <c r="S85" s="1"/>
      <c r="T85" s="1"/>
    </row>
    <row r="86" spans="1:20" ht="15" customHeight="1" x14ac:dyDescent="0.3">
      <c r="A86" s="18">
        <v>70</v>
      </c>
      <c r="B86" s="56" t="s">
        <v>75</v>
      </c>
      <c r="C86" s="75" t="s">
        <v>143</v>
      </c>
      <c r="D86" s="112" t="s">
        <v>97</v>
      </c>
      <c r="E86" s="127">
        <v>1</v>
      </c>
      <c r="F86" s="123">
        <v>42173</v>
      </c>
      <c r="G86" s="123">
        <v>42185</v>
      </c>
      <c r="H86" s="45">
        <v>106</v>
      </c>
      <c r="I86" s="45" t="s">
        <v>97</v>
      </c>
      <c r="J86" s="45" t="s">
        <v>411</v>
      </c>
      <c r="K86" s="45"/>
      <c r="L86" s="71">
        <f t="shared" si="12"/>
        <v>1</v>
      </c>
      <c r="M86" s="46"/>
      <c r="N86" s="71">
        <f t="shared" si="13"/>
        <v>1</v>
      </c>
      <c r="O86" s="78" t="s">
        <v>326</v>
      </c>
      <c r="P86" s="1"/>
      <c r="Q86" s="1"/>
      <c r="R86" s="1"/>
      <c r="S86" s="1"/>
      <c r="T86" s="1"/>
    </row>
    <row r="87" spans="1:20" s="31" customFormat="1" ht="15" customHeight="1" x14ac:dyDescent="0.3">
      <c r="A87" s="21">
        <v>71</v>
      </c>
      <c r="B87" s="38" t="s">
        <v>76</v>
      </c>
      <c r="C87" s="72" t="s">
        <v>243</v>
      </c>
      <c r="D87" s="112" t="s">
        <v>99</v>
      </c>
      <c r="E87" s="127"/>
      <c r="F87" s="45"/>
      <c r="G87" s="45"/>
      <c r="H87" s="45"/>
      <c r="I87" s="45"/>
      <c r="J87" s="45"/>
      <c r="K87" s="45"/>
      <c r="L87" s="71">
        <f t="shared" si="12"/>
        <v>0</v>
      </c>
      <c r="M87" s="46"/>
      <c r="N87" s="71">
        <f t="shared" si="13"/>
        <v>0</v>
      </c>
      <c r="O87" s="78" t="s">
        <v>128</v>
      </c>
      <c r="P87" s="30"/>
      <c r="Q87" s="30"/>
      <c r="R87" s="30"/>
      <c r="S87" s="30"/>
      <c r="T87" s="30"/>
    </row>
    <row r="88" spans="1:20" ht="15" customHeight="1" x14ac:dyDescent="0.3">
      <c r="A88" s="18">
        <v>72</v>
      </c>
      <c r="B88" s="38" t="s">
        <v>77</v>
      </c>
      <c r="C88" s="72" t="s">
        <v>243</v>
      </c>
      <c r="D88" s="112" t="s">
        <v>99</v>
      </c>
      <c r="E88" s="127"/>
      <c r="F88" s="169"/>
      <c r="G88" s="169"/>
      <c r="H88" s="169"/>
      <c r="I88" s="169"/>
      <c r="J88" s="45"/>
      <c r="K88" s="45"/>
      <c r="L88" s="71">
        <f t="shared" si="12"/>
        <v>0</v>
      </c>
      <c r="M88" s="46"/>
      <c r="N88" s="71">
        <f t="shared" si="13"/>
        <v>0</v>
      </c>
      <c r="O88" s="78" t="s">
        <v>223</v>
      </c>
      <c r="P88" s="1"/>
      <c r="Q88" s="1"/>
      <c r="R88" s="1"/>
      <c r="S88" s="1"/>
      <c r="T88" s="1"/>
    </row>
    <row r="89" spans="1:20" ht="15" customHeight="1" x14ac:dyDescent="0.3">
      <c r="A89" s="18">
        <v>73</v>
      </c>
      <c r="B89" s="38" t="s">
        <v>78</v>
      </c>
      <c r="C89" s="72" t="s">
        <v>142</v>
      </c>
      <c r="D89" s="112" t="s">
        <v>97</v>
      </c>
      <c r="E89" s="127" t="s">
        <v>540</v>
      </c>
      <c r="F89" s="169" t="s">
        <v>409</v>
      </c>
      <c r="G89" s="123">
        <v>42182</v>
      </c>
      <c r="H89" s="169">
        <v>530</v>
      </c>
      <c r="I89" s="169" t="s">
        <v>97</v>
      </c>
      <c r="J89" s="45" t="s">
        <v>411</v>
      </c>
      <c r="K89" s="45"/>
      <c r="L89" s="71">
        <f t="shared" si="12"/>
        <v>2</v>
      </c>
      <c r="M89" s="46"/>
      <c r="N89" s="71">
        <f t="shared" si="13"/>
        <v>2</v>
      </c>
      <c r="O89" s="78" t="s">
        <v>129</v>
      </c>
      <c r="P89" s="1"/>
      <c r="Q89" s="1"/>
      <c r="R89" s="1"/>
      <c r="S89" s="1"/>
      <c r="T89" s="1"/>
    </row>
    <row r="90" spans="1:20" ht="15" customHeight="1" x14ac:dyDescent="0.3">
      <c r="A90" s="18">
        <v>74</v>
      </c>
      <c r="B90" s="38" t="s">
        <v>79</v>
      </c>
      <c r="C90" s="72" t="s">
        <v>243</v>
      </c>
      <c r="D90" s="112" t="s">
        <v>99</v>
      </c>
      <c r="E90" s="127"/>
      <c r="F90" s="45"/>
      <c r="G90" s="45"/>
      <c r="H90" s="45"/>
      <c r="I90" s="45"/>
      <c r="J90" s="45"/>
      <c r="K90" s="45"/>
      <c r="L90" s="71">
        <f t="shared" si="12"/>
        <v>0</v>
      </c>
      <c r="M90" s="46"/>
      <c r="N90" s="71">
        <f t="shared" si="13"/>
        <v>0</v>
      </c>
      <c r="O90" s="78" t="s">
        <v>130</v>
      </c>
      <c r="P90" s="1"/>
      <c r="Q90" s="1"/>
      <c r="R90" s="1"/>
      <c r="S90" s="1"/>
      <c r="T90" s="1"/>
    </row>
    <row r="91" spans="1:20" s="50" customFormat="1" ht="15" customHeight="1" x14ac:dyDescent="0.3">
      <c r="A91" s="17"/>
      <c r="B91" s="32" t="s">
        <v>80</v>
      </c>
      <c r="C91" s="76"/>
      <c r="D91" s="76"/>
      <c r="E91" s="102"/>
      <c r="F91" s="124"/>
      <c r="G91" s="124"/>
      <c r="H91" s="124"/>
      <c r="I91" s="124"/>
      <c r="J91" s="48"/>
      <c r="K91" s="48"/>
      <c r="L91" s="44"/>
      <c r="M91" s="44"/>
      <c r="N91" s="44"/>
      <c r="O91" s="121"/>
      <c r="P91" s="49"/>
      <c r="Q91" s="49"/>
      <c r="R91" s="49"/>
      <c r="S91" s="49"/>
      <c r="T91" s="49"/>
    </row>
    <row r="92" spans="1:20" ht="15" customHeight="1" x14ac:dyDescent="0.3">
      <c r="A92" s="18">
        <v>75</v>
      </c>
      <c r="B92" s="56" t="s">
        <v>81</v>
      </c>
      <c r="C92" s="75" t="s">
        <v>243</v>
      </c>
      <c r="D92" s="112" t="s">
        <v>99</v>
      </c>
      <c r="E92" s="127"/>
      <c r="F92" s="45"/>
      <c r="G92" s="45"/>
      <c r="H92" s="45"/>
      <c r="I92" s="45"/>
      <c r="J92" s="45"/>
      <c r="K92" s="45"/>
      <c r="L92" s="71">
        <f t="shared" ref="L92:L100" si="14">IF(C92=C$6,2,IF(C92=C$7,1,0))</f>
        <v>0</v>
      </c>
      <c r="M92" s="46"/>
      <c r="N92" s="71">
        <f t="shared" ref="N92:N100" si="15">L92*(1-M92)</f>
        <v>0</v>
      </c>
      <c r="O92" s="78" t="s">
        <v>456</v>
      </c>
      <c r="P92" s="1"/>
      <c r="Q92" s="1"/>
      <c r="R92" s="1"/>
      <c r="S92" s="1"/>
      <c r="T92" s="1"/>
    </row>
    <row r="93" spans="1:20" ht="15" customHeight="1" x14ac:dyDescent="0.3">
      <c r="A93" s="18">
        <v>76</v>
      </c>
      <c r="B93" s="56" t="s">
        <v>82</v>
      </c>
      <c r="C93" s="75" t="s">
        <v>243</v>
      </c>
      <c r="D93" s="112" t="s">
        <v>99</v>
      </c>
      <c r="E93" s="127"/>
      <c r="F93" s="45"/>
      <c r="G93" s="45"/>
      <c r="H93" s="45"/>
      <c r="I93" s="45"/>
      <c r="J93" s="45"/>
      <c r="K93" s="45"/>
      <c r="L93" s="71">
        <f t="shared" si="14"/>
        <v>0</v>
      </c>
      <c r="M93" s="46"/>
      <c r="N93" s="71">
        <f t="shared" si="15"/>
        <v>0</v>
      </c>
      <c r="O93" s="78" t="s">
        <v>190</v>
      </c>
      <c r="P93" s="1"/>
      <c r="Q93" s="1"/>
      <c r="R93" s="1"/>
      <c r="S93" s="1"/>
      <c r="T93" s="1"/>
    </row>
    <row r="94" spans="1:20" ht="15" customHeight="1" x14ac:dyDescent="0.3">
      <c r="A94" s="18">
        <v>77</v>
      </c>
      <c r="B94" s="56" t="s">
        <v>83</v>
      </c>
      <c r="C94" s="75" t="s">
        <v>243</v>
      </c>
      <c r="D94" s="112" t="s">
        <v>99</v>
      </c>
      <c r="E94" s="127"/>
      <c r="F94" s="45"/>
      <c r="G94" s="45"/>
      <c r="H94" s="45"/>
      <c r="I94" s="45"/>
      <c r="J94" s="45"/>
      <c r="K94" s="45"/>
      <c r="L94" s="71">
        <f t="shared" si="14"/>
        <v>0</v>
      </c>
      <c r="M94" s="46"/>
      <c r="N94" s="71">
        <f t="shared" si="15"/>
        <v>0</v>
      </c>
      <c r="O94" s="78" t="s">
        <v>538</v>
      </c>
      <c r="P94" s="1"/>
      <c r="Q94" s="1"/>
      <c r="R94" s="1"/>
      <c r="S94" s="1"/>
      <c r="T94" s="1"/>
    </row>
    <row r="95" spans="1:20" ht="15" customHeight="1" x14ac:dyDescent="0.3">
      <c r="A95" s="18">
        <v>78</v>
      </c>
      <c r="B95" s="56" t="s">
        <v>84</v>
      </c>
      <c r="C95" s="75" t="s">
        <v>243</v>
      </c>
      <c r="D95" s="112" t="s">
        <v>99</v>
      </c>
      <c r="E95" s="127"/>
      <c r="F95" s="45"/>
      <c r="G95" s="45"/>
      <c r="H95" s="45"/>
      <c r="I95" s="45"/>
      <c r="J95" s="45"/>
      <c r="K95" s="45"/>
      <c r="L95" s="71">
        <f t="shared" si="14"/>
        <v>0</v>
      </c>
      <c r="M95" s="46"/>
      <c r="N95" s="71">
        <f t="shared" si="15"/>
        <v>0</v>
      </c>
      <c r="O95" s="78" t="s">
        <v>458</v>
      </c>
      <c r="P95" s="1"/>
      <c r="Q95" s="1"/>
      <c r="R95" s="1"/>
      <c r="S95" s="1"/>
      <c r="T95" s="1"/>
    </row>
    <row r="96" spans="1:20" ht="15" customHeight="1" x14ac:dyDescent="0.3">
      <c r="A96" s="18">
        <v>79</v>
      </c>
      <c r="B96" s="56" t="s">
        <v>85</v>
      </c>
      <c r="C96" s="75" t="s">
        <v>243</v>
      </c>
      <c r="D96" s="112" t="s">
        <v>99</v>
      </c>
      <c r="E96" s="127"/>
      <c r="F96" s="45"/>
      <c r="G96" s="45"/>
      <c r="H96" s="45"/>
      <c r="I96" s="45"/>
      <c r="J96" s="45"/>
      <c r="K96" s="45"/>
      <c r="L96" s="71">
        <f t="shared" si="14"/>
        <v>0</v>
      </c>
      <c r="M96" s="46"/>
      <c r="N96" s="71">
        <f t="shared" si="15"/>
        <v>0</v>
      </c>
      <c r="O96" s="78" t="s">
        <v>131</v>
      </c>
      <c r="P96" s="1"/>
      <c r="Q96" s="1"/>
      <c r="R96" s="1"/>
      <c r="S96" s="1"/>
      <c r="T96" s="1"/>
    </row>
    <row r="97" spans="1:20" ht="15" customHeight="1" x14ac:dyDescent="0.3">
      <c r="A97" s="18">
        <v>80</v>
      </c>
      <c r="B97" s="56" t="s">
        <v>86</v>
      </c>
      <c r="C97" s="75" t="s">
        <v>243</v>
      </c>
      <c r="D97" s="112" t="s">
        <v>99</v>
      </c>
      <c r="E97" s="127"/>
      <c r="F97" s="45"/>
      <c r="G97" s="45"/>
      <c r="H97" s="45"/>
      <c r="I97" s="45"/>
      <c r="J97" s="45"/>
      <c r="K97" s="45"/>
      <c r="L97" s="71">
        <f t="shared" si="14"/>
        <v>0</v>
      </c>
      <c r="M97" s="46"/>
      <c r="N97" s="71">
        <f t="shared" si="15"/>
        <v>0</v>
      </c>
      <c r="O97" s="78" t="s">
        <v>227</v>
      </c>
      <c r="P97" s="1"/>
      <c r="Q97" s="1"/>
      <c r="R97" s="1"/>
      <c r="S97" s="1"/>
      <c r="T97" s="1"/>
    </row>
    <row r="98" spans="1:20" ht="15" customHeight="1" x14ac:dyDescent="0.3">
      <c r="A98" s="18">
        <v>81</v>
      </c>
      <c r="B98" s="56" t="s">
        <v>87</v>
      </c>
      <c r="C98" s="75" t="s">
        <v>243</v>
      </c>
      <c r="D98" s="112" t="s">
        <v>97</v>
      </c>
      <c r="E98" s="127">
        <v>1</v>
      </c>
      <c r="F98" s="45" t="s">
        <v>409</v>
      </c>
      <c r="G98" s="45" t="s">
        <v>410</v>
      </c>
      <c r="H98" s="45">
        <v>41</v>
      </c>
      <c r="I98" s="45" t="s">
        <v>97</v>
      </c>
      <c r="J98" s="45" t="s">
        <v>411</v>
      </c>
      <c r="K98" s="45"/>
      <c r="L98" s="71">
        <f t="shared" si="14"/>
        <v>0</v>
      </c>
      <c r="M98" s="46"/>
      <c r="N98" s="71">
        <f t="shared" si="15"/>
        <v>0</v>
      </c>
      <c r="O98" s="78" t="s">
        <v>341</v>
      </c>
      <c r="P98" s="1"/>
      <c r="Q98" s="1"/>
      <c r="R98" s="1"/>
      <c r="S98" s="1"/>
      <c r="T98" s="1"/>
    </row>
    <row r="99" spans="1:20" ht="15" customHeight="1" x14ac:dyDescent="0.3">
      <c r="A99" s="18">
        <v>82</v>
      </c>
      <c r="B99" s="56" t="s">
        <v>88</v>
      </c>
      <c r="C99" s="75" t="s">
        <v>243</v>
      </c>
      <c r="D99" s="112" t="s">
        <v>99</v>
      </c>
      <c r="E99" s="127"/>
      <c r="F99" s="45"/>
      <c r="G99" s="45"/>
      <c r="H99" s="45"/>
      <c r="I99" s="45"/>
      <c r="J99" s="45"/>
      <c r="K99" s="45"/>
      <c r="L99" s="71">
        <f t="shared" si="14"/>
        <v>0</v>
      </c>
      <c r="M99" s="46"/>
      <c r="N99" s="71">
        <f t="shared" si="15"/>
        <v>0</v>
      </c>
      <c r="O99" s="78" t="s">
        <v>192</v>
      </c>
    </row>
    <row r="100" spans="1:20" ht="15" customHeight="1" x14ac:dyDescent="0.3">
      <c r="A100" s="18">
        <v>83</v>
      </c>
      <c r="B100" s="56" t="s">
        <v>89</v>
      </c>
      <c r="C100" s="75" t="s">
        <v>243</v>
      </c>
      <c r="D100" s="112" t="s">
        <v>99</v>
      </c>
      <c r="E100" s="127"/>
      <c r="F100" s="45"/>
      <c r="G100" s="45"/>
      <c r="H100" s="45"/>
      <c r="I100" s="45"/>
      <c r="J100" s="45"/>
      <c r="K100" s="45"/>
      <c r="L100" s="71">
        <f t="shared" si="14"/>
        <v>0</v>
      </c>
      <c r="M100" s="46"/>
      <c r="N100" s="71">
        <f t="shared" si="15"/>
        <v>0</v>
      </c>
      <c r="O100" s="78" t="s">
        <v>232</v>
      </c>
    </row>
    <row r="101" spans="1:20" s="159" customFormat="1" ht="15" customHeight="1" x14ac:dyDescent="0.3">
      <c r="A101" s="17"/>
      <c r="B101" s="32" t="s">
        <v>154</v>
      </c>
      <c r="C101" s="76"/>
      <c r="D101" s="76"/>
      <c r="E101" s="76"/>
      <c r="F101" s="124"/>
      <c r="G101" s="124"/>
      <c r="H101" s="124"/>
      <c r="I101" s="124"/>
      <c r="J101" s="48"/>
      <c r="K101" s="48"/>
      <c r="L101" s="44"/>
      <c r="M101" s="44"/>
      <c r="N101" s="44"/>
      <c r="O101" s="121"/>
      <c r="P101" s="158"/>
      <c r="Q101" s="158"/>
      <c r="R101" s="158"/>
      <c r="S101" s="158"/>
      <c r="T101" s="158"/>
    </row>
    <row r="102" spans="1:20" ht="15" customHeight="1" x14ac:dyDescent="0.3">
      <c r="A102" s="18">
        <v>84</v>
      </c>
      <c r="B102" s="57" t="s">
        <v>155</v>
      </c>
      <c r="C102" s="75" t="s">
        <v>243</v>
      </c>
      <c r="D102" s="112" t="s">
        <v>99</v>
      </c>
      <c r="E102" s="127"/>
      <c r="F102" s="45"/>
      <c r="G102" s="45"/>
      <c r="H102" s="45"/>
      <c r="I102" s="45"/>
      <c r="J102" s="45"/>
      <c r="K102" s="45"/>
      <c r="L102" s="71">
        <f>IF(C102=C$6,2,IF(C102=C$7,1,0))</f>
        <v>0</v>
      </c>
      <c r="M102" s="46"/>
      <c r="N102" s="71">
        <f t="shared" ref="N102:N103" si="16">L102*(1-M102)</f>
        <v>0</v>
      </c>
      <c r="O102" s="78" t="s">
        <v>224</v>
      </c>
    </row>
    <row r="103" spans="1:20" ht="15" customHeight="1" x14ac:dyDescent="0.3">
      <c r="A103" s="18">
        <v>85</v>
      </c>
      <c r="B103" s="57" t="s">
        <v>156</v>
      </c>
      <c r="C103" s="75" t="s">
        <v>243</v>
      </c>
      <c r="D103" s="112" t="s">
        <v>99</v>
      </c>
      <c r="E103" s="127"/>
      <c r="F103" s="45"/>
      <c r="G103" s="45"/>
      <c r="H103" s="45"/>
      <c r="I103" s="45"/>
      <c r="J103" s="45"/>
      <c r="K103" s="45"/>
      <c r="L103" s="71">
        <f>IF(C103=C$6,2,IF(C103=C$7,1,0))</f>
        <v>0</v>
      </c>
      <c r="M103" s="46"/>
      <c r="N103" s="71">
        <f t="shared" si="16"/>
        <v>0</v>
      </c>
      <c r="O103" s="78" t="s">
        <v>226</v>
      </c>
    </row>
    <row r="104" spans="1:20" x14ac:dyDescent="0.3">
      <c r="A104" s="28"/>
      <c r="B104" s="58"/>
      <c r="C104" s="29"/>
      <c r="D104" s="160"/>
      <c r="E104" s="160"/>
      <c r="F104" s="29"/>
      <c r="G104" s="29"/>
      <c r="H104" s="29"/>
      <c r="I104" s="29"/>
      <c r="J104" s="29"/>
      <c r="L104" s="29"/>
      <c r="M104" s="29"/>
      <c r="N104" s="29"/>
      <c r="O104" s="103"/>
    </row>
  </sheetData>
  <mergeCells count="20">
    <mergeCell ref="D5:D8"/>
    <mergeCell ref="E5:E8"/>
    <mergeCell ref="F5:F8"/>
    <mergeCell ref="G5:G8"/>
    <mergeCell ref="H5:H8"/>
    <mergeCell ref="I5:I8"/>
    <mergeCell ref="L4:N5"/>
    <mergeCell ref="N6:N8"/>
    <mergeCell ref="A3:O3"/>
    <mergeCell ref="A4:A5"/>
    <mergeCell ref="B4:B5"/>
    <mergeCell ref="C4:C5"/>
    <mergeCell ref="D4:J4"/>
    <mergeCell ref="K4:K8"/>
    <mergeCell ref="O4:O8"/>
    <mergeCell ref="M6:M9"/>
    <mergeCell ref="J5:J8"/>
    <mergeCell ref="A6:A8"/>
    <mergeCell ref="B6:B8"/>
    <mergeCell ref="L6:L8"/>
  </mergeCells>
  <dataValidations count="3">
    <dataValidation type="list" allowBlank="1" showInputMessage="1" showErrorMessage="1" sqref="I92:I100">
      <formula1>Да_нет</formula1>
    </dataValidation>
    <dataValidation type="list" allowBlank="1" showInputMessage="1" showErrorMessage="1" sqref="C11:C28 C57:C70 C72:C77 C79:C90 C42:C47 C30:C40 C92:C100 C102:C103 C49:C55">
      <formula1>Выбор_8.2</formula1>
    </dataValidation>
    <dataValidation type="list" allowBlank="1" showInputMessage="1" showErrorMessage="1" sqref="M92:M100 M11:M28 M30:M40 M42:M47 M49:M55 M57:M70 M72:M77 M79:M90 M102:M103">
      <formula1>Коэфициент</formula1>
    </dataValidation>
  </dataValidations>
  <hyperlinks>
    <hyperlink ref="O11" r:id="rId1"/>
    <hyperlink ref="O83" r:id="rId2"/>
    <hyperlink ref="O86" r:id="rId3"/>
    <hyperlink ref="O20" r:id="rId4"/>
    <hyperlink ref="O22" r:id="rId5"/>
    <hyperlink ref="O31" r:id="rId6"/>
    <hyperlink ref="O36" r:id="rId7"/>
    <hyperlink ref="O33" r:id="rId8" location="content" display="http://df35.ru/index.php?option=com_poll&amp;id=18:2015-05-29-11-47-02#content"/>
    <hyperlink ref="O34" r:id="rId9" display="http://www.minfin39.ru/vote/"/>
    <hyperlink ref="O18" r:id="rId10"/>
    <hyperlink ref="O19" r:id="rId11"/>
    <hyperlink ref="O25" r:id="rId12"/>
    <hyperlink ref="O49" r:id="rId13"/>
    <hyperlink ref="O50" r:id="rId14"/>
    <hyperlink ref="O54" r:id="rId15"/>
    <hyperlink ref="O53" r:id="rId16"/>
    <hyperlink ref="O51" r:id="rId17"/>
    <hyperlink ref="O55" r:id="rId18"/>
    <hyperlink ref="O57" r:id="rId19"/>
    <hyperlink ref="O59" r:id="rId20"/>
    <hyperlink ref="O60" r:id="rId21"/>
    <hyperlink ref="O67" r:id="rId22"/>
    <hyperlink ref="O68" r:id="rId23"/>
    <hyperlink ref="O70" r:id="rId24"/>
    <hyperlink ref="O76" r:id="rId25"/>
    <hyperlink ref="O73" r:id="rId26"/>
    <hyperlink ref="O72" r:id="rId27"/>
    <hyperlink ref="O74" r:id="rId28"/>
    <hyperlink ref="O75" r:id="rId29"/>
    <hyperlink ref="O79" r:id="rId30"/>
    <hyperlink ref="O81" r:id="rId31"/>
    <hyperlink ref="O87" r:id="rId32"/>
    <hyperlink ref="O88" r:id="rId33"/>
    <hyperlink ref="O94" r:id="rId34" display="http://open.primorsky.ru"/>
    <hyperlink ref="O92" r:id="rId35"/>
    <hyperlink ref="O93" r:id="rId36"/>
    <hyperlink ref="O95" r:id="rId37"/>
    <hyperlink ref="O99" r:id="rId38"/>
    <hyperlink ref="O13" r:id="rId39"/>
    <hyperlink ref="O63" r:id="rId40"/>
    <hyperlink ref="O28" r:id="rId41"/>
    <hyperlink ref="O80" r:id="rId42"/>
  </hyperlinks>
  <pageMargins left="0.70866141732283472" right="0.70866141732283472" top="0.74803149606299213" bottom="0.74803149606299213" header="0.31496062992125984" footer="0.31496062992125984"/>
  <pageSetup paperSize="9" scale="49" fitToHeight="3" orientation="landscape" r:id="rId43"/>
  <headerFooter>
    <oddFooter>&amp;A&amp;RСтраница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R131"/>
  <sheetViews>
    <sheetView zoomScaleNormal="100" zoomScalePageLayoutView="80" workbookViewId="0">
      <pane xSplit="2" ySplit="8" topLeftCell="C9" activePane="bottomRight" state="frozen"/>
      <selection pane="topRight" activeCell="C1" sqref="C1"/>
      <selection pane="bottomLeft" activeCell="A9" sqref="A9"/>
      <selection pane="bottomRight" activeCell="C20" sqref="C20"/>
    </sheetView>
  </sheetViews>
  <sheetFormatPr defaultColWidth="9.109375" defaultRowHeight="13.8" x14ac:dyDescent="0.3"/>
  <cols>
    <col min="1" max="1" width="4.44140625" style="27" customWidth="1"/>
    <col min="2" max="2" width="23.44140625" style="50" customWidth="1"/>
    <col min="3" max="3" width="49.33203125" style="26" customWidth="1"/>
    <col min="4" max="4" width="12.5546875" style="165" customWidth="1"/>
    <col min="5" max="5" width="11.109375" style="165" customWidth="1"/>
    <col min="6" max="6" width="12.88671875" style="117" customWidth="1"/>
    <col min="7" max="7" width="12.6640625" style="117" customWidth="1"/>
    <col min="8" max="8" width="12.88671875" style="165" customWidth="1"/>
    <col min="9" max="9" width="26.44140625" style="11" customWidth="1"/>
    <col min="10" max="10" width="8.44140625" style="26" customWidth="1"/>
    <col min="11" max="11" width="15.44140625" style="26" customWidth="1"/>
    <col min="12" max="12" width="9.44140625" style="26" customWidth="1"/>
    <col min="13" max="13" width="53.33203125" style="137" customWidth="1"/>
    <col min="14" max="16384" width="9.109375" style="11"/>
  </cols>
  <sheetData>
    <row r="1" spans="1:18" s="1" customFormat="1" ht="15.75" customHeight="1" x14ac:dyDescent="0.25">
      <c r="A1" s="84" t="s">
        <v>261</v>
      </c>
      <c r="B1" s="8"/>
      <c r="C1" s="41"/>
      <c r="D1" s="161"/>
      <c r="E1" s="161"/>
      <c r="F1" s="113"/>
      <c r="G1" s="113"/>
      <c r="H1" s="161"/>
      <c r="I1" s="8"/>
      <c r="J1" s="8"/>
      <c r="K1" s="8"/>
      <c r="L1" s="8"/>
      <c r="M1" s="120"/>
    </row>
    <row r="2" spans="1:18" s="1" customFormat="1" ht="15" customHeight="1" x14ac:dyDescent="0.25">
      <c r="A2" s="47" t="s">
        <v>167</v>
      </c>
      <c r="B2" s="69"/>
      <c r="C2" s="42"/>
      <c r="D2" s="162"/>
      <c r="E2" s="162"/>
      <c r="F2" s="114"/>
      <c r="G2" s="114"/>
      <c r="H2" s="162"/>
      <c r="I2" s="8"/>
      <c r="J2" s="8"/>
      <c r="K2" s="8"/>
      <c r="L2" s="8"/>
      <c r="M2" s="120"/>
    </row>
    <row r="3" spans="1:18" ht="54.6" customHeight="1" x14ac:dyDescent="0.3">
      <c r="A3" s="261" t="str">
        <f>'Методика (Раздел 8)'!B18</f>
        <v>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v>
      </c>
      <c r="B3" s="261"/>
      <c r="C3" s="261"/>
      <c r="D3" s="261"/>
      <c r="E3" s="261"/>
      <c r="F3" s="261"/>
      <c r="G3" s="261"/>
      <c r="H3" s="261"/>
      <c r="I3" s="261"/>
      <c r="J3" s="261"/>
      <c r="K3" s="261"/>
      <c r="L3" s="261"/>
      <c r="M3" s="261"/>
    </row>
    <row r="4" spans="1:18" ht="69" customHeight="1" x14ac:dyDescent="0.3">
      <c r="A4" s="233" t="s">
        <v>136</v>
      </c>
      <c r="B4" s="141" t="s">
        <v>152</v>
      </c>
      <c r="C4" s="146" t="s">
        <v>244</v>
      </c>
      <c r="D4" s="241" t="s">
        <v>459</v>
      </c>
      <c r="E4" s="241" t="s">
        <v>460</v>
      </c>
      <c r="F4" s="241" t="s">
        <v>521</v>
      </c>
      <c r="G4" s="241" t="s">
        <v>461</v>
      </c>
      <c r="H4" s="241" t="s">
        <v>462</v>
      </c>
      <c r="I4" s="244" t="s">
        <v>591</v>
      </c>
      <c r="J4" s="220" t="s">
        <v>258</v>
      </c>
      <c r="K4" s="221"/>
      <c r="L4" s="222"/>
      <c r="M4" s="266" t="s">
        <v>96</v>
      </c>
      <c r="N4" s="1"/>
      <c r="O4" s="1"/>
      <c r="P4" s="1"/>
      <c r="Q4" s="1"/>
      <c r="R4" s="1"/>
    </row>
    <row r="5" spans="1:18" s="16" customFormat="1" ht="33" customHeight="1" x14ac:dyDescent="0.3">
      <c r="A5" s="234"/>
      <c r="B5" s="236" t="s">
        <v>153</v>
      </c>
      <c r="C5" s="147" t="s">
        <v>144</v>
      </c>
      <c r="D5" s="262"/>
      <c r="E5" s="262"/>
      <c r="F5" s="242"/>
      <c r="G5" s="264"/>
      <c r="H5" s="264"/>
      <c r="I5" s="245"/>
      <c r="J5" s="223" t="s">
        <v>138</v>
      </c>
      <c r="K5" s="226" t="s">
        <v>635</v>
      </c>
      <c r="L5" s="223" t="s">
        <v>159</v>
      </c>
      <c r="M5" s="267"/>
      <c r="N5" s="15"/>
      <c r="O5" s="15"/>
      <c r="P5" s="15"/>
      <c r="Q5" s="15"/>
      <c r="R5" s="15"/>
    </row>
    <row r="6" spans="1:18" s="31" customFormat="1" ht="30" customHeight="1" x14ac:dyDescent="0.3">
      <c r="A6" s="234"/>
      <c r="B6" s="237"/>
      <c r="C6" s="147" t="s">
        <v>145</v>
      </c>
      <c r="D6" s="262"/>
      <c r="E6" s="262"/>
      <c r="F6" s="242"/>
      <c r="G6" s="264"/>
      <c r="H6" s="264"/>
      <c r="I6" s="245"/>
      <c r="J6" s="224"/>
      <c r="K6" s="226"/>
      <c r="L6" s="224"/>
      <c r="M6" s="267"/>
      <c r="N6" s="30"/>
      <c r="O6" s="30"/>
      <c r="P6" s="30"/>
      <c r="Q6" s="30"/>
      <c r="R6" s="30"/>
    </row>
    <row r="7" spans="1:18" ht="31.5" customHeight="1" x14ac:dyDescent="0.3">
      <c r="A7" s="235"/>
      <c r="B7" s="237"/>
      <c r="C7" s="147" t="s">
        <v>146</v>
      </c>
      <c r="D7" s="263"/>
      <c r="E7" s="263"/>
      <c r="F7" s="243"/>
      <c r="G7" s="265"/>
      <c r="H7" s="265"/>
      <c r="I7" s="246"/>
      <c r="J7" s="225"/>
      <c r="K7" s="226"/>
      <c r="L7" s="225"/>
      <c r="M7" s="268"/>
      <c r="N7" s="1"/>
      <c r="O7" s="1"/>
      <c r="P7" s="1"/>
      <c r="Q7" s="1"/>
      <c r="R7" s="1"/>
    </row>
    <row r="8" spans="1:18" ht="15.9" hidden="1" customHeight="1" x14ac:dyDescent="0.3">
      <c r="A8" s="143"/>
      <c r="B8" s="59"/>
      <c r="C8" s="13"/>
      <c r="D8" s="43"/>
      <c r="E8" s="43"/>
      <c r="F8" s="13"/>
      <c r="G8" s="13"/>
      <c r="H8" s="43"/>
      <c r="I8" s="43"/>
      <c r="J8" s="13"/>
      <c r="K8" s="227"/>
      <c r="L8" s="13"/>
      <c r="M8" s="111"/>
      <c r="N8" s="1"/>
      <c r="O8" s="1"/>
      <c r="P8" s="1"/>
      <c r="Q8" s="1"/>
      <c r="R8" s="1"/>
    </row>
    <row r="9" spans="1:18" s="50" customFormat="1" ht="15" customHeight="1" x14ac:dyDescent="0.3">
      <c r="A9" s="17"/>
      <c r="B9" s="32" t="s">
        <v>0</v>
      </c>
      <c r="C9" s="76"/>
      <c r="D9" s="76"/>
      <c r="E9" s="76"/>
      <c r="F9" s="76"/>
      <c r="G9" s="76"/>
      <c r="H9" s="76"/>
      <c r="I9" s="48"/>
      <c r="J9" s="44"/>
      <c r="K9" s="44"/>
      <c r="L9" s="44"/>
      <c r="M9" s="121"/>
      <c r="N9" s="49"/>
      <c r="O9" s="49"/>
      <c r="P9" s="49"/>
      <c r="Q9" s="49"/>
      <c r="R9" s="49"/>
    </row>
    <row r="10" spans="1:18" ht="15" customHeight="1" x14ac:dyDescent="0.3">
      <c r="A10" s="18">
        <v>1</v>
      </c>
      <c r="B10" s="75" t="s">
        <v>1</v>
      </c>
      <c r="C10" s="75" t="s">
        <v>146</v>
      </c>
      <c r="D10" s="112" t="s">
        <v>97</v>
      </c>
      <c r="E10" s="112" t="s">
        <v>463</v>
      </c>
      <c r="F10" s="71">
        <v>0</v>
      </c>
      <c r="G10" s="71"/>
      <c r="H10" s="127"/>
      <c r="I10" s="45"/>
      <c r="J10" s="71">
        <f>IF(C10=C$5,2,IF(C10=C$6,1,0))</f>
        <v>0</v>
      </c>
      <c r="K10" s="46"/>
      <c r="L10" s="71">
        <f>J10*(1-K10)</f>
        <v>0</v>
      </c>
      <c r="M10" s="87" t="s">
        <v>464</v>
      </c>
      <c r="N10" s="1"/>
      <c r="O10" s="1"/>
      <c r="P10" s="1"/>
      <c r="Q10" s="1"/>
      <c r="R10" s="1"/>
    </row>
    <row r="11" spans="1:18" ht="15" customHeight="1" x14ac:dyDescent="0.3">
      <c r="A11" s="18">
        <v>2</v>
      </c>
      <c r="B11" s="75" t="s">
        <v>2</v>
      </c>
      <c r="C11" s="75" t="s">
        <v>146</v>
      </c>
      <c r="D11" s="112" t="s">
        <v>99</v>
      </c>
      <c r="E11" s="72" t="s">
        <v>625</v>
      </c>
      <c r="F11" s="71">
        <v>6</v>
      </c>
      <c r="G11" s="71"/>
      <c r="H11" s="127"/>
      <c r="I11" s="45"/>
      <c r="J11" s="71">
        <f t="shared" ref="J11:J27" si="0">IF(C11=C$5,2,IF(C11=C$6,1,0))</f>
        <v>0</v>
      </c>
      <c r="K11" s="46"/>
      <c r="L11" s="71">
        <f t="shared" ref="L11:L27" si="1">J11*(1-K11)</f>
        <v>0</v>
      </c>
      <c r="M11" s="87" t="s">
        <v>626</v>
      </c>
      <c r="N11" s="1"/>
      <c r="O11" s="1"/>
      <c r="P11" s="1"/>
      <c r="Q11" s="1"/>
      <c r="R11" s="1"/>
    </row>
    <row r="12" spans="1:18" ht="15" customHeight="1" x14ac:dyDescent="0.3">
      <c r="A12" s="18">
        <v>3</v>
      </c>
      <c r="B12" s="75" t="s">
        <v>3</v>
      </c>
      <c r="C12" s="75" t="s">
        <v>145</v>
      </c>
      <c r="D12" s="112" t="s">
        <v>97</v>
      </c>
      <c r="E12" s="112" t="s">
        <v>463</v>
      </c>
      <c r="F12" s="71">
        <v>12</v>
      </c>
      <c r="G12" s="71" t="s">
        <v>97</v>
      </c>
      <c r="H12" s="127" t="s">
        <v>97</v>
      </c>
      <c r="I12" s="45"/>
      <c r="J12" s="71">
        <f t="shared" si="0"/>
        <v>1</v>
      </c>
      <c r="K12" s="46"/>
      <c r="L12" s="71">
        <f t="shared" si="1"/>
        <v>1</v>
      </c>
      <c r="M12" s="87" t="s">
        <v>169</v>
      </c>
      <c r="N12" s="1"/>
      <c r="O12" s="1"/>
      <c r="P12" s="1"/>
      <c r="Q12" s="1"/>
      <c r="R12" s="1"/>
    </row>
    <row r="13" spans="1:18" ht="15" customHeight="1" x14ac:dyDescent="0.3">
      <c r="A13" s="18">
        <v>4</v>
      </c>
      <c r="B13" s="75" t="s">
        <v>4</v>
      </c>
      <c r="C13" s="75" t="s">
        <v>146</v>
      </c>
      <c r="D13" s="112" t="s">
        <v>99</v>
      </c>
      <c r="E13" s="112"/>
      <c r="F13" s="71"/>
      <c r="G13" s="71"/>
      <c r="H13" s="127"/>
      <c r="I13" s="45"/>
      <c r="J13" s="71">
        <f t="shared" si="0"/>
        <v>0</v>
      </c>
      <c r="K13" s="46"/>
      <c r="L13" s="71">
        <f t="shared" si="1"/>
        <v>0</v>
      </c>
      <c r="M13" s="87" t="s">
        <v>102</v>
      </c>
      <c r="N13" s="1"/>
      <c r="O13" s="1"/>
      <c r="P13" s="1"/>
      <c r="Q13" s="1"/>
      <c r="R13" s="1"/>
    </row>
    <row r="14" spans="1:18" ht="15" customHeight="1" x14ac:dyDescent="0.3">
      <c r="A14" s="18">
        <v>5</v>
      </c>
      <c r="B14" s="75" t="s">
        <v>5</v>
      </c>
      <c r="C14" s="75" t="s">
        <v>146</v>
      </c>
      <c r="D14" s="112" t="s">
        <v>99</v>
      </c>
      <c r="E14" s="112"/>
      <c r="F14" s="71"/>
      <c r="G14" s="71"/>
      <c r="H14" s="127"/>
      <c r="I14" s="45"/>
      <c r="J14" s="71">
        <f t="shared" si="0"/>
        <v>0</v>
      </c>
      <c r="K14" s="46"/>
      <c r="L14" s="71">
        <f t="shared" si="1"/>
        <v>0</v>
      </c>
      <c r="M14" s="87" t="s">
        <v>275</v>
      </c>
      <c r="N14" s="1"/>
      <c r="O14" s="1"/>
      <c r="P14" s="1"/>
      <c r="Q14" s="1"/>
      <c r="R14" s="1"/>
    </row>
    <row r="15" spans="1:18" ht="15" customHeight="1" x14ac:dyDescent="0.3">
      <c r="A15" s="18">
        <v>6</v>
      </c>
      <c r="B15" s="75" t="s">
        <v>6</v>
      </c>
      <c r="C15" s="75" t="s">
        <v>146</v>
      </c>
      <c r="D15" s="112" t="s">
        <v>99</v>
      </c>
      <c r="E15" s="112"/>
      <c r="F15" s="71"/>
      <c r="G15" s="71"/>
      <c r="H15" s="127"/>
      <c r="I15" s="45"/>
      <c r="J15" s="71">
        <f t="shared" si="0"/>
        <v>0</v>
      </c>
      <c r="K15" s="46"/>
      <c r="L15" s="71">
        <f t="shared" si="1"/>
        <v>0</v>
      </c>
      <c r="M15" s="87" t="s">
        <v>276</v>
      </c>
      <c r="N15" s="1"/>
      <c r="O15" s="1"/>
      <c r="P15" s="1"/>
      <c r="Q15" s="1"/>
      <c r="R15" s="1"/>
    </row>
    <row r="16" spans="1:18" ht="15" customHeight="1" x14ac:dyDescent="0.3">
      <c r="A16" s="18">
        <v>7</v>
      </c>
      <c r="B16" s="75" t="s">
        <v>7</v>
      </c>
      <c r="C16" s="75" t="s">
        <v>146</v>
      </c>
      <c r="D16" s="112" t="s">
        <v>99</v>
      </c>
      <c r="E16" s="112"/>
      <c r="F16" s="127"/>
      <c r="G16" s="127"/>
      <c r="H16" s="127"/>
      <c r="I16" s="45"/>
      <c r="J16" s="71">
        <f>IF(C16=C$5,2,IF(C16=C$6,1,0))</f>
        <v>0</v>
      </c>
      <c r="K16" s="46"/>
      <c r="L16" s="71">
        <f t="shared" si="1"/>
        <v>0</v>
      </c>
      <c r="M16" s="87" t="s">
        <v>196</v>
      </c>
      <c r="N16" s="1"/>
      <c r="O16" s="1"/>
      <c r="P16" s="1"/>
      <c r="Q16" s="1"/>
      <c r="R16" s="1"/>
    </row>
    <row r="17" spans="1:18" ht="15" customHeight="1" x14ac:dyDescent="0.3">
      <c r="A17" s="18">
        <v>8</v>
      </c>
      <c r="B17" s="75" t="s">
        <v>8</v>
      </c>
      <c r="C17" s="75" t="s">
        <v>146</v>
      </c>
      <c r="D17" s="112" t="s">
        <v>97</v>
      </c>
      <c r="E17" s="112" t="s">
        <v>465</v>
      </c>
      <c r="F17" s="127">
        <v>0</v>
      </c>
      <c r="G17" s="127"/>
      <c r="H17" s="127"/>
      <c r="I17" s="45"/>
      <c r="J17" s="71">
        <f t="shared" si="0"/>
        <v>0</v>
      </c>
      <c r="K17" s="46"/>
      <c r="L17" s="71">
        <f t="shared" si="1"/>
        <v>0</v>
      </c>
      <c r="M17" s="87" t="s">
        <v>277</v>
      </c>
      <c r="N17" s="1"/>
      <c r="O17" s="1"/>
      <c r="P17" s="1"/>
      <c r="Q17" s="1"/>
      <c r="R17" s="1"/>
    </row>
    <row r="18" spans="1:18" ht="15" customHeight="1" x14ac:dyDescent="0.3">
      <c r="A18" s="18">
        <v>9</v>
      </c>
      <c r="B18" s="75" t="s">
        <v>9</v>
      </c>
      <c r="C18" s="75" t="s">
        <v>146</v>
      </c>
      <c r="D18" s="112" t="s">
        <v>99</v>
      </c>
      <c r="E18" s="112"/>
      <c r="F18" s="127"/>
      <c r="G18" s="127"/>
      <c r="H18" s="127"/>
      <c r="I18" s="45"/>
      <c r="J18" s="71">
        <f>IF(C18=C$5,2,IF(C18=C$6,1,0))</f>
        <v>0</v>
      </c>
      <c r="K18" s="46"/>
      <c r="L18" s="71">
        <f t="shared" si="1"/>
        <v>0</v>
      </c>
      <c r="M18" s="87" t="s">
        <v>466</v>
      </c>
      <c r="N18" s="1"/>
      <c r="O18" s="1"/>
      <c r="P18" s="1"/>
      <c r="Q18" s="1"/>
      <c r="R18" s="1"/>
    </row>
    <row r="19" spans="1:18" ht="15" customHeight="1" x14ac:dyDescent="0.3">
      <c r="A19" s="18">
        <v>10</v>
      </c>
      <c r="B19" s="75" t="s">
        <v>10</v>
      </c>
      <c r="C19" s="75" t="s">
        <v>146</v>
      </c>
      <c r="D19" s="112" t="s">
        <v>97</v>
      </c>
      <c r="E19" s="112" t="s">
        <v>463</v>
      </c>
      <c r="F19" s="127">
        <v>2</v>
      </c>
      <c r="G19" s="127" t="s">
        <v>97</v>
      </c>
      <c r="H19" s="127" t="s">
        <v>97</v>
      </c>
      <c r="I19" s="45"/>
      <c r="J19" s="71">
        <f t="shared" si="0"/>
        <v>0</v>
      </c>
      <c r="K19" s="46"/>
      <c r="L19" s="71">
        <f t="shared" si="1"/>
        <v>0</v>
      </c>
      <c r="M19" s="87" t="s">
        <v>279</v>
      </c>
      <c r="N19" s="1"/>
      <c r="O19" s="1"/>
      <c r="P19" s="1"/>
      <c r="Q19" s="1"/>
      <c r="R19" s="1"/>
    </row>
    <row r="20" spans="1:18" ht="15" customHeight="1" x14ac:dyDescent="0.3">
      <c r="A20" s="18">
        <v>11</v>
      </c>
      <c r="B20" s="75" t="s">
        <v>11</v>
      </c>
      <c r="C20" s="75" t="s">
        <v>146</v>
      </c>
      <c r="D20" s="112" t="s">
        <v>99</v>
      </c>
      <c r="E20" s="112"/>
      <c r="F20" s="127"/>
      <c r="G20" s="127"/>
      <c r="H20" s="127"/>
      <c r="I20" s="45"/>
      <c r="J20" s="71">
        <f t="shared" si="0"/>
        <v>0</v>
      </c>
      <c r="K20" s="46"/>
      <c r="L20" s="71">
        <f t="shared" si="1"/>
        <v>0</v>
      </c>
      <c r="M20" s="87" t="s">
        <v>416</v>
      </c>
      <c r="N20" s="1"/>
      <c r="O20" s="1"/>
      <c r="P20" s="1"/>
      <c r="Q20" s="1"/>
      <c r="R20" s="1"/>
    </row>
    <row r="21" spans="1:18" ht="15" customHeight="1" x14ac:dyDescent="0.3">
      <c r="A21" s="18">
        <v>12</v>
      </c>
      <c r="B21" s="75" t="s">
        <v>12</v>
      </c>
      <c r="C21" s="75" t="s">
        <v>146</v>
      </c>
      <c r="D21" s="112" t="s">
        <v>99</v>
      </c>
      <c r="E21" s="112"/>
      <c r="F21" s="127"/>
      <c r="G21" s="127"/>
      <c r="H21" s="127"/>
      <c r="I21" s="45"/>
      <c r="J21" s="71">
        <f t="shared" si="0"/>
        <v>0</v>
      </c>
      <c r="K21" s="46"/>
      <c r="L21" s="71">
        <f t="shared" si="1"/>
        <v>0</v>
      </c>
      <c r="M21" s="87" t="s">
        <v>467</v>
      </c>
      <c r="N21" s="1"/>
      <c r="O21" s="1"/>
      <c r="P21" s="1"/>
      <c r="Q21" s="1"/>
      <c r="R21" s="1"/>
    </row>
    <row r="22" spans="1:18" ht="15" customHeight="1" x14ac:dyDescent="0.3">
      <c r="A22" s="18">
        <v>13</v>
      </c>
      <c r="B22" s="75" t="s">
        <v>13</v>
      </c>
      <c r="C22" s="72" t="s">
        <v>146</v>
      </c>
      <c r="D22" s="112" t="s">
        <v>99</v>
      </c>
      <c r="E22" s="112"/>
      <c r="F22" s="127"/>
      <c r="G22" s="127"/>
      <c r="H22" s="127"/>
      <c r="I22" s="45"/>
      <c r="J22" s="71">
        <f t="shared" si="0"/>
        <v>0</v>
      </c>
      <c r="K22" s="46"/>
      <c r="L22" s="71">
        <f t="shared" si="1"/>
        <v>0</v>
      </c>
      <c r="M22" s="87" t="s">
        <v>468</v>
      </c>
      <c r="N22" s="1"/>
      <c r="O22" s="1"/>
      <c r="P22" s="1"/>
      <c r="Q22" s="1"/>
      <c r="R22" s="1"/>
    </row>
    <row r="23" spans="1:18" ht="15" customHeight="1" x14ac:dyDescent="0.3">
      <c r="A23" s="21">
        <v>14</v>
      </c>
      <c r="B23" s="75" t="s">
        <v>14</v>
      </c>
      <c r="C23" s="72" t="s">
        <v>146</v>
      </c>
      <c r="D23" s="112" t="s">
        <v>97</v>
      </c>
      <c r="E23" s="112" t="s">
        <v>463</v>
      </c>
      <c r="F23" s="127">
        <v>6</v>
      </c>
      <c r="G23" s="127" t="s">
        <v>97</v>
      </c>
      <c r="H23" s="127" t="s">
        <v>97</v>
      </c>
      <c r="I23" s="45"/>
      <c r="J23" s="71">
        <f t="shared" si="0"/>
        <v>0</v>
      </c>
      <c r="K23" s="46"/>
      <c r="L23" s="71">
        <f t="shared" si="1"/>
        <v>0</v>
      </c>
      <c r="M23" s="87" t="s">
        <v>135</v>
      </c>
      <c r="N23" s="1"/>
      <c r="O23" s="1"/>
      <c r="P23" s="1"/>
      <c r="Q23" s="1"/>
      <c r="R23" s="1"/>
    </row>
    <row r="24" spans="1:18" s="31" customFormat="1" ht="15" customHeight="1" x14ac:dyDescent="0.3">
      <c r="A24" s="21">
        <v>15</v>
      </c>
      <c r="B24" s="75" t="s">
        <v>15</v>
      </c>
      <c r="C24" s="72" t="s">
        <v>146</v>
      </c>
      <c r="D24" s="112" t="s">
        <v>97</v>
      </c>
      <c r="E24" s="112" t="s">
        <v>463</v>
      </c>
      <c r="F24" s="127">
        <v>0</v>
      </c>
      <c r="G24" s="127"/>
      <c r="H24" s="127"/>
      <c r="I24" s="77" t="s">
        <v>469</v>
      </c>
      <c r="J24" s="71">
        <f t="shared" si="0"/>
        <v>0</v>
      </c>
      <c r="K24" s="46"/>
      <c r="L24" s="71">
        <f t="shared" si="1"/>
        <v>0</v>
      </c>
      <c r="M24" s="87" t="s">
        <v>470</v>
      </c>
      <c r="N24" s="30"/>
      <c r="O24" s="30"/>
      <c r="P24" s="30"/>
      <c r="Q24" s="30"/>
      <c r="R24" s="30"/>
    </row>
    <row r="25" spans="1:18" ht="15" customHeight="1" x14ac:dyDescent="0.3">
      <c r="A25" s="18">
        <v>16</v>
      </c>
      <c r="B25" s="75" t="s">
        <v>16</v>
      </c>
      <c r="C25" s="75" t="s">
        <v>146</v>
      </c>
      <c r="D25" s="112" t="s">
        <v>99</v>
      </c>
      <c r="E25" s="112" t="s">
        <v>463</v>
      </c>
      <c r="F25" s="127">
        <v>5</v>
      </c>
      <c r="G25" s="127" t="s">
        <v>97</v>
      </c>
      <c r="H25" s="127" t="s">
        <v>97</v>
      </c>
      <c r="I25" s="45"/>
      <c r="J25" s="71">
        <f t="shared" si="0"/>
        <v>0</v>
      </c>
      <c r="K25" s="46"/>
      <c r="L25" s="71">
        <f t="shared" si="1"/>
        <v>0</v>
      </c>
      <c r="M25" s="87" t="s">
        <v>471</v>
      </c>
      <c r="N25" s="1"/>
      <c r="O25" s="1"/>
      <c r="P25" s="1"/>
      <c r="Q25" s="1"/>
      <c r="R25" s="1"/>
    </row>
    <row r="26" spans="1:18" ht="15" customHeight="1" x14ac:dyDescent="0.3">
      <c r="A26" s="18">
        <v>17</v>
      </c>
      <c r="B26" s="75" t="s">
        <v>17</v>
      </c>
      <c r="C26" s="72" t="s">
        <v>146</v>
      </c>
      <c r="D26" s="112" t="s">
        <v>99</v>
      </c>
      <c r="E26" s="112"/>
      <c r="F26" s="127"/>
      <c r="G26" s="127"/>
      <c r="H26" s="127"/>
      <c r="I26" s="45"/>
      <c r="J26" s="71">
        <f t="shared" si="0"/>
        <v>0</v>
      </c>
      <c r="K26" s="46"/>
      <c r="L26" s="71">
        <f t="shared" si="1"/>
        <v>0</v>
      </c>
      <c r="M26" s="87" t="s">
        <v>472</v>
      </c>
      <c r="N26" s="1"/>
      <c r="O26" s="1"/>
      <c r="P26" s="1"/>
      <c r="Q26" s="1"/>
      <c r="R26" s="1"/>
    </row>
    <row r="27" spans="1:18" ht="15" customHeight="1" x14ac:dyDescent="0.3">
      <c r="A27" s="18">
        <v>18</v>
      </c>
      <c r="B27" s="75" t="s">
        <v>18</v>
      </c>
      <c r="C27" s="72" t="s">
        <v>146</v>
      </c>
      <c r="D27" s="112" t="s">
        <v>97</v>
      </c>
      <c r="E27" s="112" t="s">
        <v>465</v>
      </c>
      <c r="F27" s="127">
        <v>16</v>
      </c>
      <c r="G27" s="127" t="s">
        <v>97</v>
      </c>
      <c r="H27" s="129" t="s">
        <v>634</v>
      </c>
      <c r="I27" s="45"/>
      <c r="J27" s="71">
        <f t="shared" si="0"/>
        <v>0</v>
      </c>
      <c r="K27" s="46"/>
      <c r="L27" s="71">
        <f t="shared" si="1"/>
        <v>0</v>
      </c>
      <c r="M27" s="87" t="s">
        <v>606</v>
      </c>
      <c r="N27" s="1"/>
      <c r="O27" s="1"/>
      <c r="P27" s="1"/>
      <c r="Q27" s="1"/>
      <c r="R27" s="1"/>
    </row>
    <row r="28" spans="1:18" s="50" customFormat="1" ht="15" customHeight="1" x14ac:dyDescent="0.3">
      <c r="A28" s="17"/>
      <c r="B28" s="32" t="s">
        <v>19</v>
      </c>
      <c r="C28" s="76"/>
      <c r="D28" s="76"/>
      <c r="E28" s="76"/>
      <c r="F28" s="102"/>
      <c r="G28" s="76"/>
      <c r="H28" s="76"/>
      <c r="I28" s="48"/>
      <c r="J28" s="44"/>
      <c r="K28" s="44"/>
      <c r="L28" s="44"/>
      <c r="M28" s="121"/>
      <c r="N28" s="49"/>
      <c r="O28" s="49"/>
      <c r="P28" s="49"/>
      <c r="Q28" s="49"/>
      <c r="R28" s="49"/>
    </row>
    <row r="29" spans="1:18" ht="15" customHeight="1" x14ac:dyDescent="0.3">
      <c r="A29" s="18">
        <v>19</v>
      </c>
      <c r="B29" s="56" t="s">
        <v>20</v>
      </c>
      <c r="C29" s="75" t="s">
        <v>146</v>
      </c>
      <c r="D29" s="112" t="s">
        <v>99</v>
      </c>
      <c r="E29" s="112"/>
      <c r="F29" s="71"/>
      <c r="G29" s="71"/>
      <c r="H29" s="127"/>
      <c r="I29" s="45"/>
      <c r="J29" s="71">
        <f t="shared" ref="J29:J39" si="2">IF(C29=C$5,2,IF(C29=C$6,1,0))</f>
        <v>0</v>
      </c>
      <c r="K29" s="46"/>
      <c r="L29" s="71">
        <f t="shared" ref="L29:L39" si="3">J29*(1-K29)</f>
        <v>0</v>
      </c>
      <c r="M29" s="87" t="s">
        <v>108</v>
      </c>
      <c r="N29" s="1"/>
      <c r="O29" s="1"/>
      <c r="P29" s="1"/>
      <c r="Q29" s="1"/>
      <c r="R29" s="1"/>
    </row>
    <row r="30" spans="1:18" ht="15" customHeight="1" x14ac:dyDescent="0.3">
      <c r="A30" s="18">
        <v>20</v>
      </c>
      <c r="B30" s="56" t="s">
        <v>21</v>
      </c>
      <c r="C30" s="75" t="s">
        <v>146</v>
      </c>
      <c r="D30" s="112" t="s">
        <v>99</v>
      </c>
      <c r="E30" s="112"/>
      <c r="F30" s="71"/>
      <c r="G30" s="71"/>
      <c r="H30" s="127"/>
      <c r="I30" s="45"/>
      <c r="J30" s="71">
        <f t="shared" si="2"/>
        <v>0</v>
      </c>
      <c r="K30" s="46"/>
      <c r="L30" s="71">
        <f t="shared" si="3"/>
        <v>0</v>
      </c>
      <c r="M30" s="87" t="s">
        <v>474</v>
      </c>
      <c r="N30" s="1"/>
      <c r="O30" s="1"/>
      <c r="P30" s="1"/>
      <c r="Q30" s="1"/>
      <c r="R30" s="1"/>
    </row>
    <row r="31" spans="1:18" ht="15" customHeight="1" x14ac:dyDescent="0.3">
      <c r="A31" s="18">
        <v>21</v>
      </c>
      <c r="B31" s="56" t="s">
        <v>22</v>
      </c>
      <c r="C31" s="75" t="s">
        <v>146</v>
      </c>
      <c r="D31" s="112" t="s">
        <v>97</v>
      </c>
      <c r="E31" s="112" t="s">
        <v>465</v>
      </c>
      <c r="F31" s="71">
        <v>2</v>
      </c>
      <c r="G31" s="71" t="s">
        <v>97</v>
      </c>
      <c r="H31" s="127" t="s">
        <v>97</v>
      </c>
      <c r="I31" s="45"/>
      <c r="J31" s="71">
        <f t="shared" si="2"/>
        <v>0</v>
      </c>
      <c r="K31" s="46"/>
      <c r="L31" s="71">
        <f t="shared" si="3"/>
        <v>0</v>
      </c>
      <c r="M31" s="87" t="s">
        <v>293</v>
      </c>
      <c r="N31" s="1"/>
      <c r="O31" s="1"/>
      <c r="P31" s="1"/>
      <c r="Q31" s="1"/>
      <c r="R31" s="1"/>
    </row>
    <row r="32" spans="1:18" ht="15" customHeight="1" x14ac:dyDescent="0.3">
      <c r="A32" s="18">
        <v>22</v>
      </c>
      <c r="B32" s="56" t="s">
        <v>23</v>
      </c>
      <c r="C32" s="75" t="s">
        <v>146</v>
      </c>
      <c r="D32" s="112" t="s">
        <v>97</v>
      </c>
      <c r="E32" s="112" t="s">
        <v>465</v>
      </c>
      <c r="F32" s="71">
        <v>0</v>
      </c>
      <c r="G32" s="71"/>
      <c r="H32" s="127"/>
      <c r="I32" s="45"/>
      <c r="J32" s="71">
        <f t="shared" si="2"/>
        <v>0</v>
      </c>
      <c r="K32" s="46"/>
      <c r="L32" s="71">
        <f t="shared" si="3"/>
        <v>0</v>
      </c>
      <c r="M32" s="87" t="s">
        <v>541</v>
      </c>
      <c r="N32" s="1"/>
      <c r="O32" s="1"/>
      <c r="P32" s="1"/>
      <c r="Q32" s="1"/>
      <c r="R32" s="1"/>
    </row>
    <row r="33" spans="1:18" ht="15" customHeight="1" x14ac:dyDescent="0.3">
      <c r="A33" s="18">
        <v>23</v>
      </c>
      <c r="B33" s="56" t="s">
        <v>24</v>
      </c>
      <c r="C33" s="75" t="s">
        <v>146</v>
      </c>
      <c r="D33" s="112" t="s">
        <v>97</v>
      </c>
      <c r="E33" s="112" t="s">
        <v>463</v>
      </c>
      <c r="F33" s="71">
        <v>0</v>
      </c>
      <c r="G33" s="71" t="s">
        <v>97</v>
      </c>
      <c r="H33" s="127" t="s">
        <v>97</v>
      </c>
      <c r="I33" s="45"/>
      <c r="J33" s="71">
        <f t="shared" si="2"/>
        <v>0</v>
      </c>
      <c r="K33" s="46"/>
      <c r="L33" s="71">
        <f t="shared" si="3"/>
        <v>0</v>
      </c>
      <c r="M33" s="87" t="s">
        <v>351</v>
      </c>
      <c r="N33" s="1"/>
      <c r="O33" s="1"/>
      <c r="P33" s="1"/>
      <c r="Q33" s="1"/>
      <c r="R33" s="1"/>
    </row>
    <row r="34" spans="1:18" ht="15" customHeight="1" x14ac:dyDescent="0.3">
      <c r="A34" s="18">
        <v>24</v>
      </c>
      <c r="B34" s="56" t="s">
        <v>25</v>
      </c>
      <c r="C34" s="75" t="s">
        <v>146</v>
      </c>
      <c r="D34" s="112" t="s">
        <v>99</v>
      </c>
      <c r="E34" s="112"/>
      <c r="F34" s="71"/>
      <c r="G34" s="71"/>
      <c r="H34" s="127"/>
      <c r="I34" s="45"/>
      <c r="J34" s="71">
        <f t="shared" si="2"/>
        <v>0</v>
      </c>
      <c r="K34" s="46"/>
      <c r="L34" s="71">
        <f t="shared" si="3"/>
        <v>0</v>
      </c>
      <c r="M34" s="87" t="s">
        <v>476</v>
      </c>
      <c r="N34" s="1"/>
      <c r="O34" s="1"/>
      <c r="P34" s="1"/>
      <c r="Q34" s="1"/>
      <c r="R34" s="1"/>
    </row>
    <row r="35" spans="1:18" ht="15" customHeight="1" x14ac:dyDescent="0.3">
      <c r="A35" s="18">
        <v>25</v>
      </c>
      <c r="B35" s="56" t="s">
        <v>26</v>
      </c>
      <c r="C35" s="75" t="s">
        <v>146</v>
      </c>
      <c r="D35" s="112" t="s">
        <v>97</v>
      </c>
      <c r="E35" s="112" t="s">
        <v>465</v>
      </c>
      <c r="F35" s="71">
        <v>2</v>
      </c>
      <c r="G35" s="71" t="s">
        <v>97</v>
      </c>
      <c r="H35" s="129" t="s">
        <v>473</v>
      </c>
      <c r="I35" s="45"/>
      <c r="J35" s="71">
        <f t="shared" si="2"/>
        <v>0</v>
      </c>
      <c r="K35" s="46"/>
      <c r="L35" s="71">
        <f t="shared" si="3"/>
        <v>0</v>
      </c>
      <c r="M35" s="87" t="s">
        <v>296</v>
      </c>
      <c r="N35" s="1"/>
      <c r="O35" s="1"/>
      <c r="P35" s="1"/>
      <c r="Q35" s="1"/>
      <c r="R35" s="1"/>
    </row>
    <row r="36" spans="1:18" s="31" customFormat="1" ht="15" customHeight="1" x14ac:dyDescent="0.3">
      <c r="A36" s="21">
        <v>26</v>
      </c>
      <c r="B36" s="38" t="s">
        <v>27</v>
      </c>
      <c r="C36" s="75" t="s">
        <v>146</v>
      </c>
      <c r="D36" s="112" t="s">
        <v>99</v>
      </c>
      <c r="E36" s="112"/>
      <c r="F36" s="71"/>
      <c r="G36" s="71"/>
      <c r="H36" s="127"/>
      <c r="I36" s="45"/>
      <c r="J36" s="71">
        <f t="shared" si="2"/>
        <v>0</v>
      </c>
      <c r="K36" s="46"/>
      <c r="L36" s="71">
        <f t="shared" si="3"/>
        <v>0</v>
      </c>
      <c r="M36" s="87" t="s">
        <v>477</v>
      </c>
      <c r="N36" s="30"/>
      <c r="O36" s="30"/>
      <c r="P36" s="30"/>
      <c r="Q36" s="30"/>
      <c r="R36" s="30"/>
    </row>
    <row r="37" spans="1:18" ht="15" customHeight="1" x14ac:dyDescent="0.3">
      <c r="A37" s="18">
        <v>27</v>
      </c>
      <c r="B37" s="56" t="s">
        <v>28</v>
      </c>
      <c r="C37" s="75" t="s">
        <v>146</v>
      </c>
      <c r="D37" s="112" t="s">
        <v>97</v>
      </c>
      <c r="E37" s="112" t="s">
        <v>463</v>
      </c>
      <c r="F37" s="127">
        <v>0</v>
      </c>
      <c r="G37" s="71" t="s">
        <v>97</v>
      </c>
      <c r="H37" s="127"/>
      <c r="I37" s="45"/>
      <c r="J37" s="71">
        <f t="shared" si="2"/>
        <v>0</v>
      </c>
      <c r="K37" s="46"/>
      <c r="L37" s="71">
        <f t="shared" si="3"/>
        <v>0</v>
      </c>
      <c r="M37" s="87" t="s">
        <v>299</v>
      </c>
      <c r="N37" s="1"/>
      <c r="O37" s="1"/>
      <c r="P37" s="1"/>
      <c r="Q37" s="1"/>
      <c r="R37" s="1"/>
    </row>
    <row r="38" spans="1:18" ht="15" customHeight="1" x14ac:dyDescent="0.3">
      <c r="A38" s="18">
        <v>28</v>
      </c>
      <c r="B38" s="56" t="s">
        <v>29</v>
      </c>
      <c r="C38" s="75" t="s">
        <v>146</v>
      </c>
      <c r="D38" s="112" t="s">
        <v>99</v>
      </c>
      <c r="E38" s="112"/>
      <c r="F38" s="71"/>
      <c r="G38" s="71"/>
      <c r="H38" s="127"/>
      <c r="I38" s="45"/>
      <c r="J38" s="71">
        <f t="shared" si="2"/>
        <v>0</v>
      </c>
      <c r="K38" s="46"/>
      <c r="L38" s="71">
        <f t="shared" si="3"/>
        <v>0</v>
      </c>
      <c r="M38" s="87" t="s">
        <v>302</v>
      </c>
      <c r="N38" s="1"/>
      <c r="O38" s="1"/>
      <c r="P38" s="1"/>
      <c r="Q38" s="1"/>
      <c r="R38" s="1"/>
    </row>
    <row r="39" spans="1:18" ht="15" customHeight="1" x14ac:dyDescent="0.3">
      <c r="A39" s="18">
        <v>29</v>
      </c>
      <c r="B39" s="56" t="s">
        <v>30</v>
      </c>
      <c r="C39" s="75" t="s">
        <v>146</v>
      </c>
      <c r="D39" s="112" t="s">
        <v>99</v>
      </c>
      <c r="E39" s="112"/>
      <c r="F39" s="71"/>
      <c r="G39" s="71"/>
      <c r="H39" s="127"/>
      <c r="I39" s="45"/>
      <c r="J39" s="71">
        <f t="shared" si="2"/>
        <v>0</v>
      </c>
      <c r="K39" s="46"/>
      <c r="L39" s="71">
        <f t="shared" si="3"/>
        <v>0</v>
      </c>
      <c r="M39" s="87" t="s">
        <v>478</v>
      </c>
      <c r="N39" s="1"/>
      <c r="O39" s="1"/>
      <c r="P39" s="1"/>
      <c r="Q39" s="1"/>
      <c r="R39" s="1"/>
    </row>
    <row r="40" spans="1:18" s="50" customFormat="1" ht="15" customHeight="1" x14ac:dyDescent="0.3">
      <c r="A40" s="17"/>
      <c r="B40" s="32" t="s">
        <v>31</v>
      </c>
      <c r="C40" s="76"/>
      <c r="D40" s="76"/>
      <c r="E40" s="76"/>
      <c r="F40" s="102"/>
      <c r="G40" s="76"/>
      <c r="H40" s="76"/>
      <c r="I40" s="48"/>
      <c r="J40" s="44"/>
      <c r="K40" s="44"/>
      <c r="L40" s="44"/>
      <c r="M40" s="121"/>
      <c r="N40" s="49"/>
      <c r="O40" s="49"/>
      <c r="P40" s="49"/>
      <c r="Q40" s="49"/>
      <c r="R40" s="49"/>
    </row>
    <row r="41" spans="1:18" ht="15" customHeight="1" x14ac:dyDescent="0.3">
      <c r="A41" s="24">
        <v>30</v>
      </c>
      <c r="B41" s="56" t="s">
        <v>32</v>
      </c>
      <c r="C41" s="75" t="s">
        <v>146</v>
      </c>
      <c r="D41" s="112" t="s">
        <v>99</v>
      </c>
      <c r="E41" s="112"/>
      <c r="F41" s="71"/>
      <c r="G41" s="71"/>
      <c r="H41" s="127"/>
      <c r="I41" s="45"/>
      <c r="J41" s="71">
        <f t="shared" ref="J41:J46" si="4">IF(C41=C$5,2,IF(C41=C$6,1,0))</f>
        <v>0</v>
      </c>
      <c r="K41" s="46"/>
      <c r="L41" s="71">
        <f t="shared" ref="L41:L46" si="5">J41*(1-K41)</f>
        <v>0</v>
      </c>
      <c r="M41" s="87" t="s">
        <v>115</v>
      </c>
      <c r="N41" s="1"/>
      <c r="O41" s="1"/>
      <c r="P41" s="1"/>
      <c r="Q41" s="1"/>
      <c r="R41" s="1"/>
    </row>
    <row r="42" spans="1:18" ht="15" customHeight="1" x14ac:dyDescent="0.3">
      <c r="A42" s="24">
        <v>31</v>
      </c>
      <c r="B42" s="56" t="s">
        <v>33</v>
      </c>
      <c r="C42" s="75" t="s">
        <v>146</v>
      </c>
      <c r="D42" s="112" t="s">
        <v>99</v>
      </c>
      <c r="E42" s="112"/>
      <c r="F42" s="71"/>
      <c r="G42" s="71"/>
      <c r="H42" s="127"/>
      <c r="I42" s="45"/>
      <c r="J42" s="71">
        <f t="shared" si="4"/>
        <v>0</v>
      </c>
      <c r="K42" s="46"/>
      <c r="L42" s="71">
        <f t="shared" si="5"/>
        <v>0</v>
      </c>
      <c r="M42" s="87" t="s">
        <v>116</v>
      </c>
      <c r="N42" s="1"/>
      <c r="O42" s="1"/>
      <c r="P42" s="1"/>
      <c r="Q42" s="1"/>
      <c r="R42" s="1"/>
    </row>
    <row r="43" spans="1:18" s="31" customFormat="1" ht="15" customHeight="1" x14ac:dyDescent="0.3">
      <c r="A43" s="24">
        <v>32</v>
      </c>
      <c r="B43" s="38" t="s">
        <v>34</v>
      </c>
      <c r="C43" s="75" t="s">
        <v>144</v>
      </c>
      <c r="D43" s="112" t="s">
        <v>97</v>
      </c>
      <c r="E43" s="112" t="s">
        <v>463</v>
      </c>
      <c r="F43" s="71" t="s">
        <v>304</v>
      </c>
      <c r="G43" s="71" t="s">
        <v>97</v>
      </c>
      <c r="H43" s="127" t="s">
        <v>97</v>
      </c>
      <c r="I43" s="45"/>
      <c r="J43" s="71">
        <f t="shared" si="4"/>
        <v>2</v>
      </c>
      <c r="K43" s="46"/>
      <c r="L43" s="71">
        <f t="shared" si="5"/>
        <v>2</v>
      </c>
      <c r="M43" s="87" t="s">
        <v>175</v>
      </c>
      <c r="N43" s="30"/>
      <c r="O43" s="30"/>
      <c r="P43" s="30"/>
      <c r="Q43" s="30"/>
      <c r="R43" s="30"/>
    </row>
    <row r="44" spans="1:18" ht="15" customHeight="1" x14ac:dyDescent="0.3">
      <c r="A44" s="24">
        <v>33</v>
      </c>
      <c r="B44" s="56" t="s">
        <v>35</v>
      </c>
      <c r="C44" s="75" t="s">
        <v>146</v>
      </c>
      <c r="D44" s="112" t="s">
        <v>97</v>
      </c>
      <c r="E44" s="112" t="s">
        <v>465</v>
      </c>
      <c r="F44" s="71"/>
      <c r="G44" s="71" t="s">
        <v>99</v>
      </c>
      <c r="H44" s="127"/>
      <c r="I44" s="45"/>
      <c r="J44" s="71">
        <f t="shared" si="4"/>
        <v>0</v>
      </c>
      <c r="K44" s="46"/>
      <c r="L44" s="71">
        <f t="shared" si="5"/>
        <v>0</v>
      </c>
      <c r="M44" s="87" t="s">
        <v>176</v>
      </c>
      <c r="N44" s="1"/>
      <c r="O44" s="1"/>
      <c r="P44" s="1"/>
      <c r="Q44" s="1"/>
      <c r="R44" s="1"/>
    </row>
    <row r="45" spans="1:18" ht="15" customHeight="1" x14ac:dyDescent="0.3">
      <c r="A45" s="24">
        <v>34</v>
      </c>
      <c r="B45" s="56" t="s">
        <v>36</v>
      </c>
      <c r="C45" s="75" t="s">
        <v>146</v>
      </c>
      <c r="D45" s="112" t="s">
        <v>99</v>
      </c>
      <c r="E45" s="112"/>
      <c r="F45" s="71"/>
      <c r="G45" s="71"/>
      <c r="H45" s="127"/>
      <c r="I45" s="45"/>
      <c r="J45" s="71">
        <f t="shared" si="4"/>
        <v>0</v>
      </c>
      <c r="K45" s="46"/>
      <c r="L45" s="71">
        <f t="shared" si="5"/>
        <v>0</v>
      </c>
      <c r="M45" s="87" t="s">
        <v>479</v>
      </c>
      <c r="N45" s="1"/>
      <c r="O45" s="1"/>
      <c r="P45" s="1"/>
      <c r="Q45" s="1"/>
      <c r="R45" s="1"/>
    </row>
    <row r="46" spans="1:18" ht="15" customHeight="1" x14ac:dyDescent="0.3">
      <c r="A46" s="24">
        <v>35</v>
      </c>
      <c r="B46" s="56" t="s">
        <v>37</v>
      </c>
      <c r="C46" s="75" t="s">
        <v>146</v>
      </c>
      <c r="D46" s="112" t="s">
        <v>99</v>
      </c>
      <c r="E46" s="112"/>
      <c r="F46" s="71"/>
      <c r="G46" s="71"/>
      <c r="H46" s="127"/>
      <c r="I46" s="45"/>
      <c r="J46" s="71">
        <f t="shared" si="4"/>
        <v>0</v>
      </c>
      <c r="K46" s="46"/>
      <c r="L46" s="71">
        <f t="shared" si="5"/>
        <v>0</v>
      </c>
      <c r="M46" s="87" t="s">
        <v>120</v>
      </c>
      <c r="N46" s="1"/>
      <c r="O46" s="1"/>
      <c r="P46" s="1"/>
      <c r="Q46" s="1"/>
      <c r="R46" s="1"/>
    </row>
    <row r="47" spans="1:18" s="50" customFormat="1" ht="15" customHeight="1" x14ac:dyDescent="0.3">
      <c r="A47" s="17"/>
      <c r="B47" s="32" t="s">
        <v>38</v>
      </c>
      <c r="C47" s="76"/>
      <c r="D47" s="76"/>
      <c r="E47" s="76"/>
      <c r="F47" s="102"/>
      <c r="G47" s="76"/>
      <c r="H47" s="76"/>
      <c r="I47" s="48"/>
      <c r="J47" s="44"/>
      <c r="K47" s="44"/>
      <c r="L47" s="44"/>
      <c r="M47" s="121"/>
      <c r="N47" s="49"/>
      <c r="O47" s="49"/>
      <c r="P47" s="49"/>
      <c r="Q47" s="49"/>
      <c r="R47" s="49"/>
    </row>
    <row r="48" spans="1:18" ht="15" customHeight="1" x14ac:dyDescent="0.3">
      <c r="A48" s="18">
        <v>36</v>
      </c>
      <c r="B48" s="56" t="s">
        <v>39</v>
      </c>
      <c r="C48" s="75" t="s">
        <v>146</v>
      </c>
      <c r="D48" s="112" t="s">
        <v>99</v>
      </c>
      <c r="E48" s="112"/>
      <c r="F48" s="71"/>
      <c r="G48" s="71"/>
      <c r="H48" s="127"/>
      <c r="I48" s="45"/>
      <c r="J48" s="71">
        <f t="shared" ref="J48:J54" si="6">IF(C48=C$5,2,IF(C48=C$6,1,0))</f>
        <v>0</v>
      </c>
      <c r="K48" s="46"/>
      <c r="L48" s="71">
        <f t="shared" ref="L48:L54" si="7">J48*(1-K48)</f>
        <v>0</v>
      </c>
      <c r="M48" s="87" t="s">
        <v>480</v>
      </c>
      <c r="N48" s="1"/>
      <c r="O48" s="1"/>
      <c r="P48" s="1"/>
      <c r="Q48" s="1"/>
      <c r="R48" s="1"/>
    </row>
    <row r="49" spans="1:18" ht="15" customHeight="1" x14ac:dyDescent="0.3">
      <c r="A49" s="18">
        <v>37</v>
      </c>
      <c r="B49" s="56" t="s">
        <v>40</v>
      </c>
      <c r="C49" s="75" t="s">
        <v>146</v>
      </c>
      <c r="D49" s="112" t="s">
        <v>99</v>
      </c>
      <c r="E49" s="112"/>
      <c r="F49" s="71"/>
      <c r="G49" s="71"/>
      <c r="H49" s="127"/>
      <c r="I49" s="45"/>
      <c r="J49" s="71">
        <f t="shared" si="6"/>
        <v>0</v>
      </c>
      <c r="K49" s="46"/>
      <c r="L49" s="71">
        <f t="shared" si="7"/>
        <v>0</v>
      </c>
      <c r="M49" s="87" t="s">
        <v>481</v>
      </c>
      <c r="N49" s="1"/>
      <c r="O49" s="1"/>
      <c r="P49" s="1"/>
      <c r="Q49" s="1"/>
      <c r="R49" s="1"/>
    </row>
    <row r="50" spans="1:18" ht="15" customHeight="1" x14ac:dyDescent="0.3">
      <c r="A50" s="18">
        <v>38</v>
      </c>
      <c r="B50" s="56" t="s">
        <v>41</v>
      </c>
      <c r="C50" s="75" t="s">
        <v>146</v>
      </c>
      <c r="D50" s="112" t="s">
        <v>99</v>
      </c>
      <c r="E50" s="112"/>
      <c r="F50" s="71"/>
      <c r="G50" s="71"/>
      <c r="H50" s="127"/>
      <c r="I50" s="45"/>
      <c r="J50" s="71">
        <f t="shared" si="6"/>
        <v>0</v>
      </c>
      <c r="K50" s="46"/>
      <c r="L50" s="71">
        <f t="shared" si="7"/>
        <v>0</v>
      </c>
      <c r="M50" s="87" t="s">
        <v>482</v>
      </c>
      <c r="N50" s="1"/>
      <c r="O50" s="1"/>
      <c r="P50" s="1"/>
      <c r="Q50" s="1"/>
      <c r="R50" s="1"/>
    </row>
    <row r="51" spans="1:18" s="31" customFormat="1" ht="15" customHeight="1" x14ac:dyDescent="0.3">
      <c r="A51" s="21">
        <v>39</v>
      </c>
      <c r="B51" s="38" t="s">
        <v>42</v>
      </c>
      <c r="C51" s="75" t="s">
        <v>146</v>
      </c>
      <c r="D51" s="112" t="s">
        <v>97</v>
      </c>
      <c r="E51" s="112" t="s">
        <v>465</v>
      </c>
      <c r="F51" s="71">
        <v>0</v>
      </c>
      <c r="G51" s="71"/>
      <c r="H51" s="127"/>
      <c r="I51" s="45"/>
      <c r="J51" s="71">
        <f t="shared" si="6"/>
        <v>0</v>
      </c>
      <c r="K51" s="46"/>
      <c r="L51" s="71">
        <f t="shared" si="7"/>
        <v>0</v>
      </c>
      <c r="M51" s="87" t="s">
        <v>528</v>
      </c>
      <c r="N51" s="30"/>
      <c r="O51" s="30"/>
      <c r="P51" s="30"/>
      <c r="Q51" s="30"/>
      <c r="R51" s="30"/>
    </row>
    <row r="52" spans="1:18" ht="15" customHeight="1" x14ac:dyDescent="0.3">
      <c r="A52" s="18">
        <v>40</v>
      </c>
      <c r="B52" s="56" t="s">
        <v>93</v>
      </c>
      <c r="C52" s="75" t="s">
        <v>146</v>
      </c>
      <c r="D52" s="112" t="s">
        <v>99</v>
      </c>
      <c r="E52" s="112"/>
      <c r="F52" s="71"/>
      <c r="G52" s="71"/>
      <c r="H52" s="127"/>
      <c r="I52" s="45"/>
      <c r="J52" s="71">
        <f t="shared" si="6"/>
        <v>0</v>
      </c>
      <c r="K52" s="46"/>
      <c r="L52" s="71">
        <f t="shared" si="7"/>
        <v>0</v>
      </c>
      <c r="M52" s="87" t="s">
        <v>438</v>
      </c>
      <c r="N52" s="1"/>
      <c r="O52" s="1"/>
      <c r="P52" s="1"/>
      <c r="Q52" s="1"/>
      <c r="R52" s="1"/>
    </row>
    <row r="53" spans="1:18" ht="15" customHeight="1" x14ac:dyDescent="0.3">
      <c r="A53" s="18">
        <v>41</v>
      </c>
      <c r="B53" s="56" t="s">
        <v>43</v>
      </c>
      <c r="C53" s="75" t="s">
        <v>146</v>
      </c>
      <c r="D53" s="112" t="s">
        <v>99</v>
      </c>
      <c r="E53" s="112"/>
      <c r="F53" s="71"/>
      <c r="G53" s="71"/>
      <c r="H53" s="127"/>
      <c r="I53" s="45"/>
      <c r="J53" s="71">
        <f t="shared" si="6"/>
        <v>0</v>
      </c>
      <c r="K53" s="46"/>
      <c r="L53" s="71">
        <f t="shared" si="7"/>
        <v>0</v>
      </c>
      <c r="M53" s="87" t="s">
        <v>121</v>
      </c>
      <c r="N53" s="1"/>
      <c r="O53" s="1"/>
      <c r="P53" s="1"/>
      <c r="Q53" s="1"/>
      <c r="R53" s="1"/>
    </row>
    <row r="54" spans="1:18" ht="15" customHeight="1" x14ac:dyDescent="0.3">
      <c r="A54" s="18">
        <v>42</v>
      </c>
      <c r="B54" s="56" t="s">
        <v>44</v>
      </c>
      <c r="C54" s="75" t="s">
        <v>144</v>
      </c>
      <c r="D54" s="112" t="s">
        <v>97</v>
      </c>
      <c r="E54" s="112" t="s">
        <v>463</v>
      </c>
      <c r="F54" s="71">
        <v>34</v>
      </c>
      <c r="G54" s="71" t="s">
        <v>97</v>
      </c>
      <c r="H54" s="127" t="s">
        <v>97</v>
      </c>
      <c r="I54" s="45"/>
      <c r="J54" s="71">
        <f t="shared" si="6"/>
        <v>2</v>
      </c>
      <c r="K54" s="46"/>
      <c r="L54" s="71">
        <f t="shared" si="7"/>
        <v>2</v>
      </c>
      <c r="M54" s="87" t="s">
        <v>178</v>
      </c>
      <c r="N54" s="1"/>
      <c r="O54" s="1"/>
      <c r="P54" s="1"/>
      <c r="Q54" s="1"/>
      <c r="R54" s="1"/>
    </row>
    <row r="55" spans="1:18" s="50" customFormat="1" ht="15" customHeight="1" x14ac:dyDescent="0.3">
      <c r="A55" s="17"/>
      <c r="B55" s="32" t="s">
        <v>45</v>
      </c>
      <c r="C55" s="76"/>
      <c r="D55" s="76"/>
      <c r="E55" s="76"/>
      <c r="F55" s="102"/>
      <c r="G55" s="76"/>
      <c r="H55" s="76"/>
      <c r="I55" s="48"/>
      <c r="J55" s="44"/>
      <c r="K55" s="44"/>
      <c r="L55" s="44"/>
      <c r="M55" s="121"/>
      <c r="N55" s="49"/>
      <c r="O55" s="49"/>
      <c r="P55" s="49"/>
      <c r="Q55" s="49"/>
      <c r="R55" s="49"/>
    </row>
    <row r="56" spans="1:18" ht="15" customHeight="1" x14ac:dyDescent="0.3">
      <c r="A56" s="18">
        <v>43</v>
      </c>
      <c r="B56" s="56" t="s">
        <v>46</v>
      </c>
      <c r="C56" s="75" t="s">
        <v>145</v>
      </c>
      <c r="D56" s="112" t="s">
        <v>97</v>
      </c>
      <c r="E56" s="112" t="s">
        <v>465</v>
      </c>
      <c r="F56" s="127">
        <v>10</v>
      </c>
      <c r="G56" s="71" t="s">
        <v>97</v>
      </c>
      <c r="H56" s="127" t="s">
        <v>97</v>
      </c>
      <c r="I56" s="45"/>
      <c r="J56" s="71">
        <f t="shared" ref="J56:J69" si="8">IF(C56=C$5,2,IF(C56=C$6,1,0))</f>
        <v>1</v>
      </c>
      <c r="K56" s="46"/>
      <c r="L56" s="71">
        <f t="shared" ref="L56:L69" si="9">J56*(1-K56)</f>
        <v>1</v>
      </c>
      <c r="M56" s="87" t="s">
        <v>611</v>
      </c>
      <c r="N56" s="1"/>
      <c r="O56" s="1"/>
      <c r="P56" s="1"/>
      <c r="Q56" s="1"/>
      <c r="R56" s="1"/>
    </row>
    <row r="57" spans="1:18" ht="15" customHeight="1" x14ac:dyDescent="0.3">
      <c r="A57" s="18">
        <v>44</v>
      </c>
      <c r="B57" s="56" t="s">
        <v>47</v>
      </c>
      <c r="C57" s="75" t="s">
        <v>146</v>
      </c>
      <c r="D57" s="112" t="s">
        <v>99</v>
      </c>
      <c r="E57" s="112"/>
      <c r="F57" s="71"/>
      <c r="G57" s="71"/>
      <c r="H57" s="127"/>
      <c r="I57" s="45"/>
      <c r="J57" s="71">
        <f t="shared" si="8"/>
        <v>0</v>
      </c>
      <c r="K57" s="46"/>
      <c r="L57" s="71">
        <f t="shared" si="9"/>
        <v>0</v>
      </c>
      <c r="M57" s="87" t="s">
        <v>205</v>
      </c>
      <c r="N57" s="1"/>
      <c r="O57" s="1"/>
      <c r="P57" s="1"/>
      <c r="Q57" s="1"/>
      <c r="R57" s="1"/>
    </row>
    <row r="58" spans="1:18" ht="15" customHeight="1" x14ac:dyDescent="0.3">
      <c r="A58" s="18">
        <v>45</v>
      </c>
      <c r="B58" s="56" t="s">
        <v>48</v>
      </c>
      <c r="C58" s="75" t="s">
        <v>146</v>
      </c>
      <c r="D58" s="112" t="s">
        <v>99</v>
      </c>
      <c r="E58" s="112"/>
      <c r="F58" s="71"/>
      <c r="G58" s="71"/>
      <c r="H58" s="127"/>
      <c r="I58" s="45"/>
      <c r="J58" s="71">
        <f t="shared" si="8"/>
        <v>0</v>
      </c>
      <c r="K58" s="46"/>
      <c r="L58" s="71">
        <f t="shared" si="9"/>
        <v>0</v>
      </c>
      <c r="M58" s="87" t="s">
        <v>440</v>
      </c>
      <c r="N58" s="1"/>
      <c r="O58" s="1"/>
      <c r="P58" s="1"/>
      <c r="Q58" s="1"/>
      <c r="R58" s="1"/>
    </row>
    <row r="59" spans="1:18" ht="15" customHeight="1" x14ac:dyDescent="0.3">
      <c r="A59" s="18">
        <v>46</v>
      </c>
      <c r="B59" s="56" t="s">
        <v>49</v>
      </c>
      <c r="C59" s="75" t="s">
        <v>146</v>
      </c>
      <c r="D59" s="112" t="s">
        <v>99</v>
      </c>
      <c r="E59" s="112"/>
      <c r="F59" s="71"/>
      <c r="G59" s="71"/>
      <c r="H59" s="127"/>
      <c r="I59" s="45"/>
      <c r="J59" s="71">
        <f t="shared" si="8"/>
        <v>0</v>
      </c>
      <c r="K59" s="46"/>
      <c r="L59" s="71">
        <f t="shared" si="9"/>
        <v>0</v>
      </c>
      <c r="M59" s="87" t="s">
        <v>483</v>
      </c>
      <c r="N59" s="1"/>
      <c r="O59" s="1"/>
      <c r="P59" s="1"/>
      <c r="Q59" s="1"/>
      <c r="R59" s="1"/>
    </row>
    <row r="60" spans="1:18" ht="15" customHeight="1" x14ac:dyDescent="0.3">
      <c r="A60" s="18">
        <v>47</v>
      </c>
      <c r="B60" s="56" t="s">
        <v>50</v>
      </c>
      <c r="C60" s="75" t="s">
        <v>146</v>
      </c>
      <c r="D60" s="112" t="s">
        <v>99</v>
      </c>
      <c r="E60" s="112"/>
      <c r="F60" s="71"/>
      <c r="G60" s="71"/>
      <c r="H60" s="127"/>
      <c r="I60" s="45"/>
      <c r="J60" s="71">
        <f t="shared" si="8"/>
        <v>0</v>
      </c>
      <c r="K60" s="46"/>
      <c r="L60" s="71">
        <f t="shared" si="9"/>
        <v>0</v>
      </c>
      <c r="M60" s="87" t="s">
        <v>484</v>
      </c>
      <c r="N60" s="1"/>
      <c r="O60" s="1"/>
      <c r="P60" s="1"/>
      <c r="Q60" s="1"/>
      <c r="R60" s="1"/>
    </row>
    <row r="61" spans="1:18" ht="15" customHeight="1" x14ac:dyDescent="0.3">
      <c r="A61" s="18">
        <v>48</v>
      </c>
      <c r="B61" s="56" t="s">
        <v>51</v>
      </c>
      <c r="C61" s="75" t="s">
        <v>146</v>
      </c>
      <c r="D61" s="112" t="s">
        <v>97</v>
      </c>
      <c r="E61" s="112" t="s">
        <v>463</v>
      </c>
      <c r="F61" s="71">
        <v>5</v>
      </c>
      <c r="G61" s="71" t="s">
        <v>97</v>
      </c>
      <c r="H61" s="127" t="s">
        <v>97</v>
      </c>
      <c r="I61" s="45"/>
      <c r="J61" s="71">
        <f t="shared" si="8"/>
        <v>0</v>
      </c>
      <c r="K61" s="46"/>
      <c r="L61" s="71">
        <f t="shared" si="9"/>
        <v>0</v>
      </c>
      <c r="M61" s="87" t="s">
        <v>314</v>
      </c>
      <c r="N61" s="1"/>
      <c r="O61" s="1"/>
      <c r="P61" s="1"/>
      <c r="Q61" s="1"/>
      <c r="R61" s="1"/>
    </row>
    <row r="62" spans="1:18" ht="15" customHeight="1" x14ac:dyDescent="0.3">
      <c r="A62" s="18">
        <v>49</v>
      </c>
      <c r="B62" s="56" t="s">
        <v>52</v>
      </c>
      <c r="C62" s="75" t="s">
        <v>146</v>
      </c>
      <c r="D62" s="112" t="s">
        <v>97</v>
      </c>
      <c r="E62" s="112" t="s">
        <v>465</v>
      </c>
      <c r="F62" s="71">
        <v>3</v>
      </c>
      <c r="G62" s="71" t="s">
        <v>97</v>
      </c>
      <c r="H62" s="129" t="s">
        <v>485</v>
      </c>
      <c r="I62" s="45"/>
      <c r="J62" s="71">
        <f t="shared" si="8"/>
        <v>0</v>
      </c>
      <c r="K62" s="46"/>
      <c r="L62" s="71">
        <f t="shared" si="9"/>
        <v>0</v>
      </c>
      <c r="M62" s="87" t="s">
        <v>124</v>
      </c>
      <c r="N62" s="1"/>
      <c r="O62" s="1"/>
      <c r="P62" s="1"/>
      <c r="Q62" s="1"/>
      <c r="R62" s="1"/>
    </row>
    <row r="63" spans="1:18" ht="15" customHeight="1" x14ac:dyDescent="0.3">
      <c r="A63" s="18">
        <v>50</v>
      </c>
      <c r="B63" s="56" t="s">
        <v>53</v>
      </c>
      <c r="C63" s="75" t="s">
        <v>146</v>
      </c>
      <c r="D63" s="112" t="s">
        <v>99</v>
      </c>
      <c r="E63" s="112"/>
      <c r="F63" s="71"/>
      <c r="G63" s="71"/>
      <c r="H63" s="127"/>
      <c r="I63" s="45"/>
      <c r="J63" s="71">
        <f t="shared" si="8"/>
        <v>0</v>
      </c>
      <c r="K63" s="46"/>
      <c r="L63" s="71">
        <f t="shared" si="9"/>
        <v>0</v>
      </c>
      <c r="M63" s="87" t="s">
        <v>486</v>
      </c>
      <c r="N63" s="1"/>
      <c r="O63" s="1"/>
      <c r="P63" s="1"/>
      <c r="Q63" s="1"/>
      <c r="R63" s="1"/>
    </row>
    <row r="64" spans="1:18" s="31" customFormat="1" ht="15" customHeight="1" x14ac:dyDescent="0.3">
      <c r="A64" s="21">
        <v>51</v>
      </c>
      <c r="B64" s="38" t="s">
        <v>54</v>
      </c>
      <c r="C64" s="72" t="s">
        <v>146</v>
      </c>
      <c r="D64" s="112" t="s">
        <v>99</v>
      </c>
      <c r="E64" s="112"/>
      <c r="F64" s="127"/>
      <c r="G64" s="127"/>
      <c r="H64" s="127"/>
      <c r="I64" s="45"/>
      <c r="J64" s="127">
        <f t="shared" si="8"/>
        <v>0</v>
      </c>
      <c r="K64" s="128"/>
      <c r="L64" s="127">
        <f t="shared" si="9"/>
        <v>0</v>
      </c>
      <c r="M64" s="87" t="s">
        <v>487</v>
      </c>
      <c r="N64" s="30"/>
      <c r="O64" s="30"/>
      <c r="P64" s="30"/>
      <c r="Q64" s="30"/>
      <c r="R64" s="30"/>
    </row>
    <row r="65" spans="1:18" ht="15" customHeight="1" x14ac:dyDescent="0.3">
      <c r="A65" s="18">
        <v>52</v>
      </c>
      <c r="B65" s="56" t="s">
        <v>55</v>
      </c>
      <c r="C65" s="75" t="s">
        <v>145</v>
      </c>
      <c r="D65" s="112" t="s">
        <v>97</v>
      </c>
      <c r="E65" s="112" t="s">
        <v>463</v>
      </c>
      <c r="F65" s="71">
        <v>10</v>
      </c>
      <c r="G65" s="71" t="s">
        <v>97</v>
      </c>
      <c r="H65" s="127" t="s">
        <v>97</v>
      </c>
      <c r="I65" s="45"/>
      <c r="J65" s="71">
        <f t="shared" si="8"/>
        <v>1</v>
      </c>
      <c r="K65" s="46"/>
      <c r="L65" s="71">
        <f t="shared" si="9"/>
        <v>1</v>
      </c>
      <c r="M65" s="87" t="s">
        <v>316</v>
      </c>
      <c r="N65" s="1"/>
      <c r="O65" s="1"/>
      <c r="P65" s="1"/>
      <c r="Q65" s="1"/>
      <c r="R65" s="1"/>
    </row>
    <row r="66" spans="1:18" s="31" customFormat="1" ht="15" customHeight="1" x14ac:dyDescent="0.3">
      <c r="A66" s="21">
        <v>53</v>
      </c>
      <c r="B66" s="38" t="s">
        <v>56</v>
      </c>
      <c r="C66" s="75" t="s">
        <v>145</v>
      </c>
      <c r="D66" s="112" t="s">
        <v>97</v>
      </c>
      <c r="E66" s="112" t="s">
        <v>465</v>
      </c>
      <c r="F66" s="71">
        <v>10</v>
      </c>
      <c r="G66" s="71" t="s">
        <v>97</v>
      </c>
      <c r="H66" s="127" t="s">
        <v>97</v>
      </c>
      <c r="I66" s="45"/>
      <c r="J66" s="71">
        <f t="shared" si="8"/>
        <v>1</v>
      </c>
      <c r="K66" s="46"/>
      <c r="L66" s="71">
        <f t="shared" si="9"/>
        <v>1</v>
      </c>
      <c r="M66" s="87" t="s">
        <v>629</v>
      </c>
      <c r="N66" s="30"/>
      <c r="O66" s="30"/>
      <c r="P66" s="30"/>
      <c r="Q66" s="30"/>
      <c r="R66" s="30"/>
    </row>
    <row r="67" spans="1:18" ht="15" customHeight="1" x14ac:dyDescent="0.3">
      <c r="A67" s="18">
        <v>54</v>
      </c>
      <c r="B67" s="56" t="s">
        <v>57</v>
      </c>
      <c r="C67" s="75" t="s">
        <v>146</v>
      </c>
      <c r="D67" s="112" t="s">
        <v>99</v>
      </c>
      <c r="E67" s="112"/>
      <c r="F67" s="71"/>
      <c r="G67" s="71"/>
      <c r="H67" s="127"/>
      <c r="I67" s="45"/>
      <c r="J67" s="71">
        <f t="shared" si="8"/>
        <v>0</v>
      </c>
      <c r="K67" s="46"/>
      <c r="L67" s="71">
        <f t="shared" si="9"/>
        <v>0</v>
      </c>
      <c r="M67" s="87" t="s">
        <v>213</v>
      </c>
      <c r="N67" s="1"/>
      <c r="O67" s="1"/>
      <c r="P67" s="1"/>
      <c r="Q67" s="1"/>
      <c r="R67" s="1"/>
    </row>
    <row r="68" spans="1:18" ht="15" customHeight="1" x14ac:dyDescent="0.3">
      <c r="A68" s="18">
        <v>55</v>
      </c>
      <c r="B68" s="56" t="s">
        <v>58</v>
      </c>
      <c r="C68" s="75" t="s">
        <v>146</v>
      </c>
      <c r="D68" s="112" t="s">
        <v>99</v>
      </c>
      <c r="E68" s="112"/>
      <c r="F68" s="71"/>
      <c r="G68" s="71"/>
      <c r="H68" s="127"/>
      <c r="I68" s="45"/>
      <c r="J68" s="71">
        <f t="shared" si="8"/>
        <v>0</v>
      </c>
      <c r="K68" s="46"/>
      <c r="L68" s="71">
        <f t="shared" si="9"/>
        <v>0</v>
      </c>
      <c r="M68" s="87" t="s">
        <v>214</v>
      </c>
      <c r="N68" s="1"/>
      <c r="O68" s="1"/>
      <c r="P68" s="1"/>
      <c r="Q68" s="1"/>
      <c r="R68" s="1"/>
    </row>
    <row r="69" spans="1:18" ht="15" customHeight="1" x14ac:dyDescent="0.3">
      <c r="A69" s="18">
        <v>56</v>
      </c>
      <c r="B69" s="56" t="s">
        <v>59</v>
      </c>
      <c r="C69" s="75" t="s">
        <v>146</v>
      </c>
      <c r="D69" s="112" t="s">
        <v>97</v>
      </c>
      <c r="E69" s="112" t="s">
        <v>463</v>
      </c>
      <c r="F69" s="71">
        <v>3</v>
      </c>
      <c r="G69" s="71" t="s">
        <v>97</v>
      </c>
      <c r="H69" s="127" t="s">
        <v>97</v>
      </c>
      <c r="I69" s="45"/>
      <c r="J69" s="71">
        <f t="shared" si="8"/>
        <v>0</v>
      </c>
      <c r="K69" s="46"/>
      <c r="L69" s="71">
        <f t="shared" si="9"/>
        <v>0</v>
      </c>
      <c r="M69" s="87" t="s">
        <v>212</v>
      </c>
      <c r="N69" s="1"/>
      <c r="O69" s="1"/>
      <c r="P69" s="1"/>
      <c r="Q69" s="1"/>
      <c r="R69" s="1"/>
    </row>
    <row r="70" spans="1:18" s="50" customFormat="1" ht="15" customHeight="1" x14ac:dyDescent="0.3">
      <c r="A70" s="17"/>
      <c r="B70" s="32" t="s">
        <v>60</v>
      </c>
      <c r="C70" s="76"/>
      <c r="D70" s="76"/>
      <c r="E70" s="76"/>
      <c r="F70" s="102"/>
      <c r="G70" s="76"/>
      <c r="H70" s="76"/>
      <c r="I70" s="48"/>
      <c r="J70" s="44"/>
      <c r="K70" s="44"/>
      <c r="L70" s="44"/>
      <c r="M70" s="121"/>
      <c r="N70" s="49"/>
      <c r="O70" s="49"/>
      <c r="P70" s="49"/>
      <c r="Q70" s="49"/>
      <c r="R70" s="49"/>
    </row>
    <row r="71" spans="1:18" ht="15" customHeight="1" x14ac:dyDescent="0.3">
      <c r="A71" s="18">
        <v>57</v>
      </c>
      <c r="B71" s="56" t="s">
        <v>61</v>
      </c>
      <c r="C71" s="75" t="s">
        <v>146</v>
      </c>
      <c r="D71" s="112" t="s">
        <v>99</v>
      </c>
      <c r="E71" s="112"/>
      <c r="F71" s="71"/>
      <c r="G71" s="71"/>
      <c r="H71" s="127"/>
      <c r="I71" s="45"/>
      <c r="J71" s="71">
        <f t="shared" ref="J71:J76" si="10">IF(C71=C$5,2,IF(C71=C$6,1,0))</f>
        <v>0</v>
      </c>
      <c r="K71" s="46"/>
      <c r="L71" s="71">
        <f t="shared" ref="L71:L76" si="11">J71*(1-K71)</f>
        <v>0</v>
      </c>
      <c r="M71" s="87" t="s">
        <v>183</v>
      </c>
      <c r="N71" s="1"/>
      <c r="O71" s="1"/>
      <c r="P71" s="1"/>
      <c r="Q71" s="1"/>
      <c r="R71" s="1"/>
    </row>
    <row r="72" spans="1:18" ht="15" customHeight="1" x14ac:dyDescent="0.3">
      <c r="A72" s="18">
        <v>58</v>
      </c>
      <c r="B72" s="56" t="s">
        <v>62</v>
      </c>
      <c r="C72" s="75" t="s">
        <v>146</v>
      </c>
      <c r="D72" s="112" t="s">
        <v>97</v>
      </c>
      <c r="E72" s="112" t="s">
        <v>463</v>
      </c>
      <c r="F72" s="71">
        <v>0</v>
      </c>
      <c r="G72" s="71"/>
      <c r="H72" s="127"/>
      <c r="I72" s="45"/>
      <c r="J72" s="71">
        <f t="shared" si="10"/>
        <v>0</v>
      </c>
      <c r="K72" s="46"/>
      <c r="L72" s="71">
        <f t="shared" si="11"/>
        <v>0</v>
      </c>
      <c r="M72" s="87" t="s">
        <v>184</v>
      </c>
      <c r="N72" s="1"/>
      <c r="O72" s="1"/>
      <c r="P72" s="1"/>
      <c r="Q72" s="1"/>
      <c r="R72" s="1"/>
    </row>
    <row r="73" spans="1:18" s="31" customFormat="1" ht="15" customHeight="1" x14ac:dyDescent="0.3">
      <c r="A73" s="21">
        <v>59</v>
      </c>
      <c r="B73" s="38" t="s">
        <v>63</v>
      </c>
      <c r="C73" s="75" t="s">
        <v>146</v>
      </c>
      <c r="D73" s="112" t="s">
        <v>99</v>
      </c>
      <c r="E73" s="112"/>
      <c r="F73" s="71"/>
      <c r="G73" s="71"/>
      <c r="H73" s="127"/>
      <c r="I73" s="45"/>
      <c r="J73" s="71">
        <f t="shared" si="10"/>
        <v>0</v>
      </c>
      <c r="K73" s="46"/>
      <c r="L73" s="71">
        <f t="shared" si="11"/>
        <v>0</v>
      </c>
      <c r="M73" s="87" t="s">
        <v>488</v>
      </c>
      <c r="N73" s="30"/>
      <c r="O73" s="30"/>
      <c r="P73" s="30"/>
      <c r="Q73" s="30"/>
      <c r="R73" s="30"/>
    </row>
    <row r="74" spans="1:18" ht="15" customHeight="1" x14ac:dyDescent="0.3">
      <c r="A74" s="18">
        <v>60</v>
      </c>
      <c r="B74" s="56" t="s">
        <v>64</v>
      </c>
      <c r="C74" s="75" t="s">
        <v>146</v>
      </c>
      <c r="D74" s="112" t="s">
        <v>99</v>
      </c>
      <c r="E74" s="112"/>
      <c r="F74" s="71"/>
      <c r="G74" s="71"/>
      <c r="H74" s="127"/>
      <c r="I74" s="45"/>
      <c r="J74" s="71">
        <f t="shared" si="10"/>
        <v>0</v>
      </c>
      <c r="K74" s="46"/>
      <c r="L74" s="71">
        <f t="shared" si="11"/>
        <v>0</v>
      </c>
      <c r="M74" s="87" t="s">
        <v>215</v>
      </c>
      <c r="N74" s="1"/>
      <c r="O74" s="1"/>
      <c r="P74" s="1"/>
      <c r="Q74" s="1"/>
      <c r="R74" s="1"/>
    </row>
    <row r="75" spans="1:18" ht="15" customHeight="1" x14ac:dyDescent="0.3">
      <c r="A75" s="18">
        <v>61</v>
      </c>
      <c r="B75" s="56" t="s">
        <v>65</v>
      </c>
      <c r="C75" s="75" t="s">
        <v>145</v>
      </c>
      <c r="D75" s="112" t="s">
        <v>97</v>
      </c>
      <c r="E75" s="112" t="s">
        <v>465</v>
      </c>
      <c r="F75" s="71">
        <v>10</v>
      </c>
      <c r="G75" s="71" t="s">
        <v>97</v>
      </c>
      <c r="H75" s="127" t="s">
        <v>97</v>
      </c>
      <c r="I75" s="45"/>
      <c r="J75" s="71">
        <f t="shared" si="10"/>
        <v>1</v>
      </c>
      <c r="K75" s="46"/>
      <c r="L75" s="71">
        <f t="shared" si="11"/>
        <v>1</v>
      </c>
      <c r="M75" s="87" t="s">
        <v>318</v>
      </c>
      <c r="N75" s="1"/>
      <c r="O75" s="1"/>
      <c r="P75" s="1"/>
      <c r="Q75" s="1"/>
      <c r="R75" s="1"/>
    </row>
    <row r="76" spans="1:18" ht="15" customHeight="1" x14ac:dyDescent="0.3">
      <c r="A76" s="18">
        <v>62</v>
      </c>
      <c r="B76" s="56" t="s">
        <v>66</v>
      </c>
      <c r="C76" s="75" t="s">
        <v>146</v>
      </c>
      <c r="D76" s="112" t="s">
        <v>99</v>
      </c>
      <c r="E76" s="112"/>
      <c r="F76" s="71"/>
      <c r="G76" s="71"/>
      <c r="H76" s="127"/>
      <c r="I76" s="45"/>
      <c r="J76" s="71">
        <f t="shared" si="10"/>
        <v>0</v>
      </c>
      <c r="K76" s="46"/>
      <c r="L76" s="71">
        <f t="shared" si="11"/>
        <v>0</v>
      </c>
      <c r="M76" s="87" t="s">
        <v>186</v>
      </c>
      <c r="N76" s="1"/>
      <c r="O76" s="1"/>
      <c r="P76" s="1"/>
      <c r="Q76" s="1"/>
      <c r="R76" s="1"/>
    </row>
    <row r="77" spans="1:18" s="50" customFormat="1" ht="15" customHeight="1" x14ac:dyDescent="0.3">
      <c r="A77" s="17"/>
      <c r="B77" s="32" t="s">
        <v>67</v>
      </c>
      <c r="C77" s="76"/>
      <c r="D77" s="76"/>
      <c r="E77" s="76"/>
      <c r="F77" s="102"/>
      <c r="G77" s="76"/>
      <c r="H77" s="76"/>
      <c r="I77" s="48"/>
      <c r="J77" s="44"/>
      <c r="K77" s="44"/>
      <c r="L77" s="44"/>
      <c r="M77" s="121"/>
      <c r="N77" s="49"/>
      <c r="O77" s="49"/>
      <c r="P77" s="49"/>
      <c r="Q77" s="49"/>
      <c r="R77" s="49"/>
    </row>
    <row r="78" spans="1:18" ht="15" customHeight="1" x14ac:dyDescent="0.3">
      <c r="A78" s="18">
        <v>63</v>
      </c>
      <c r="B78" s="56" t="s">
        <v>68</v>
      </c>
      <c r="C78" s="75" t="s">
        <v>146</v>
      </c>
      <c r="D78" s="112" t="s">
        <v>99</v>
      </c>
      <c r="E78" s="112"/>
      <c r="F78" s="71"/>
      <c r="G78" s="71"/>
      <c r="H78" s="127"/>
      <c r="I78" s="45"/>
      <c r="J78" s="71">
        <f t="shared" ref="J78:J89" si="12">IF(C78=C$5,2,IF(C78=C$6,1,0))</f>
        <v>0</v>
      </c>
      <c r="K78" s="46"/>
      <c r="L78" s="71">
        <f t="shared" ref="L78:L89" si="13">J78*(1-K78)</f>
        <v>0</v>
      </c>
      <c r="M78" s="87" t="s">
        <v>489</v>
      </c>
      <c r="N78" s="1"/>
      <c r="O78" s="1"/>
      <c r="P78" s="1"/>
      <c r="Q78" s="1"/>
      <c r="R78" s="1"/>
    </row>
    <row r="79" spans="1:18" ht="15" customHeight="1" x14ac:dyDescent="0.3">
      <c r="A79" s="18">
        <v>64</v>
      </c>
      <c r="B79" s="56" t="s">
        <v>69</v>
      </c>
      <c r="C79" s="75" t="s">
        <v>146</v>
      </c>
      <c r="D79" s="112" t="s">
        <v>99</v>
      </c>
      <c r="E79" s="112"/>
      <c r="F79" s="71"/>
      <c r="G79" s="71"/>
      <c r="H79" s="127"/>
      <c r="I79" s="45"/>
      <c r="J79" s="71">
        <f t="shared" si="12"/>
        <v>0</v>
      </c>
      <c r="K79" s="46"/>
      <c r="L79" s="71">
        <f t="shared" si="13"/>
        <v>0</v>
      </c>
      <c r="M79" s="87" t="s">
        <v>490</v>
      </c>
      <c r="N79" s="1"/>
      <c r="O79" s="1"/>
      <c r="P79" s="1"/>
      <c r="Q79" s="1"/>
      <c r="R79" s="1"/>
    </row>
    <row r="80" spans="1:18" ht="15" customHeight="1" x14ac:dyDescent="0.3">
      <c r="A80" s="18">
        <v>65</v>
      </c>
      <c r="B80" s="56" t="s">
        <v>70</v>
      </c>
      <c r="C80" s="75" t="s">
        <v>146</v>
      </c>
      <c r="D80" s="112" t="s">
        <v>99</v>
      </c>
      <c r="E80" s="112"/>
      <c r="F80" s="71"/>
      <c r="G80" s="71"/>
      <c r="H80" s="127"/>
      <c r="I80" s="45"/>
      <c r="J80" s="71">
        <f t="shared" si="12"/>
        <v>0</v>
      </c>
      <c r="K80" s="46"/>
      <c r="L80" s="71">
        <f t="shared" si="13"/>
        <v>0</v>
      </c>
      <c r="M80" s="87" t="s">
        <v>454</v>
      </c>
      <c r="N80" s="1"/>
      <c r="O80" s="1"/>
      <c r="P80" s="1"/>
      <c r="Q80" s="1"/>
      <c r="R80" s="1"/>
    </row>
    <row r="81" spans="1:18" ht="15" customHeight="1" x14ac:dyDescent="0.3">
      <c r="A81" s="18">
        <v>66</v>
      </c>
      <c r="B81" s="56" t="s">
        <v>71</v>
      </c>
      <c r="C81" s="75" t="s">
        <v>146</v>
      </c>
      <c r="D81" s="112" t="s">
        <v>99</v>
      </c>
      <c r="E81" s="112"/>
      <c r="F81" s="71"/>
      <c r="G81" s="71"/>
      <c r="H81" s="127"/>
      <c r="I81" s="45"/>
      <c r="J81" s="71">
        <f t="shared" si="12"/>
        <v>0</v>
      </c>
      <c r="K81" s="46"/>
      <c r="L81" s="71">
        <f t="shared" si="13"/>
        <v>0</v>
      </c>
      <c r="M81" s="87" t="s">
        <v>220</v>
      </c>
      <c r="N81" s="1"/>
      <c r="O81" s="1"/>
      <c r="P81" s="1"/>
      <c r="Q81" s="1"/>
      <c r="R81" s="1"/>
    </row>
    <row r="82" spans="1:18" s="31" customFormat="1" ht="15" customHeight="1" x14ac:dyDescent="0.3">
      <c r="A82" s="21">
        <v>67</v>
      </c>
      <c r="B82" s="38" t="s">
        <v>72</v>
      </c>
      <c r="C82" s="72" t="s">
        <v>145</v>
      </c>
      <c r="D82" s="112" t="s">
        <v>97</v>
      </c>
      <c r="E82" s="112" t="s">
        <v>465</v>
      </c>
      <c r="F82" s="127">
        <v>20</v>
      </c>
      <c r="G82" s="127" t="s">
        <v>97</v>
      </c>
      <c r="H82" s="127" t="s">
        <v>97</v>
      </c>
      <c r="I82" s="45"/>
      <c r="J82" s="127">
        <f t="shared" si="12"/>
        <v>1</v>
      </c>
      <c r="K82" s="128"/>
      <c r="L82" s="127">
        <f t="shared" si="13"/>
        <v>1</v>
      </c>
      <c r="M82" s="87" t="s">
        <v>323</v>
      </c>
      <c r="N82" s="30"/>
      <c r="O82" s="30"/>
      <c r="P82" s="30"/>
      <c r="Q82" s="30"/>
      <c r="R82" s="30"/>
    </row>
    <row r="83" spans="1:18" ht="15" customHeight="1" x14ac:dyDescent="0.3">
      <c r="A83" s="18">
        <v>68</v>
      </c>
      <c r="B83" s="56" t="s">
        <v>73</v>
      </c>
      <c r="C83" s="75" t="s">
        <v>146</v>
      </c>
      <c r="D83" s="112" t="s">
        <v>99</v>
      </c>
      <c r="E83" s="112"/>
      <c r="F83" s="71"/>
      <c r="G83" s="71"/>
      <c r="H83" s="127"/>
      <c r="I83" s="45"/>
      <c r="J83" s="71">
        <f t="shared" si="12"/>
        <v>0</v>
      </c>
      <c r="K83" s="46"/>
      <c r="L83" s="71">
        <f t="shared" si="13"/>
        <v>0</v>
      </c>
      <c r="M83" s="87" t="s">
        <v>221</v>
      </c>
      <c r="N83" s="1"/>
      <c r="O83" s="1"/>
      <c r="P83" s="1"/>
      <c r="Q83" s="1"/>
      <c r="R83" s="1"/>
    </row>
    <row r="84" spans="1:18" ht="15" customHeight="1" x14ac:dyDescent="0.3">
      <c r="A84" s="18">
        <v>69</v>
      </c>
      <c r="B84" s="38" t="s">
        <v>74</v>
      </c>
      <c r="C84" s="75" t="s">
        <v>144</v>
      </c>
      <c r="D84" s="112" t="s">
        <v>97</v>
      </c>
      <c r="E84" s="112" t="s">
        <v>465</v>
      </c>
      <c r="F84" s="71">
        <v>30</v>
      </c>
      <c r="G84" s="71" t="s">
        <v>97</v>
      </c>
      <c r="H84" s="127" t="s">
        <v>97</v>
      </c>
      <c r="I84" s="45"/>
      <c r="J84" s="71">
        <f t="shared" si="12"/>
        <v>2</v>
      </c>
      <c r="K84" s="46"/>
      <c r="L84" s="71">
        <f t="shared" si="13"/>
        <v>2</v>
      </c>
      <c r="M84" s="135" t="s">
        <v>542</v>
      </c>
      <c r="N84" s="1"/>
      <c r="O84" s="1"/>
      <c r="P84" s="1"/>
      <c r="Q84" s="1"/>
      <c r="R84" s="1"/>
    </row>
    <row r="85" spans="1:18" ht="15" customHeight="1" x14ac:dyDescent="0.3">
      <c r="A85" s="18">
        <v>70</v>
      </c>
      <c r="B85" s="56" t="s">
        <v>75</v>
      </c>
      <c r="C85" s="75" t="s">
        <v>144</v>
      </c>
      <c r="D85" s="112" t="s">
        <v>97</v>
      </c>
      <c r="E85" s="112" t="s">
        <v>463</v>
      </c>
      <c r="F85" s="71" t="s">
        <v>304</v>
      </c>
      <c r="G85" s="71" t="s">
        <v>97</v>
      </c>
      <c r="H85" s="127" t="s">
        <v>97</v>
      </c>
      <c r="I85" s="45"/>
      <c r="J85" s="71">
        <f t="shared" si="12"/>
        <v>2</v>
      </c>
      <c r="K85" s="46"/>
      <c r="L85" s="71">
        <f t="shared" si="13"/>
        <v>2</v>
      </c>
      <c r="M85" s="87" t="s">
        <v>327</v>
      </c>
      <c r="N85" s="1"/>
      <c r="O85" s="1"/>
      <c r="P85" s="1"/>
      <c r="Q85" s="1"/>
      <c r="R85" s="1"/>
    </row>
    <row r="86" spans="1:18" s="31" customFormat="1" ht="15" customHeight="1" x14ac:dyDescent="0.3">
      <c r="A86" s="21">
        <v>71</v>
      </c>
      <c r="B86" s="38" t="s">
        <v>76</v>
      </c>
      <c r="C86" s="75" t="s">
        <v>146</v>
      </c>
      <c r="D86" s="112" t="s">
        <v>99</v>
      </c>
      <c r="E86" s="112"/>
      <c r="F86" s="71"/>
      <c r="G86" s="71"/>
      <c r="H86" s="127"/>
      <c r="I86" s="45"/>
      <c r="J86" s="71">
        <f t="shared" si="12"/>
        <v>0</v>
      </c>
      <c r="K86" s="46"/>
      <c r="L86" s="71">
        <f t="shared" si="13"/>
        <v>0</v>
      </c>
      <c r="M86" s="87" t="s">
        <v>491</v>
      </c>
      <c r="N86" s="30"/>
      <c r="O86" s="30"/>
      <c r="P86" s="30"/>
      <c r="Q86" s="30"/>
      <c r="R86" s="30"/>
    </row>
    <row r="87" spans="1:18" ht="15" customHeight="1" x14ac:dyDescent="0.3">
      <c r="A87" s="18">
        <v>72</v>
      </c>
      <c r="B87" s="56" t="s">
        <v>77</v>
      </c>
      <c r="C87" s="72" t="s">
        <v>146</v>
      </c>
      <c r="D87" s="112" t="s">
        <v>97</v>
      </c>
      <c r="E87" s="112" t="s">
        <v>465</v>
      </c>
      <c r="F87" s="127"/>
      <c r="G87" s="71" t="s">
        <v>99</v>
      </c>
      <c r="H87" s="127"/>
      <c r="I87" s="45"/>
      <c r="J87" s="71">
        <f t="shared" si="12"/>
        <v>0</v>
      </c>
      <c r="K87" s="46"/>
      <c r="L87" s="71">
        <f t="shared" si="13"/>
        <v>0</v>
      </c>
      <c r="M87" s="87" t="s">
        <v>222</v>
      </c>
      <c r="N87" s="1"/>
      <c r="O87" s="1"/>
      <c r="P87" s="1"/>
      <c r="Q87" s="1"/>
      <c r="R87" s="1"/>
    </row>
    <row r="88" spans="1:18" ht="15" customHeight="1" x14ac:dyDescent="0.3">
      <c r="A88" s="18">
        <v>73</v>
      </c>
      <c r="B88" s="56" t="s">
        <v>78</v>
      </c>
      <c r="C88" s="75" t="s">
        <v>144</v>
      </c>
      <c r="D88" s="112" t="s">
        <v>97</v>
      </c>
      <c r="E88" s="112" t="s">
        <v>463</v>
      </c>
      <c r="F88" s="127" t="s">
        <v>304</v>
      </c>
      <c r="G88" s="71" t="s">
        <v>97</v>
      </c>
      <c r="H88" s="127" t="s">
        <v>97</v>
      </c>
      <c r="I88" s="45"/>
      <c r="J88" s="71">
        <f t="shared" si="12"/>
        <v>2</v>
      </c>
      <c r="K88" s="46"/>
      <c r="L88" s="71">
        <f t="shared" si="13"/>
        <v>2</v>
      </c>
      <c r="M88" s="87" t="s">
        <v>330</v>
      </c>
      <c r="N88" s="1"/>
      <c r="O88" s="1"/>
      <c r="P88" s="1"/>
      <c r="Q88" s="1"/>
      <c r="R88" s="1"/>
    </row>
    <row r="89" spans="1:18" ht="15" customHeight="1" x14ac:dyDescent="0.3">
      <c r="A89" s="18">
        <v>74</v>
      </c>
      <c r="B89" s="56" t="s">
        <v>79</v>
      </c>
      <c r="C89" s="75" t="s">
        <v>146</v>
      </c>
      <c r="D89" s="112" t="s">
        <v>99</v>
      </c>
      <c r="E89" s="112"/>
      <c r="F89" s="71"/>
      <c r="G89" s="71"/>
      <c r="H89" s="127"/>
      <c r="I89" s="45"/>
      <c r="J89" s="71">
        <f t="shared" si="12"/>
        <v>0</v>
      </c>
      <c r="K89" s="46"/>
      <c r="L89" s="71">
        <f t="shared" si="13"/>
        <v>0</v>
      </c>
      <c r="M89" s="87" t="s">
        <v>492</v>
      </c>
      <c r="N89" s="1"/>
      <c r="O89" s="1"/>
      <c r="P89" s="1"/>
      <c r="Q89" s="1"/>
      <c r="R89" s="1"/>
    </row>
    <row r="90" spans="1:18" s="50" customFormat="1" ht="15" customHeight="1" x14ac:dyDescent="0.3">
      <c r="A90" s="17"/>
      <c r="B90" s="32" t="s">
        <v>80</v>
      </c>
      <c r="C90" s="76"/>
      <c r="D90" s="76"/>
      <c r="E90" s="76"/>
      <c r="F90" s="102"/>
      <c r="G90" s="76"/>
      <c r="H90" s="76"/>
      <c r="I90" s="48"/>
      <c r="J90" s="44"/>
      <c r="K90" s="44"/>
      <c r="L90" s="44"/>
      <c r="M90" s="121"/>
      <c r="N90" s="49"/>
      <c r="O90" s="49"/>
      <c r="P90" s="49"/>
      <c r="Q90" s="49"/>
      <c r="R90" s="49"/>
    </row>
    <row r="91" spans="1:18" ht="15" customHeight="1" x14ac:dyDescent="0.3">
      <c r="A91" s="18">
        <v>75</v>
      </c>
      <c r="B91" s="56" t="s">
        <v>81</v>
      </c>
      <c r="C91" s="75" t="s">
        <v>146</v>
      </c>
      <c r="D91" s="112" t="s">
        <v>97</v>
      </c>
      <c r="E91" s="112" t="s">
        <v>465</v>
      </c>
      <c r="F91" s="71">
        <v>4</v>
      </c>
      <c r="G91" s="108" t="s">
        <v>99</v>
      </c>
      <c r="H91" s="112"/>
      <c r="I91" s="45"/>
      <c r="J91" s="71">
        <f t="shared" ref="J91:J99" si="14">IF(C91=C$5,2,IF(C91=C$6,1,0))</f>
        <v>0</v>
      </c>
      <c r="K91" s="46"/>
      <c r="L91" s="71">
        <f t="shared" ref="L91:L99" si="15">J91*(1-K91)</f>
        <v>0</v>
      </c>
      <c r="M91" s="87" t="s">
        <v>335</v>
      </c>
      <c r="N91" s="1"/>
      <c r="O91" s="1"/>
      <c r="P91" s="1"/>
      <c r="Q91" s="1"/>
      <c r="R91" s="1"/>
    </row>
    <row r="92" spans="1:18" ht="15" customHeight="1" x14ac:dyDescent="0.3">
      <c r="A92" s="18">
        <v>76</v>
      </c>
      <c r="B92" s="56" t="s">
        <v>82</v>
      </c>
      <c r="C92" s="75" t="s">
        <v>146</v>
      </c>
      <c r="D92" s="112" t="s">
        <v>99</v>
      </c>
      <c r="E92" s="112"/>
      <c r="F92" s="71"/>
      <c r="G92" s="108"/>
      <c r="H92" s="112"/>
      <c r="I92" s="45"/>
      <c r="J92" s="71">
        <f t="shared" si="14"/>
        <v>0</v>
      </c>
      <c r="K92" s="46"/>
      <c r="L92" s="71">
        <f t="shared" si="15"/>
        <v>0</v>
      </c>
      <c r="M92" s="87" t="s">
        <v>191</v>
      </c>
      <c r="N92" s="1"/>
      <c r="O92" s="1"/>
      <c r="P92" s="1"/>
      <c r="Q92" s="1"/>
      <c r="R92" s="1"/>
    </row>
    <row r="93" spans="1:18" ht="15" customHeight="1" x14ac:dyDescent="0.3">
      <c r="A93" s="18">
        <v>77</v>
      </c>
      <c r="B93" s="56" t="s">
        <v>83</v>
      </c>
      <c r="C93" s="75" t="s">
        <v>144</v>
      </c>
      <c r="D93" s="112" t="s">
        <v>97</v>
      </c>
      <c r="E93" s="112" t="s">
        <v>463</v>
      </c>
      <c r="F93" s="71">
        <v>38</v>
      </c>
      <c r="G93" s="108" t="s">
        <v>97</v>
      </c>
      <c r="H93" s="112" t="s">
        <v>97</v>
      </c>
      <c r="I93" s="45"/>
      <c r="J93" s="71">
        <f t="shared" si="14"/>
        <v>2</v>
      </c>
      <c r="K93" s="46"/>
      <c r="L93" s="71">
        <f t="shared" si="15"/>
        <v>2</v>
      </c>
      <c r="M93" s="87" t="s">
        <v>624</v>
      </c>
      <c r="N93" s="1"/>
      <c r="O93" s="1"/>
      <c r="P93" s="1"/>
      <c r="Q93" s="1"/>
      <c r="R93" s="1"/>
    </row>
    <row r="94" spans="1:18" ht="15" customHeight="1" x14ac:dyDescent="0.3">
      <c r="A94" s="18">
        <v>78</v>
      </c>
      <c r="B94" s="56" t="s">
        <v>84</v>
      </c>
      <c r="C94" s="75" t="s">
        <v>146</v>
      </c>
      <c r="D94" s="112" t="s">
        <v>97</v>
      </c>
      <c r="E94" s="112" t="s">
        <v>465</v>
      </c>
      <c r="F94" s="71">
        <v>0</v>
      </c>
      <c r="G94" s="108"/>
      <c r="H94" s="112"/>
      <c r="I94" s="45"/>
      <c r="J94" s="71">
        <f t="shared" si="14"/>
        <v>0</v>
      </c>
      <c r="K94" s="46"/>
      <c r="L94" s="71">
        <f t="shared" si="15"/>
        <v>0</v>
      </c>
      <c r="M94" s="87" t="s">
        <v>336</v>
      </c>
      <c r="N94" s="1"/>
      <c r="O94" s="1"/>
      <c r="P94" s="1"/>
      <c r="Q94" s="1"/>
      <c r="R94" s="1"/>
    </row>
    <row r="95" spans="1:18" ht="15" customHeight="1" x14ac:dyDescent="0.3">
      <c r="A95" s="18">
        <v>79</v>
      </c>
      <c r="B95" s="56" t="s">
        <v>85</v>
      </c>
      <c r="C95" s="75" t="s">
        <v>146</v>
      </c>
      <c r="D95" s="112" t="s">
        <v>99</v>
      </c>
      <c r="E95" s="112"/>
      <c r="F95" s="71"/>
      <c r="G95" s="108"/>
      <c r="H95" s="112"/>
      <c r="I95" s="45"/>
      <c r="J95" s="71">
        <f t="shared" si="14"/>
        <v>0</v>
      </c>
      <c r="K95" s="46"/>
      <c r="L95" s="71">
        <f t="shared" si="15"/>
        <v>0</v>
      </c>
      <c r="M95" s="87" t="s">
        <v>339</v>
      </c>
      <c r="N95" s="1"/>
      <c r="O95" s="1"/>
      <c r="P95" s="1"/>
      <c r="Q95" s="1"/>
      <c r="R95" s="1"/>
    </row>
    <row r="96" spans="1:18" ht="15" customHeight="1" x14ac:dyDescent="0.3">
      <c r="A96" s="18">
        <v>80</v>
      </c>
      <c r="B96" s="56" t="s">
        <v>86</v>
      </c>
      <c r="C96" s="75" t="s">
        <v>146</v>
      </c>
      <c r="D96" s="112" t="s">
        <v>99</v>
      </c>
      <c r="E96" s="112"/>
      <c r="F96" s="71"/>
      <c r="G96" s="108"/>
      <c r="H96" s="112"/>
      <c r="I96" s="45"/>
      <c r="J96" s="71">
        <f t="shared" si="14"/>
        <v>0</v>
      </c>
      <c r="K96" s="46"/>
      <c r="L96" s="71">
        <f t="shared" si="15"/>
        <v>0</v>
      </c>
      <c r="M96" s="87" t="s">
        <v>493</v>
      </c>
      <c r="N96" s="1"/>
      <c r="O96" s="1"/>
      <c r="P96" s="1"/>
      <c r="Q96" s="1"/>
      <c r="R96" s="1"/>
    </row>
    <row r="97" spans="1:18" ht="15" customHeight="1" x14ac:dyDescent="0.3">
      <c r="A97" s="18">
        <v>81</v>
      </c>
      <c r="B97" s="56" t="s">
        <v>87</v>
      </c>
      <c r="C97" s="75" t="s">
        <v>146</v>
      </c>
      <c r="D97" s="112" t="s">
        <v>99</v>
      </c>
      <c r="E97" s="112"/>
      <c r="F97" s="71"/>
      <c r="G97" s="108"/>
      <c r="H97" s="112"/>
      <c r="I97" s="45"/>
      <c r="J97" s="71">
        <f t="shared" si="14"/>
        <v>0</v>
      </c>
      <c r="K97" s="46"/>
      <c r="L97" s="71">
        <f t="shared" si="15"/>
        <v>0</v>
      </c>
      <c r="M97" s="87" t="s">
        <v>228</v>
      </c>
      <c r="N97" s="1"/>
      <c r="O97" s="1"/>
      <c r="P97" s="1"/>
      <c r="Q97" s="1"/>
      <c r="R97" s="1"/>
    </row>
    <row r="98" spans="1:18" ht="15" customHeight="1" x14ac:dyDescent="0.3">
      <c r="A98" s="18">
        <v>82</v>
      </c>
      <c r="B98" s="56" t="s">
        <v>88</v>
      </c>
      <c r="C98" s="75" t="s">
        <v>146</v>
      </c>
      <c r="D98" s="112" t="s">
        <v>99</v>
      </c>
      <c r="E98" s="112"/>
      <c r="F98" s="71"/>
      <c r="G98" s="108"/>
      <c r="H98" s="112"/>
      <c r="I98" s="45"/>
      <c r="J98" s="71">
        <f t="shared" si="14"/>
        <v>0</v>
      </c>
      <c r="K98" s="46"/>
      <c r="L98" s="71">
        <f t="shared" si="15"/>
        <v>0</v>
      </c>
      <c r="M98" s="87" t="s">
        <v>494</v>
      </c>
    </row>
    <row r="99" spans="1:18" ht="15" customHeight="1" x14ac:dyDescent="0.3">
      <c r="A99" s="18">
        <v>83</v>
      </c>
      <c r="B99" s="56" t="s">
        <v>89</v>
      </c>
      <c r="C99" s="75" t="s">
        <v>146</v>
      </c>
      <c r="D99" s="112" t="s">
        <v>99</v>
      </c>
      <c r="E99" s="112"/>
      <c r="F99" s="71"/>
      <c r="G99" s="108"/>
      <c r="H99" s="112"/>
      <c r="I99" s="45"/>
      <c r="J99" s="71">
        <f t="shared" si="14"/>
        <v>0</v>
      </c>
      <c r="K99" s="46"/>
      <c r="L99" s="71">
        <f t="shared" si="15"/>
        <v>0</v>
      </c>
      <c r="M99" s="87" t="s">
        <v>495</v>
      </c>
    </row>
    <row r="100" spans="1:18" s="50" customFormat="1" ht="15" customHeight="1" x14ac:dyDescent="0.3">
      <c r="A100" s="17"/>
      <c r="B100" s="32" t="s">
        <v>154</v>
      </c>
      <c r="C100" s="76"/>
      <c r="D100" s="76"/>
      <c r="E100" s="76"/>
      <c r="F100" s="102"/>
      <c r="G100" s="76"/>
      <c r="H100" s="76"/>
      <c r="I100" s="48"/>
      <c r="J100" s="44"/>
      <c r="K100" s="44"/>
      <c r="L100" s="44"/>
      <c r="M100" s="121"/>
      <c r="N100" s="49"/>
      <c r="O100" s="49"/>
      <c r="P100" s="49"/>
      <c r="Q100" s="49"/>
      <c r="R100" s="49"/>
    </row>
    <row r="101" spans="1:18" ht="15" customHeight="1" x14ac:dyDescent="0.3">
      <c r="A101" s="18">
        <v>84</v>
      </c>
      <c r="B101" s="57" t="s">
        <v>155</v>
      </c>
      <c r="C101" s="75" t="s">
        <v>146</v>
      </c>
      <c r="D101" s="112" t="s">
        <v>99</v>
      </c>
      <c r="E101" s="112"/>
      <c r="F101" s="71"/>
      <c r="G101" s="108"/>
      <c r="H101" s="112"/>
      <c r="I101" s="45"/>
      <c r="J101" s="71">
        <f t="shared" ref="J101:J102" si="16">IF(C101=C$5,2,IF(C101=C$6,1,0))</f>
        <v>0</v>
      </c>
      <c r="K101" s="46"/>
      <c r="L101" s="71">
        <f>J101*(1-K101)</f>
        <v>0</v>
      </c>
      <c r="M101" s="87" t="s">
        <v>225</v>
      </c>
    </row>
    <row r="102" spans="1:18" ht="15" customHeight="1" x14ac:dyDescent="0.3">
      <c r="A102" s="18">
        <v>85</v>
      </c>
      <c r="B102" s="57" t="s">
        <v>156</v>
      </c>
      <c r="C102" s="75" t="s">
        <v>146</v>
      </c>
      <c r="D102" s="112" t="s">
        <v>99</v>
      </c>
      <c r="E102" s="112"/>
      <c r="F102" s="71"/>
      <c r="G102" s="108"/>
      <c r="H102" s="112"/>
      <c r="I102" s="45"/>
      <c r="J102" s="71">
        <f t="shared" si="16"/>
        <v>0</v>
      </c>
      <c r="K102" s="46"/>
      <c r="L102" s="71">
        <f>J102*(1-K102)</f>
        <v>0</v>
      </c>
      <c r="M102" s="87" t="s">
        <v>496</v>
      </c>
    </row>
    <row r="106" spans="1:18" x14ac:dyDescent="0.3">
      <c r="A106" s="28"/>
      <c r="B106" s="58"/>
      <c r="C106" s="29"/>
      <c r="D106" s="164"/>
      <c r="E106" s="164"/>
      <c r="F106" s="116"/>
      <c r="G106" s="116"/>
      <c r="H106" s="164"/>
      <c r="J106" s="29"/>
      <c r="K106" s="29"/>
      <c r="L106" s="29"/>
      <c r="M106" s="136"/>
    </row>
    <row r="113" spans="1:13" x14ac:dyDescent="0.3">
      <c r="A113" s="28"/>
      <c r="B113" s="58"/>
      <c r="C113" s="29"/>
      <c r="D113" s="164"/>
      <c r="E113" s="164"/>
      <c r="F113" s="116"/>
      <c r="G113" s="116"/>
      <c r="H113" s="164"/>
      <c r="J113" s="29"/>
      <c r="K113" s="29"/>
      <c r="L113" s="29"/>
      <c r="M113" s="136"/>
    </row>
    <row r="117" spans="1:13" x14ac:dyDescent="0.3">
      <c r="A117" s="28"/>
      <c r="B117" s="58"/>
      <c r="C117" s="29"/>
      <c r="D117" s="164"/>
      <c r="E117" s="164"/>
      <c r="F117" s="116"/>
      <c r="G117" s="116"/>
      <c r="H117" s="164"/>
      <c r="J117" s="29"/>
      <c r="K117" s="29"/>
      <c r="L117" s="29"/>
      <c r="M117" s="136"/>
    </row>
    <row r="120" spans="1:13" x14ac:dyDescent="0.3">
      <c r="A120" s="28"/>
      <c r="B120" s="58"/>
      <c r="C120" s="29"/>
      <c r="D120" s="164"/>
      <c r="E120" s="164"/>
      <c r="F120" s="116"/>
      <c r="G120" s="116"/>
      <c r="H120" s="164"/>
      <c r="J120" s="29"/>
      <c r="K120" s="29"/>
      <c r="L120" s="29"/>
      <c r="M120" s="136"/>
    </row>
    <row r="124" spans="1:13" x14ac:dyDescent="0.3">
      <c r="A124" s="28"/>
      <c r="B124" s="58"/>
      <c r="C124" s="29"/>
      <c r="D124" s="164"/>
      <c r="E124" s="164"/>
      <c r="F124" s="116"/>
      <c r="G124" s="116"/>
      <c r="H124" s="164"/>
      <c r="J124" s="29"/>
      <c r="K124" s="29"/>
      <c r="L124" s="29"/>
      <c r="M124" s="136"/>
    </row>
    <row r="127" spans="1:13" x14ac:dyDescent="0.3">
      <c r="A127" s="28"/>
      <c r="B127" s="58"/>
      <c r="C127" s="29"/>
      <c r="D127" s="164"/>
      <c r="E127" s="164"/>
      <c r="F127" s="116"/>
      <c r="G127" s="116"/>
      <c r="H127" s="164"/>
      <c r="J127" s="29"/>
      <c r="K127" s="29"/>
      <c r="L127" s="29"/>
      <c r="M127" s="136"/>
    </row>
    <row r="131" spans="1:13" x14ac:dyDescent="0.3">
      <c r="A131" s="28"/>
      <c r="B131" s="58"/>
      <c r="C131" s="29"/>
      <c r="D131" s="164"/>
      <c r="E131" s="164"/>
      <c r="F131" s="116"/>
      <c r="G131" s="116"/>
      <c r="H131" s="164"/>
      <c r="J131" s="29"/>
      <c r="K131" s="29"/>
      <c r="L131" s="29"/>
      <c r="M131" s="136"/>
    </row>
  </sheetData>
  <autoFilter ref="A9:R102"/>
  <mergeCells count="14">
    <mergeCell ref="B5:B7"/>
    <mergeCell ref="J5:J7"/>
    <mergeCell ref="L5:L7"/>
    <mergeCell ref="K5:K8"/>
    <mergeCell ref="A3:M3"/>
    <mergeCell ref="A4:A7"/>
    <mergeCell ref="D4:D7"/>
    <mergeCell ref="E4:E7"/>
    <mergeCell ref="F4:F7"/>
    <mergeCell ref="G4:G7"/>
    <mergeCell ref="H4:H7"/>
    <mergeCell ref="I4:I7"/>
    <mergeCell ref="J4:L4"/>
    <mergeCell ref="M4:M7"/>
  </mergeCells>
  <dataValidations count="3">
    <dataValidation type="list" allowBlank="1" showInputMessage="1" showErrorMessage="1" sqref="G29:G39 G41:G46 G48:G54 G71:G76 G78:G89 G91:G99 D10:D27 D29:D39 G10:H27 D48:D102 D41:D46 H29:H102 G56:G69">
      <formula1>Да_нет</formula1>
    </dataValidation>
    <dataValidation type="list" allowBlank="1" showInputMessage="1" showErrorMessage="1" sqref="K10:K27 K29:K39 K41:K46 K48:K54 K56:K69 K71:K76 K78:K89 K91:K99 K101:K102">
      <formula1>Коэфициент</formula1>
    </dataValidation>
    <dataValidation type="list" allowBlank="1" showInputMessage="1" showErrorMessage="1" sqref="C101:C102 C10:C27 C71:C76 C91:C99 C48:C54 C41:C46 C29:C39 G101:G102 C56:C69 C78:C89">
      <formula1>Выбор_8.2</formula1>
    </dataValidation>
  </dataValidations>
  <hyperlinks>
    <hyperlink ref="M12" r:id="rId1"/>
    <hyperlink ref="M27" r:id="rId2" display="http://budget.mos.ru/feedback"/>
    <hyperlink ref="M44" r:id="rId3"/>
    <hyperlink ref="M54" r:id="rId4"/>
    <hyperlink ref="M62" r:id="rId5"/>
    <hyperlink ref="M65" r:id="rId6"/>
    <hyperlink ref="M69" r:id="rId7"/>
    <hyperlink ref="M82" r:id="rId8"/>
    <hyperlink ref="M19" r:id="rId9"/>
    <hyperlink ref="M23" r:id="rId10"/>
    <hyperlink ref="M25" r:id="rId11"/>
    <hyperlink ref="M13" r:id="rId12"/>
    <hyperlink ref="M14" r:id="rId13"/>
    <hyperlink ref="M15" r:id="rId14"/>
    <hyperlink ref="M17" r:id="rId15"/>
    <hyperlink ref="M37" r:id="rId16"/>
    <hyperlink ref="M75" display="http://www.depfin.admhmao.ru/wps/portal/fin/eecb1ed6-c5c9-4d9e-aeab-12e138df72ee/!ut/p/b1/hY5dT4NAEEV_kcwsLOzyCC1WSqAUlq99aUAMQksxplHg1wuNr9VJ7sNNTu4ZkFAQZlJC0SQq5CCv5VfblLd2uJaXtUvjhIz7vhlrNOCajpaRHp8PqWOHngoZFPZCFSv14Cz8b2QPsrkM1eLLQN5hyxVR6u0IHkyHoGset"/>
    <hyperlink ref="M84" r:id="rId17"/>
    <hyperlink ref="M10" r:id="rId18"/>
    <hyperlink ref="M66" r:id="rId19"/>
  </hyperlinks>
  <pageMargins left="0.70866141732283472" right="0.70866141732283472" top="0.74803149606299213" bottom="0.74803149606299213" header="0.31496062992125984" footer="0.31496062992125984"/>
  <pageSetup paperSize="9" scale="51" fitToHeight="3" orientation="landscape" r:id="rId20"/>
  <headerFooter>
    <oddFooter>&amp;A&amp;RСтраница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Q131"/>
  <sheetViews>
    <sheetView zoomScale="90" zoomScaleNormal="90" zoomScalePageLayoutView="90" workbookViewId="0">
      <pane xSplit="2" ySplit="9" topLeftCell="C43" activePane="bottomRight" state="frozen"/>
      <selection pane="topRight" activeCell="C1" sqref="C1"/>
      <selection pane="bottomLeft" activeCell="A10" sqref="A10"/>
      <selection pane="bottomRight" activeCell="F27" sqref="F27"/>
    </sheetView>
  </sheetViews>
  <sheetFormatPr defaultColWidth="9.109375" defaultRowHeight="13.8" x14ac:dyDescent="0.3"/>
  <cols>
    <col min="1" max="1" width="3.33203125" style="27" customWidth="1"/>
    <col min="2" max="2" width="32.88671875" style="50" customWidth="1"/>
    <col min="3" max="3" width="36.6640625" style="26" customWidth="1"/>
    <col min="4" max="4" width="19.44140625" style="26" customWidth="1"/>
    <col min="5" max="5" width="24.6640625" style="26" customWidth="1"/>
    <col min="6" max="6" width="10.109375" style="26" customWidth="1"/>
    <col min="7" max="8" width="10.33203125" style="26" customWidth="1"/>
    <col min="9" max="9" width="10.6640625" style="26" customWidth="1"/>
    <col min="10" max="10" width="19.44140625" style="26" customWidth="1"/>
    <col min="11" max="11" width="9.6640625" style="26" customWidth="1"/>
    <col min="12" max="12" width="50.44140625" style="104" customWidth="1"/>
    <col min="13" max="16384" width="9.109375" style="11"/>
  </cols>
  <sheetData>
    <row r="1" spans="1:17" s="1" customFormat="1" ht="21" customHeight="1" x14ac:dyDescent="0.25">
      <c r="A1" s="85" t="s">
        <v>265</v>
      </c>
      <c r="B1" s="8"/>
      <c r="C1" s="8"/>
      <c r="D1" s="8"/>
      <c r="E1" s="8"/>
      <c r="F1" s="8"/>
      <c r="G1" s="8"/>
      <c r="H1" s="8"/>
      <c r="I1" s="8"/>
      <c r="J1" s="8"/>
      <c r="K1" s="8"/>
      <c r="L1" s="120"/>
    </row>
    <row r="2" spans="1:17" s="1" customFormat="1" ht="12.75" customHeight="1" x14ac:dyDescent="0.25">
      <c r="A2" s="47" t="s">
        <v>167</v>
      </c>
      <c r="B2" s="10"/>
      <c r="C2" s="10"/>
      <c r="D2" s="10"/>
      <c r="E2" s="10"/>
      <c r="F2" s="10"/>
      <c r="G2" s="10"/>
      <c r="H2" s="10"/>
      <c r="I2" s="10"/>
      <c r="J2" s="10"/>
      <c r="K2" s="10"/>
      <c r="L2" s="120"/>
    </row>
    <row r="3" spans="1:17" ht="57" customHeight="1" x14ac:dyDescent="0.3">
      <c r="A3" s="261" t="str">
        <f>'Методика (Раздел 8)'!B23</f>
        <v>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v>
      </c>
      <c r="B3" s="261"/>
      <c r="C3" s="261"/>
      <c r="D3" s="261"/>
      <c r="E3" s="261"/>
      <c r="F3" s="261"/>
      <c r="G3" s="261"/>
      <c r="H3" s="261"/>
      <c r="I3" s="261"/>
      <c r="J3" s="261"/>
      <c r="K3" s="261"/>
      <c r="L3" s="261"/>
    </row>
    <row r="4" spans="1:17" ht="59.1" customHeight="1" x14ac:dyDescent="0.3">
      <c r="A4" s="233" t="s">
        <v>136</v>
      </c>
      <c r="B4" s="187" t="s">
        <v>152</v>
      </c>
      <c r="C4" s="146" t="s">
        <v>245</v>
      </c>
      <c r="D4" s="188" t="s">
        <v>334</v>
      </c>
      <c r="E4" s="146" t="s">
        <v>218</v>
      </c>
      <c r="F4" s="270" t="s">
        <v>497</v>
      </c>
      <c r="G4" s="271"/>
      <c r="H4" s="272"/>
      <c r="I4" s="220" t="s">
        <v>263</v>
      </c>
      <c r="J4" s="221"/>
      <c r="K4" s="222"/>
      <c r="L4" s="266" t="s">
        <v>96</v>
      </c>
      <c r="M4" s="1"/>
      <c r="N4" s="1"/>
      <c r="O4" s="1"/>
      <c r="P4" s="1"/>
      <c r="Q4" s="1"/>
    </row>
    <row r="5" spans="1:17" s="16" customFormat="1" ht="21.75" customHeight="1" x14ac:dyDescent="0.3">
      <c r="A5" s="234"/>
      <c r="B5" s="273" t="s">
        <v>153</v>
      </c>
      <c r="C5" s="12" t="s">
        <v>147</v>
      </c>
      <c r="D5" s="276" t="s">
        <v>333</v>
      </c>
      <c r="E5" s="278" t="s">
        <v>100</v>
      </c>
      <c r="F5" s="241" t="s">
        <v>112</v>
      </c>
      <c r="G5" s="241" t="s">
        <v>200</v>
      </c>
      <c r="H5" s="241" t="s">
        <v>173</v>
      </c>
      <c r="I5" s="223" t="s">
        <v>138</v>
      </c>
      <c r="J5" s="226" t="s">
        <v>635</v>
      </c>
      <c r="K5" s="223" t="s">
        <v>159</v>
      </c>
      <c r="L5" s="267"/>
      <c r="M5" s="15"/>
      <c r="N5" s="15"/>
      <c r="O5" s="15"/>
      <c r="P5" s="15"/>
      <c r="Q5" s="15"/>
    </row>
    <row r="6" spans="1:17" s="16" customFormat="1" ht="25.5" customHeight="1" x14ac:dyDescent="0.3">
      <c r="A6" s="234"/>
      <c r="B6" s="274"/>
      <c r="C6" s="12" t="s">
        <v>148</v>
      </c>
      <c r="D6" s="277"/>
      <c r="E6" s="279"/>
      <c r="F6" s="269"/>
      <c r="G6" s="269"/>
      <c r="H6" s="269"/>
      <c r="I6" s="224"/>
      <c r="J6" s="226"/>
      <c r="K6" s="224"/>
      <c r="L6" s="267"/>
      <c r="M6" s="15"/>
      <c r="N6" s="15"/>
      <c r="O6" s="15"/>
      <c r="P6" s="15"/>
      <c r="Q6" s="15"/>
    </row>
    <row r="7" spans="1:17" s="16" customFormat="1" ht="21.75" hidden="1" customHeight="1" x14ac:dyDescent="0.3">
      <c r="A7" s="5"/>
      <c r="B7" s="275"/>
      <c r="C7" s="12"/>
      <c r="D7" s="12"/>
      <c r="E7" s="13"/>
      <c r="F7" s="189"/>
      <c r="G7" s="189"/>
      <c r="H7" s="188"/>
      <c r="I7" s="225"/>
      <c r="J7" s="226"/>
      <c r="K7" s="225"/>
      <c r="L7" s="132"/>
      <c r="M7" s="15"/>
      <c r="N7" s="15"/>
      <c r="O7" s="15"/>
      <c r="P7" s="15"/>
      <c r="Q7" s="15"/>
    </row>
    <row r="8" spans="1:17" s="16" customFormat="1" ht="21.75" hidden="1" customHeight="1" x14ac:dyDescent="0.3">
      <c r="A8" s="6"/>
      <c r="B8" s="55"/>
      <c r="C8" s="12"/>
      <c r="D8" s="12"/>
      <c r="E8" s="13"/>
      <c r="F8" s="13"/>
      <c r="G8" s="13"/>
      <c r="H8" s="13"/>
      <c r="I8" s="14"/>
      <c r="J8" s="227"/>
      <c r="K8" s="14"/>
      <c r="L8" s="133"/>
      <c r="M8" s="15"/>
      <c r="N8" s="15"/>
      <c r="O8" s="15"/>
      <c r="P8" s="15"/>
      <c r="Q8" s="15"/>
    </row>
    <row r="9" spans="1:17" s="31" customFormat="1" ht="15" customHeight="1" x14ac:dyDescent="0.3">
      <c r="A9" s="17"/>
      <c r="B9" s="32" t="s">
        <v>0</v>
      </c>
      <c r="C9" s="22"/>
      <c r="D9" s="22"/>
      <c r="E9" s="23"/>
      <c r="F9" s="23"/>
      <c r="G9" s="23"/>
      <c r="H9" s="23"/>
      <c r="I9" s="23"/>
      <c r="J9" s="23"/>
      <c r="K9" s="23"/>
      <c r="L9" s="60"/>
      <c r="M9" s="30"/>
      <c r="N9" s="30"/>
      <c r="O9" s="30"/>
      <c r="P9" s="30"/>
      <c r="Q9" s="30"/>
    </row>
    <row r="10" spans="1:17" ht="15" customHeight="1" x14ac:dyDescent="0.3">
      <c r="A10" s="18">
        <v>1</v>
      </c>
      <c r="B10" s="56" t="s">
        <v>1</v>
      </c>
      <c r="C10" s="19" t="s">
        <v>147</v>
      </c>
      <c r="D10" s="19" t="s">
        <v>97</v>
      </c>
      <c r="E10" s="19" t="s">
        <v>168</v>
      </c>
      <c r="F10" s="20">
        <v>3</v>
      </c>
      <c r="G10" s="20">
        <v>1</v>
      </c>
      <c r="H10" s="20"/>
      <c r="I10" s="61">
        <f>IF(C10=C$5,1,0)</f>
        <v>1</v>
      </c>
      <c r="J10" s="61"/>
      <c r="K10" s="61">
        <f>I10*(1-J10)</f>
        <v>1</v>
      </c>
      <c r="L10" s="83" t="s">
        <v>498</v>
      </c>
      <c r="M10" s="1"/>
      <c r="N10" s="1"/>
      <c r="O10" s="1"/>
      <c r="P10" s="1"/>
      <c r="Q10" s="1"/>
    </row>
    <row r="11" spans="1:17" ht="15" customHeight="1" x14ac:dyDescent="0.3">
      <c r="A11" s="18">
        <v>2</v>
      </c>
      <c r="B11" s="56" t="s">
        <v>2</v>
      </c>
      <c r="C11" s="19" t="s">
        <v>148</v>
      </c>
      <c r="D11" s="19"/>
      <c r="E11" s="19"/>
      <c r="F11" s="109"/>
      <c r="G11" s="109"/>
      <c r="H11" s="109"/>
      <c r="I11" s="61">
        <f t="shared" ref="I11:I27" si="0">IF(C11=C$5,1,0)</f>
        <v>0</v>
      </c>
      <c r="J11" s="61"/>
      <c r="K11" s="61">
        <f t="shared" ref="K11:K27" si="1">I11*(1-J11)</f>
        <v>0</v>
      </c>
      <c r="L11" s="83" t="s">
        <v>615</v>
      </c>
      <c r="M11" s="1"/>
      <c r="N11" s="1"/>
      <c r="O11" s="1"/>
      <c r="P11" s="1"/>
      <c r="Q11" s="1"/>
    </row>
    <row r="12" spans="1:17" ht="15" customHeight="1" x14ac:dyDescent="0.3">
      <c r="A12" s="18">
        <v>3</v>
      </c>
      <c r="B12" s="56" t="s">
        <v>3</v>
      </c>
      <c r="C12" s="19" t="s">
        <v>148</v>
      </c>
      <c r="D12" s="19"/>
      <c r="E12" s="19"/>
      <c r="F12" s="19"/>
      <c r="G12" s="19"/>
      <c r="H12" s="19"/>
      <c r="I12" s="61">
        <f t="shared" si="0"/>
        <v>0</v>
      </c>
      <c r="J12" s="61"/>
      <c r="K12" s="61">
        <f t="shared" si="1"/>
        <v>0</v>
      </c>
      <c r="L12" s="83" t="s">
        <v>101</v>
      </c>
      <c r="M12" s="1"/>
      <c r="N12" s="1"/>
      <c r="O12" s="1"/>
      <c r="P12" s="1"/>
      <c r="Q12" s="1"/>
    </row>
    <row r="13" spans="1:17" ht="15" customHeight="1" x14ac:dyDescent="0.3">
      <c r="A13" s="18">
        <v>4</v>
      </c>
      <c r="B13" s="56" t="s">
        <v>4</v>
      </c>
      <c r="C13" s="19" t="s">
        <v>148</v>
      </c>
      <c r="D13" s="19"/>
      <c r="E13" s="19"/>
      <c r="F13" s="19"/>
      <c r="G13" s="19"/>
      <c r="H13" s="19"/>
      <c r="I13" s="61">
        <f t="shared" si="0"/>
        <v>0</v>
      </c>
      <c r="J13" s="61"/>
      <c r="K13" s="61">
        <f t="shared" si="1"/>
        <v>0</v>
      </c>
      <c r="L13" s="83" t="s">
        <v>103</v>
      </c>
      <c r="M13" s="1"/>
      <c r="N13" s="1"/>
      <c r="O13" s="1"/>
      <c r="P13" s="1"/>
      <c r="Q13" s="1"/>
    </row>
    <row r="14" spans="1:17" ht="15" customHeight="1" x14ac:dyDescent="0.3">
      <c r="A14" s="18">
        <v>5</v>
      </c>
      <c r="B14" s="56" t="s">
        <v>5</v>
      </c>
      <c r="C14" s="19" t="s">
        <v>148</v>
      </c>
      <c r="D14" s="19"/>
      <c r="E14" s="20"/>
      <c r="F14" s="20"/>
      <c r="G14" s="20"/>
      <c r="H14" s="20"/>
      <c r="I14" s="61">
        <f t="shared" si="0"/>
        <v>0</v>
      </c>
      <c r="J14" s="61"/>
      <c r="K14" s="61">
        <f t="shared" si="1"/>
        <v>0</v>
      </c>
      <c r="L14" s="83" t="s">
        <v>413</v>
      </c>
      <c r="M14" s="1"/>
      <c r="N14" s="1"/>
      <c r="O14" s="1"/>
      <c r="P14" s="1"/>
      <c r="Q14" s="1"/>
    </row>
    <row r="15" spans="1:17" ht="15" customHeight="1" x14ac:dyDescent="0.3">
      <c r="A15" s="18">
        <v>6</v>
      </c>
      <c r="B15" s="56" t="s">
        <v>6</v>
      </c>
      <c r="C15" s="19" t="s">
        <v>148</v>
      </c>
      <c r="D15" s="19"/>
      <c r="E15" s="19"/>
      <c r="F15" s="20"/>
      <c r="G15" s="19"/>
      <c r="H15" s="19"/>
      <c r="I15" s="61">
        <f t="shared" si="0"/>
        <v>0</v>
      </c>
      <c r="J15" s="61"/>
      <c r="K15" s="61">
        <f t="shared" si="1"/>
        <v>0</v>
      </c>
      <c r="L15" s="83" t="s">
        <v>104</v>
      </c>
      <c r="M15" s="1"/>
      <c r="N15" s="1"/>
      <c r="O15" s="1"/>
      <c r="P15" s="1"/>
      <c r="Q15" s="1"/>
    </row>
    <row r="16" spans="1:17" ht="15" customHeight="1" x14ac:dyDescent="0.3">
      <c r="A16" s="18">
        <v>7</v>
      </c>
      <c r="B16" s="56" t="s">
        <v>7</v>
      </c>
      <c r="C16" s="19" t="s">
        <v>148</v>
      </c>
      <c r="D16" s="19"/>
      <c r="E16" s="19"/>
      <c r="F16" s="19"/>
      <c r="G16" s="19"/>
      <c r="H16" s="19"/>
      <c r="I16" s="61">
        <f t="shared" si="0"/>
        <v>0</v>
      </c>
      <c r="J16" s="61"/>
      <c r="K16" s="61">
        <f t="shared" si="1"/>
        <v>0</v>
      </c>
      <c r="L16" s="83" t="s">
        <v>195</v>
      </c>
      <c r="M16" s="1"/>
      <c r="N16" s="1"/>
      <c r="O16" s="1"/>
      <c r="P16" s="1"/>
      <c r="Q16" s="1"/>
    </row>
    <row r="17" spans="1:17" ht="15" customHeight="1" x14ac:dyDescent="0.3">
      <c r="A17" s="18">
        <v>8</v>
      </c>
      <c r="B17" s="56" t="s">
        <v>8</v>
      </c>
      <c r="C17" s="19" t="s">
        <v>148</v>
      </c>
      <c r="D17" s="19"/>
      <c r="E17" s="20"/>
      <c r="F17" s="20"/>
      <c r="G17" s="20"/>
      <c r="H17" s="20"/>
      <c r="I17" s="61">
        <f t="shared" si="0"/>
        <v>0</v>
      </c>
      <c r="J17" s="61"/>
      <c r="K17" s="61">
        <f t="shared" si="1"/>
        <v>0</v>
      </c>
      <c r="L17" s="83" t="s">
        <v>499</v>
      </c>
      <c r="M17" s="1"/>
      <c r="N17" s="1"/>
      <c r="O17" s="1"/>
      <c r="P17" s="1"/>
      <c r="Q17" s="1"/>
    </row>
    <row r="18" spans="1:17" ht="15" customHeight="1" x14ac:dyDescent="0.3">
      <c r="A18" s="18">
        <v>9</v>
      </c>
      <c r="B18" s="56" t="s">
        <v>9</v>
      </c>
      <c r="C18" s="19" t="s">
        <v>148</v>
      </c>
      <c r="D18" s="19"/>
      <c r="E18" s="19"/>
      <c r="F18" s="20"/>
      <c r="G18" s="20"/>
      <c r="H18" s="20"/>
      <c r="I18" s="61">
        <f t="shared" si="0"/>
        <v>0</v>
      </c>
      <c r="J18" s="61"/>
      <c r="K18" s="61">
        <f t="shared" si="1"/>
        <v>0</v>
      </c>
      <c r="L18" s="83" t="s">
        <v>197</v>
      </c>
      <c r="M18" s="1"/>
      <c r="N18" s="1"/>
      <c r="O18" s="1"/>
      <c r="P18" s="1"/>
      <c r="Q18" s="1"/>
    </row>
    <row r="19" spans="1:17" ht="15" customHeight="1" x14ac:dyDescent="0.3">
      <c r="A19" s="18">
        <v>10</v>
      </c>
      <c r="B19" s="56" t="s">
        <v>10</v>
      </c>
      <c r="C19" s="19" t="s">
        <v>147</v>
      </c>
      <c r="D19" s="19" t="s">
        <v>97</v>
      </c>
      <c r="E19" s="20" t="s">
        <v>199</v>
      </c>
      <c r="F19" s="20">
        <v>3</v>
      </c>
      <c r="G19" s="20"/>
      <c r="H19" s="20">
        <v>30</v>
      </c>
      <c r="I19" s="61">
        <f t="shared" si="0"/>
        <v>1</v>
      </c>
      <c r="J19" s="61"/>
      <c r="K19" s="61">
        <f t="shared" si="1"/>
        <v>1</v>
      </c>
      <c r="L19" s="83" t="s">
        <v>352</v>
      </c>
      <c r="M19" s="1"/>
      <c r="N19" s="1"/>
      <c r="O19" s="1"/>
      <c r="P19" s="1"/>
      <c r="Q19" s="1"/>
    </row>
    <row r="20" spans="1:17" ht="15" customHeight="1" x14ac:dyDescent="0.3">
      <c r="A20" s="18">
        <v>11</v>
      </c>
      <c r="B20" s="56" t="s">
        <v>11</v>
      </c>
      <c r="C20" s="19" t="s">
        <v>148</v>
      </c>
      <c r="D20" s="19"/>
      <c r="E20" s="20"/>
      <c r="F20" s="20"/>
      <c r="G20" s="20"/>
      <c r="H20" s="20"/>
      <c r="I20" s="61">
        <f t="shared" si="0"/>
        <v>0</v>
      </c>
      <c r="J20" s="61"/>
      <c r="K20" s="61">
        <f t="shared" si="1"/>
        <v>0</v>
      </c>
      <c r="L20" s="83" t="s">
        <v>500</v>
      </c>
      <c r="M20" s="1"/>
      <c r="N20" s="1"/>
      <c r="O20" s="1"/>
      <c r="P20" s="1"/>
      <c r="Q20" s="1"/>
    </row>
    <row r="21" spans="1:17" ht="15" customHeight="1" x14ac:dyDescent="0.3">
      <c r="A21" s="18">
        <v>12</v>
      </c>
      <c r="B21" s="56" t="s">
        <v>12</v>
      </c>
      <c r="C21" s="19" t="s">
        <v>148</v>
      </c>
      <c r="D21" s="19"/>
      <c r="E21" s="20"/>
      <c r="F21" s="20"/>
      <c r="G21" s="20"/>
      <c r="H21" s="20"/>
      <c r="I21" s="61">
        <f t="shared" si="0"/>
        <v>0</v>
      </c>
      <c r="J21" s="61"/>
      <c r="K21" s="61">
        <f t="shared" si="1"/>
        <v>0</v>
      </c>
      <c r="L21" s="83" t="s">
        <v>286</v>
      </c>
      <c r="M21" s="1"/>
      <c r="N21" s="1"/>
      <c r="O21" s="1"/>
      <c r="P21" s="1"/>
      <c r="Q21" s="1"/>
    </row>
    <row r="22" spans="1:17" ht="15" customHeight="1" x14ac:dyDescent="0.3">
      <c r="A22" s="18">
        <v>13</v>
      </c>
      <c r="B22" s="56" t="s">
        <v>13</v>
      </c>
      <c r="C22" s="19" t="s">
        <v>148</v>
      </c>
      <c r="D22" s="19"/>
      <c r="E22" s="20"/>
      <c r="F22" s="20"/>
      <c r="G22" s="20"/>
      <c r="H22" s="20"/>
      <c r="I22" s="61">
        <f t="shared" si="0"/>
        <v>0</v>
      </c>
      <c r="J22" s="61"/>
      <c r="K22" s="61">
        <f t="shared" si="1"/>
        <v>0</v>
      </c>
      <c r="L22" s="83" t="s">
        <v>417</v>
      </c>
      <c r="M22" s="1"/>
      <c r="N22" s="1"/>
      <c r="O22" s="1"/>
      <c r="P22" s="1"/>
      <c r="Q22" s="1"/>
    </row>
    <row r="23" spans="1:17" ht="15" customHeight="1" x14ac:dyDescent="0.3">
      <c r="A23" s="18">
        <v>14</v>
      </c>
      <c r="B23" s="56" t="s">
        <v>14</v>
      </c>
      <c r="C23" s="19" t="s">
        <v>147</v>
      </c>
      <c r="D23" s="19" t="s">
        <v>97</v>
      </c>
      <c r="E23" s="20" t="s">
        <v>168</v>
      </c>
      <c r="F23" s="20">
        <v>41</v>
      </c>
      <c r="G23" s="20">
        <v>1</v>
      </c>
      <c r="H23" s="20"/>
      <c r="I23" s="61">
        <f t="shared" si="0"/>
        <v>1</v>
      </c>
      <c r="J23" s="61"/>
      <c r="K23" s="61">
        <f t="shared" si="1"/>
        <v>1</v>
      </c>
      <c r="L23" s="83" t="s">
        <v>353</v>
      </c>
      <c r="M23" s="1"/>
      <c r="N23" s="1"/>
      <c r="O23" s="1"/>
      <c r="P23" s="1"/>
      <c r="Q23" s="1"/>
    </row>
    <row r="24" spans="1:17" ht="15" customHeight="1" x14ac:dyDescent="0.3">
      <c r="A24" s="21">
        <v>15</v>
      </c>
      <c r="B24" s="166" t="s">
        <v>15</v>
      </c>
      <c r="C24" s="19" t="s">
        <v>148</v>
      </c>
      <c r="D24" s="19"/>
      <c r="E24" s="20"/>
      <c r="F24" s="20"/>
      <c r="G24" s="20"/>
      <c r="H24" s="20"/>
      <c r="I24" s="61">
        <f t="shared" si="0"/>
        <v>0</v>
      </c>
      <c r="J24" s="61"/>
      <c r="K24" s="61">
        <f t="shared" si="1"/>
        <v>0</v>
      </c>
      <c r="L24" s="83" t="s">
        <v>105</v>
      </c>
      <c r="M24" s="1"/>
      <c r="N24" s="1"/>
      <c r="O24" s="1"/>
      <c r="P24" s="1"/>
      <c r="Q24" s="1"/>
    </row>
    <row r="25" spans="1:17" ht="15" customHeight="1" x14ac:dyDescent="0.3">
      <c r="A25" s="18">
        <v>16</v>
      </c>
      <c r="B25" s="166" t="s">
        <v>16</v>
      </c>
      <c r="C25" s="19" t="s">
        <v>148</v>
      </c>
      <c r="D25" s="19"/>
      <c r="E25" s="19"/>
      <c r="F25" s="20"/>
      <c r="G25" s="20"/>
      <c r="H25" s="20"/>
      <c r="I25" s="61">
        <f t="shared" si="0"/>
        <v>0</v>
      </c>
      <c r="J25" s="61"/>
      <c r="K25" s="61">
        <f t="shared" si="1"/>
        <v>0</v>
      </c>
      <c r="L25" s="83" t="s">
        <v>501</v>
      </c>
      <c r="M25" s="1"/>
      <c r="N25" s="1"/>
      <c r="O25" s="1"/>
      <c r="P25" s="1"/>
      <c r="Q25" s="1"/>
    </row>
    <row r="26" spans="1:17" ht="15" customHeight="1" x14ac:dyDescent="0.3">
      <c r="A26" s="18">
        <v>17</v>
      </c>
      <c r="B26" s="166" t="s">
        <v>17</v>
      </c>
      <c r="C26" s="19" t="s">
        <v>148</v>
      </c>
      <c r="D26" s="19"/>
      <c r="E26" s="20"/>
      <c r="F26" s="20"/>
      <c r="G26" s="20"/>
      <c r="H26" s="20"/>
      <c r="I26" s="61">
        <f t="shared" si="0"/>
        <v>0</v>
      </c>
      <c r="J26" s="61"/>
      <c r="K26" s="61">
        <f t="shared" si="1"/>
        <v>0</v>
      </c>
      <c r="L26" s="83" t="s">
        <v>423</v>
      </c>
      <c r="M26" s="1"/>
      <c r="N26" s="1"/>
      <c r="O26" s="1"/>
      <c r="P26" s="1"/>
      <c r="Q26" s="1"/>
    </row>
    <row r="27" spans="1:17" ht="15" customHeight="1" x14ac:dyDescent="0.3">
      <c r="A27" s="18">
        <v>18</v>
      </c>
      <c r="B27" s="166" t="s">
        <v>18</v>
      </c>
      <c r="C27" s="19" t="s">
        <v>147</v>
      </c>
      <c r="D27" s="19" t="s">
        <v>97</v>
      </c>
      <c r="E27" s="19" t="s">
        <v>112</v>
      </c>
      <c r="F27" s="20">
        <v>213</v>
      </c>
      <c r="G27" s="19"/>
      <c r="H27" s="19"/>
      <c r="I27" s="61">
        <f t="shared" si="0"/>
        <v>1</v>
      </c>
      <c r="J27" s="61"/>
      <c r="K27" s="61">
        <f t="shared" si="1"/>
        <v>1</v>
      </c>
      <c r="L27" s="83" t="s">
        <v>354</v>
      </c>
      <c r="M27" s="1"/>
      <c r="N27" s="1"/>
      <c r="O27" s="1"/>
      <c r="P27" s="1"/>
      <c r="Q27" s="1"/>
    </row>
    <row r="28" spans="1:17" s="31" customFormat="1" ht="15" customHeight="1" x14ac:dyDescent="0.3">
      <c r="A28" s="17"/>
      <c r="B28" s="32" t="s">
        <v>19</v>
      </c>
      <c r="C28" s="22"/>
      <c r="D28" s="22"/>
      <c r="E28" s="23"/>
      <c r="F28" s="23"/>
      <c r="G28" s="23"/>
      <c r="H28" s="23"/>
      <c r="I28" s="62"/>
      <c r="J28" s="62"/>
      <c r="K28" s="62"/>
      <c r="L28" s="134"/>
      <c r="M28" s="30"/>
      <c r="N28" s="30"/>
      <c r="O28" s="30"/>
      <c r="P28" s="30"/>
      <c r="Q28" s="30"/>
    </row>
    <row r="29" spans="1:17" ht="15" customHeight="1" x14ac:dyDescent="0.3">
      <c r="A29" s="18">
        <v>19</v>
      </c>
      <c r="B29" s="56" t="s">
        <v>20</v>
      </c>
      <c r="C29" s="19" t="s">
        <v>147</v>
      </c>
      <c r="D29" s="19" t="s">
        <v>97</v>
      </c>
      <c r="E29" s="20" t="s">
        <v>199</v>
      </c>
      <c r="F29" s="20">
        <v>8</v>
      </c>
      <c r="G29" s="20"/>
      <c r="H29" s="20">
        <v>18</v>
      </c>
      <c r="I29" s="61">
        <f>IF(C29=C$5,1,0)</f>
        <v>1</v>
      </c>
      <c r="J29" s="61"/>
      <c r="K29" s="61">
        <f t="shared" ref="K29:K39" si="2">I29*(1-J29)</f>
        <v>1</v>
      </c>
      <c r="L29" s="83" t="s">
        <v>355</v>
      </c>
      <c r="M29" s="1"/>
      <c r="N29" s="1"/>
      <c r="O29" s="1"/>
      <c r="P29" s="1"/>
      <c r="Q29" s="1"/>
    </row>
    <row r="30" spans="1:17" ht="15" customHeight="1" x14ac:dyDescent="0.3">
      <c r="A30" s="18">
        <v>20</v>
      </c>
      <c r="B30" s="56" t="s">
        <v>21</v>
      </c>
      <c r="C30" s="19" t="s">
        <v>147</v>
      </c>
      <c r="D30" s="19" t="s">
        <v>97</v>
      </c>
      <c r="E30" s="20" t="s">
        <v>173</v>
      </c>
      <c r="F30" s="20"/>
      <c r="G30" s="20"/>
      <c r="H30" s="20">
        <v>290</v>
      </c>
      <c r="I30" s="61">
        <f t="shared" ref="I30:I39" si="3">IF(C30=C$5,1,0)</f>
        <v>1</v>
      </c>
      <c r="J30" s="61"/>
      <c r="K30" s="61">
        <f t="shared" si="2"/>
        <v>1</v>
      </c>
      <c r="L30" s="83" t="s">
        <v>172</v>
      </c>
      <c r="M30" s="1"/>
      <c r="N30" s="1"/>
      <c r="O30" s="1"/>
      <c r="P30" s="1"/>
      <c r="Q30" s="1"/>
    </row>
    <row r="31" spans="1:17" ht="15" customHeight="1" x14ac:dyDescent="0.3">
      <c r="A31" s="18">
        <v>21</v>
      </c>
      <c r="B31" s="56" t="s">
        <v>22</v>
      </c>
      <c r="C31" s="19" t="s">
        <v>148</v>
      </c>
      <c r="D31" s="19"/>
      <c r="E31" s="20"/>
      <c r="F31" s="20"/>
      <c r="G31" s="20"/>
      <c r="H31" s="20"/>
      <c r="I31" s="61">
        <f t="shared" si="3"/>
        <v>0</v>
      </c>
      <c r="J31" s="61"/>
      <c r="K31" s="61">
        <f t="shared" si="2"/>
        <v>0</v>
      </c>
      <c r="L31" s="83" t="s">
        <v>427</v>
      </c>
      <c r="M31" s="1"/>
      <c r="N31" s="1"/>
      <c r="O31" s="1"/>
      <c r="P31" s="1"/>
      <c r="Q31" s="1"/>
    </row>
    <row r="32" spans="1:17" ht="15" customHeight="1" x14ac:dyDescent="0.3">
      <c r="A32" s="18">
        <v>22</v>
      </c>
      <c r="B32" s="56" t="s">
        <v>23</v>
      </c>
      <c r="C32" s="19" t="s">
        <v>148</v>
      </c>
      <c r="D32" s="19"/>
      <c r="E32" s="20"/>
      <c r="F32" s="20"/>
      <c r="G32" s="20"/>
      <c r="H32" s="20"/>
      <c r="I32" s="61">
        <f t="shared" si="3"/>
        <v>0</v>
      </c>
      <c r="J32" s="61"/>
      <c r="K32" s="61">
        <f t="shared" si="2"/>
        <v>0</v>
      </c>
      <c r="L32" s="83" t="s">
        <v>475</v>
      </c>
      <c r="M32" s="1"/>
      <c r="N32" s="1"/>
      <c r="O32" s="1"/>
      <c r="P32" s="1"/>
      <c r="Q32" s="1"/>
    </row>
    <row r="33" spans="1:17" ht="15" customHeight="1" x14ac:dyDescent="0.3">
      <c r="A33" s="18">
        <v>23</v>
      </c>
      <c r="B33" s="56" t="s">
        <v>24</v>
      </c>
      <c r="C33" s="19" t="s">
        <v>148</v>
      </c>
      <c r="D33" s="19"/>
      <c r="E33" s="20"/>
      <c r="F33" s="20"/>
      <c r="G33" s="20"/>
      <c r="H33" s="20"/>
      <c r="I33" s="61">
        <f t="shared" si="3"/>
        <v>0</v>
      </c>
      <c r="J33" s="61"/>
      <c r="K33" s="61">
        <f t="shared" si="2"/>
        <v>0</v>
      </c>
      <c r="L33" s="83" t="s">
        <v>502</v>
      </c>
      <c r="M33" s="1"/>
      <c r="N33" s="1"/>
      <c r="O33" s="1"/>
      <c r="P33" s="1"/>
      <c r="Q33" s="1"/>
    </row>
    <row r="34" spans="1:17" ht="15" customHeight="1" x14ac:dyDescent="0.3">
      <c r="A34" s="18">
        <v>24</v>
      </c>
      <c r="B34" s="56" t="s">
        <v>25</v>
      </c>
      <c r="C34" s="19" t="s">
        <v>147</v>
      </c>
      <c r="D34" s="19" t="s">
        <v>97</v>
      </c>
      <c r="E34" s="20" t="s">
        <v>112</v>
      </c>
      <c r="F34" s="20">
        <v>54</v>
      </c>
      <c r="G34" s="20"/>
      <c r="H34" s="20"/>
      <c r="I34" s="61">
        <f t="shared" si="3"/>
        <v>1</v>
      </c>
      <c r="J34" s="61"/>
      <c r="K34" s="61">
        <f t="shared" si="2"/>
        <v>1</v>
      </c>
      <c r="L34" s="83" t="s">
        <v>356</v>
      </c>
      <c r="M34" s="1"/>
      <c r="N34" s="1"/>
      <c r="O34" s="1"/>
      <c r="P34" s="1"/>
      <c r="Q34" s="1"/>
    </row>
    <row r="35" spans="1:17" ht="15" customHeight="1" x14ac:dyDescent="0.3">
      <c r="A35" s="18">
        <v>25</v>
      </c>
      <c r="B35" s="56" t="s">
        <v>26</v>
      </c>
      <c r="C35" s="19" t="s">
        <v>147</v>
      </c>
      <c r="D35" s="19" t="s">
        <v>97</v>
      </c>
      <c r="E35" s="20" t="s">
        <v>112</v>
      </c>
      <c r="F35" s="20">
        <v>31</v>
      </c>
      <c r="G35" s="20"/>
      <c r="H35" s="20"/>
      <c r="I35" s="61">
        <f t="shared" si="3"/>
        <v>1</v>
      </c>
      <c r="J35" s="61"/>
      <c r="K35" s="61">
        <f t="shared" si="2"/>
        <v>1</v>
      </c>
      <c r="L35" s="83" t="s">
        <v>357</v>
      </c>
      <c r="M35" s="1"/>
      <c r="N35" s="1"/>
      <c r="O35" s="1"/>
      <c r="P35" s="1"/>
      <c r="Q35" s="1"/>
    </row>
    <row r="36" spans="1:17" ht="15" customHeight="1" x14ac:dyDescent="0.3">
      <c r="A36" s="21">
        <v>26</v>
      </c>
      <c r="B36" s="56" t="s">
        <v>27</v>
      </c>
      <c r="C36" s="19" t="s">
        <v>148</v>
      </c>
      <c r="D36" s="19"/>
      <c r="E36" s="20"/>
      <c r="F36" s="20"/>
      <c r="G36" s="20"/>
      <c r="H36" s="20"/>
      <c r="I36" s="61">
        <f t="shared" si="3"/>
        <v>0</v>
      </c>
      <c r="J36" s="61"/>
      <c r="K36" s="61">
        <f t="shared" si="2"/>
        <v>0</v>
      </c>
      <c r="L36" s="83" t="s">
        <v>503</v>
      </c>
      <c r="M36" s="1"/>
      <c r="N36" s="1"/>
      <c r="O36" s="1"/>
      <c r="P36" s="1"/>
      <c r="Q36" s="1"/>
    </row>
    <row r="37" spans="1:17" ht="15" customHeight="1" x14ac:dyDescent="0.3">
      <c r="A37" s="18">
        <v>27</v>
      </c>
      <c r="B37" s="56" t="s">
        <v>28</v>
      </c>
      <c r="C37" s="19" t="s">
        <v>148</v>
      </c>
      <c r="D37" s="19"/>
      <c r="E37" s="20"/>
      <c r="F37" s="20"/>
      <c r="G37" s="20"/>
      <c r="H37" s="20"/>
      <c r="I37" s="61">
        <f t="shared" si="3"/>
        <v>0</v>
      </c>
      <c r="J37" s="61"/>
      <c r="K37" s="61">
        <f t="shared" si="2"/>
        <v>0</v>
      </c>
      <c r="L37" s="83" t="s">
        <v>431</v>
      </c>
      <c r="M37" s="1"/>
      <c r="N37" s="1"/>
      <c r="O37" s="1"/>
      <c r="P37" s="1"/>
      <c r="Q37" s="1"/>
    </row>
    <row r="38" spans="1:17" ht="15" customHeight="1" x14ac:dyDescent="0.3">
      <c r="A38" s="18">
        <v>28</v>
      </c>
      <c r="B38" s="56" t="s">
        <v>29</v>
      </c>
      <c r="C38" s="19" t="s">
        <v>148</v>
      </c>
      <c r="D38" s="19"/>
      <c r="E38" s="20"/>
      <c r="F38" s="20"/>
      <c r="G38" s="20"/>
      <c r="H38" s="20"/>
      <c r="I38" s="61">
        <f t="shared" si="3"/>
        <v>0</v>
      </c>
      <c r="J38" s="61"/>
      <c r="K38" s="61">
        <f t="shared" si="2"/>
        <v>0</v>
      </c>
      <c r="L38" s="83" t="s">
        <v>504</v>
      </c>
      <c r="M38" s="1"/>
      <c r="N38" s="1"/>
      <c r="O38" s="1"/>
      <c r="P38" s="1"/>
      <c r="Q38" s="1"/>
    </row>
    <row r="39" spans="1:17" ht="15" customHeight="1" x14ac:dyDescent="0.3">
      <c r="A39" s="18">
        <v>29</v>
      </c>
      <c r="B39" s="56" t="s">
        <v>30</v>
      </c>
      <c r="C39" s="19" t="s">
        <v>147</v>
      </c>
      <c r="D39" s="19" t="s">
        <v>99</v>
      </c>
      <c r="E39" s="20" t="s">
        <v>613</v>
      </c>
      <c r="F39" s="20"/>
      <c r="G39" s="20">
        <v>859</v>
      </c>
      <c r="H39" s="20">
        <v>1389</v>
      </c>
      <c r="I39" s="61">
        <f t="shared" si="3"/>
        <v>1</v>
      </c>
      <c r="J39" s="61">
        <v>0.5</v>
      </c>
      <c r="K39" s="61">
        <f t="shared" si="2"/>
        <v>0.5</v>
      </c>
      <c r="L39" s="83" t="s">
        <v>614</v>
      </c>
      <c r="M39" s="1"/>
      <c r="N39" s="1"/>
      <c r="O39" s="1"/>
      <c r="P39" s="1"/>
      <c r="Q39" s="1"/>
    </row>
    <row r="40" spans="1:17" s="31" customFormat="1" ht="15" customHeight="1" x14ac:dyDescent="0.3">
      <c r="A40" s="17"/>
      <c r="B40" s="32" t="s">
        <v>31</v>
      </c>
      <c r="C40" s="22"/>
      <c r="D40" s="22"/>
      <c r="E40" s="23"/>
      <c r="F40" s="23"/>
      <c r="G40" s="23"/>
      <c r="H40" s="23"/>
      <c r="I40" s="62"/>
      <c r="J40" s="62"/>
      <c r="K40" s="62"/>
      <c r="L40" s="134"/>
      <c r="M40" s="30"/>
      <c r="N40" s="30"/>
      <c r="O40" s="30"/>
      <c r="P40" s="30"/>
      <c r="Q40" s="30"/>
    </row>
    <row r="41" spans="1:17" ht="15" customHeight="1" x14ac:dyDescent="0.3">
      <c r="A41" s="24">
        <v>30</v>
      </c>
      <c r="B41" s="56" t="s">
        <v>32</v>
      </c>
      <c r="C41" s="19" t="s">
        <v>148</v>
      </c>
      <c r="D41" s="19"/>
      <c r="E41" s="20"/>
      <c r="F41" s="20"/>
      <c r="G41" s="20"/>
      <c r="H41" s="20"/>
      <c r="I41" s="61">
        <f t="shared" ref="I41:I46" si="4">IF(C41=C$5,1,0)</f>
        <v>0</v>
      </c>
      <c r="J41" s="61"/>
      <c r="K41" s="61">
        <f t="shared" ref="K41:K46" si="5">I41*(1-J41)</f>
        <v>0</v>
      </c>
      <c r="L41" s="83" t="s">
        <v>505</v>
      </c>
      <c r="M41" s="1"/>
      <c r="N41" s="1"/>
      <c r="O41" s="1"/>
      <c r="P41" s="1"/>
      <c r="Q41" s="1"/>
    </row>
    <row r="42" spans="1:17" ht="15" customHeight="1" x14ac:dyDescent="0.3">
      <c r="A42" s="24">
        <v>31</v>
      </c>
      <c r="B42" s="56" t="s">
        <v>33</v>
      </c>
      <c r="C42" s="19" t="s">
        <v>148</v>
      </c>
      <c r="D42" s="19"/>
      <c r="E42" s="20"/>
      <c r="F42" s="20"/>
      <c r="G42" s="20"/>
      <c r="H42" s="20"/>
      <c r="I42" s="61">
        <f t="shared" si="4"/>
        <v>0</v>
      </c>
      <c r="J42" s="61"/>
      <c r="K42" s="61">
        <f t="shared" si="5"/>
        <v>0</v>
      </c>
      <c r="L42" s="83" t="s">
        <v>116</v>
      </c>
      <c r="M42" s="1"/>
      <c r="N42" s="1"/>
      <c r="O42" s="1"/>
      <c r="P42" s="1"/>
      <c r="Q42" s="1"/>
    </row>
    <row r="43" spans="1:17" ht="15" customHeight="1" x14ac:dyDescent="0.3">
      <c r="A43" s="24">
        <v>32</v>
      </c>
      <c r="B43" s="56" t="s">
        <v>34</v>
      </c>
      <c r="C43" s="19" t="s">
        <v>148</v>
      </c>
      <c r="D43" s="19"/>
      <c r="E43" s="20"/>
      <c r="F43" s="20"/>
      <c r="G43" s="20"/>
      <c r="H43" s="20"/>
      <c r="I43" s="61">
        <f t="shared" si="4"/>
        <v>0</v>
      </c>
      <c r="J43" s="61"/>
      <c r="K43" s="61">
        <f t="shared" si="5"/>
        <v>0</v>
      </c>
      <c r="L43" s="87" t="s">
        <v>202</v>
      </c>
      <c r="M43" s="1"/>
      <c r="N43" s="1"/>
      <c r="O43" s="1"/>
      <c r="P43" s="1"/>
      <c r="Q43" s="1"/>
    </row>
    <row r="44" spans="1:17" ht="15" customHeight="1" x14ac:dyDescent="0.3">
      <c r="A44" s="24">
        <v>33</v>
      </c>
      <c r="B44" s="56" t="s">
        <v>35</v>
      </c>
      <c r="C44" s="19" t="s">
        <v>148</v>
      </c>
      <c r="D44" s="19"/>
      <c r="E44" s="20"/>
      <c r="F44" s="20"/>
      <c r="G44" s="20"/>
      <c r="H44" s="20"/>
      <c r="I44" s="61">
        <f t="shared" si="4"/>
        <v>0</v>
      </c>
      <c r="J44" s="61"/>
      <c r="K44" s="61">
        <f t="shared" si="5"/>
        <v>0</v>
      </c>
      <c r="L44" s="83" t="s">
        <v>203</v>
      </c>
      <c r="M44" s="1"/>
      <c r="N44" s="1"/>
      <c r="O44" s="1"/>
      <c r="P44" s="1"/>
      <c r="Q44" s="1"/>
    </row>
    <row r="45" spans="1:17" ht="15" customHeight="1" x14ac:dyDescent="0.3">
      <c r="A45" s="24">
        <v>34</v>
      </c>
      <c r="B45" s="56" t="s">
        <v>36</v>
      </c>
      <c r="C45" s="110" t="s">
        <v>148</v>
      </c>
      <c r="D45" s="19"/>
      <c r="E45" s="19"/>
      <c r="F45" s="19"/>
      <c r="G45" s="19"/>
      <c r="H45" s="19"/>
      <c r="I45" s="61">
        <f t="shared" si="4"/>
        <v>0</v>
      </c>
      <c r="J45" s="61"/>
      <c r="K45" s="61">
        <f t="shared" si="5"/>
        <v>0</v>
      </c>
      <c r="L45" s="83" t="s">
        <v>432</v>
      </c>
      <c r="M45" s="1"/>
      <c r="N45" s="1"/>
      <c r="O45" s="1"/>
      <c r="P45" s="1"/>
      <c r="Q45" s="1"/>
    </row>
    <row r="46" spans="1:17" ht="15" customHeight="1" x14ac:dyDescent="0.3">
      <c r="A46" s="24">
        <v>35</v>
      </c>
      <c r="B46" s="56" t="s">
        <v>37</v>
      </c>
      <c r="C46" s="19" t="s">
        <v>148</v>
      </c>
      <c r="D46" s="19"/>
      <c r="E46" s="19"/>
      <c r="F46" s="19"/>
      <c r="G46" s="19"/>
      <c r="H46" s="19"/>
      <c r="I46" s="61">
        <f t="shared" si="4"/>
        <v>0</v>
      </c>
      <c r="J46" s="61"/>
      <c r="K46" s="61">
        <f t="shared" si="5"/>
        <v>0</v>
      </c>
      <c r="L46" s="83" t="s">
        <v>433</v>
      </c>
      <c r="M46" s="1"/>
      <c r="N46" s="1"/>
      <c r="O46" s="1"/>
      <c r="P46" s="1"/>
      <c r="Q46" s="1"/>
    </row>
    <row r="47" spans="1:17" s="31" customFormat="1" ht="15" customHeight="1" x14ac:dyDescent="0.3">
      <c r="A47" s="17"/>
      <c r="B47" s="32" t="s">
        <v>38</v>
      </c>
      <c r="C47" s="22"/>
      <c r="D47" s="22"/>
      <c r="E47" s="23"/>
      <c r="F47" s="23"/>
      <c r="G47" s="23"/>
      <c r="H47" s="23"/>
      <c r="I47" s="62"/>
      <c r="J47" s="62"/>
      <c r="K47" s="62"/>
      <c r="L47" s="134"/>
      <c r="M47" s="30"/>
      <c r="N47" s="30"/>
      <c r="O47" s="30"/>
      <c r="P47" s="30"/>
      <c r="Q47" s="30"/>
    </row>
    <row r="48" spans="1:17" ht="15" customHeight="1" x14ac:dyDescent="0.3">
      <c r="A48" s="18">
        <v>36</v>
      </c>
      <c r="B48" s="56" t="s">
        <v>39</v>
      </c>
      <c r="C48" s="176" t="s">
        <v>543</v>
      </c>
      <c r="D48" s="19" t="s">
        <v>99</v>
      </c>
      <c r="E48" s="20" t="s">
        <v>200</v>
      </c>
      <c r="F48" s="19"/>
      <c r="G48" s="20">
        <v>115</v>
      </c>
      <c r="H48" s="19"/>
      <c r="I48" s="61">
        <f t="shared" ref="I48:I54" si="6">IF(C48=C$5,1,0)</f>
        <v>0</v>
      </c>
      <c r="J48" s="61">
        <v>0.5</v>
      </c>
      <c r="K48" s="61">
        <f t="shared" ref="K48:K54" si="7">I48*(1-J48)</f>
        <v>0</v>
      </c>
      <c r="L48" s="83" t="s">
        <v>306</v>
      </c>
      <c r="M48" s="1"/>
      <c r="N48" s="1"/>
      <c r="O48" s="1"/>
      <c r="P48" s="1"/>
      <c r="Q48" s="1"/>
    </row>
    <row r="49" spans="1:17" ht="15" customHeight="1" x14ac:dyDescent="0.3">
      <c r="A49" s="18">
        <v>37</v>
      </c>
      <c r="B49" s="56" t="s">
        <v>40</v>
      </c>
      <c r="C49" s="19" t="s">
        <v>147</v>
      </c>
      <c r="D49" s="19" t="s">
        <v>97</v>
      </c>
      <c r="E49" s="20" t="s">
        <v>119</v>
      </c>
      <c r="F49" s="20">
        <v>396</v>
      </c>
      <c r="G49" s="20">
        <v>2979</v>
      </c>
      <c r="H49" s="20"/>
      <c r="I49" s="61">
        <f t="shared" si="6"/>
        <v>1</v>
      </c>
      <c r="J49" s="61"/>
      <c r="K49" s="61">
        <f t="shared" si="7"/>
        <v>1</v>
      </c>
      <c r="L49" s="83" t="s">
        <v>358</v>
      </c>
      <c r="M49" s="1"/>
      <c r="N49" s="1"/>
      <c r="O49" s="1"/>
      <c r="P49" s="1"/>
      <c r="Q49" s="1"/>
    </row>
    <row r="50" spans="1:17" ht="15" customHeight="1" x14ac:dyDescent="0.3">
      <c r="A50" s="18">
        <v>38</v>
      </c>
      <c r="B50" s="56" t="s">
        <v>41</v>
      </c>
      <c r="C50" s="19" t="s">
        <v>148</v>
      </c>
      <c r="D50" s="19"/>
      <c r="E50" s="19"/>
      <c r="F50" s="19"/>
      <c r="G50" s="19"/>
      <c r="H50" s="19"/>
      <c r="I50" s="61">
        <f t="shared" si="6"/>
        <v>0</v>
      </c>
      <c r="J50" s="61"/>
      <c r="K50" s="61">
        <f t="shared" si="7"/>
        <v>0</v>
      </c>
      <c r="L50" s="83" t="s">
        <v>436</v>
      </c>
      <c r="M50" s="1"/>
      <c r="N50" s="1"/>
      <c r="O50" s="1"/>
      <c r="P50" s="1"/>
      <c r="Q50" s="1"/>
    </row>
    <row r="51" spans="1:17" ht="15" customHeight="1" x14ac:dyDescent="0.3">
      <c r="A51" s="18">
        <v>39</v>
      </c>
      <c r="B51" s="56" t="s">
        <v>42</v>
      </c>
      <c r="C51" s="19" t="s">
        <v>148</v>
      </c>
      <c r="D51" s="19"/>
      <c r="E51" s="19"/>
      <c r="F51" s="19"/>
      <c r="G51" s="19"/>
      <c r="H51" s="19"/>
      <c r="I51" s="61">
        <f t="shared" si="6"/>
        <v>0</v>
      </c>
      <c r="J51" s="61"/>
      <c r="K51" s="61">
        <f t="shared" si="7"/>
        <v>0</v>
      </c>
      <c r="L51" s="83" t="s">
        <v>437</v>
      </c>
      <c r="M51" s="1"/>
      <c r="N51" s="1"/>
      <c r="O51" s="1"/>
      <c r="P51" s="1"/>
      <c r="Q51" s="1"/>
    </row>
    <row r="52" spans="1:17" ht="15" customHeight="1" x14ac:dyDescent="0.3">
      <c r="A52" s="18">
        <v>40</v>
      </c>
      <c r="B52" s="56" t="s">
        <v>93</v>
      </c>
      <c r="C52" s="19" t="s">
        <v>148</v>
      </c>
      <c r="D52" s="19"/>
      <c r="E52" s="19"/>
      <c r="F52" s="19"/>
      <c r="G52" s="19"/>
      <c r="H52" s="19"/>
      <c r="I52" s="61">
        <f t="shared" si="6"/>
        <v>0</v>
      </c>
      <c r="J52" s="61"/>
      <c r="K52" s="61">
        <f t="shared" si="7"/>
        <v>0</v>
      </c>
      <c r="L52" s="83" t="s">
        <v>438</v>
      </c>
      <c r="M52" s="1"/>
      <c r="N52" s="1"/>
      <c r="O52" s="1"/>
      <c r="P52" s="1"/>
      <c r="Q52" s="1"/>
    </row>
    <row r="53" spans="1:17" ht="15" customHeight="1" x14ac:dyDescent="0.3">
      <c r="A53" s="18">
        <v>41</v>
      </c>
      <c r="B53" s="56" t="s">
        <v>43</v>
      </c>
      <c r="C53" s="19" t="s">
        <v>148</v>
      </c>
      <c r="D53" s="19"/>
      <c r="E53" s="20"/>
      <c r="F53" s="20"/>
      <c r="G53" s="20"/>
      <c r="H53" s="20"/>
      <c r="I53" s="61">
        <f t="shared" si="6"/>
        <v>0</v>
      </c>
      <c r="J53" s="61"/>
      <c r="K53" s="61">
        <f t="shared" si="7"/>
        <v>0</v>
      </c>
      <c r="L53" s="83" t="s">
        <v>121</v>
      </c>
      <c r="M53" s="1"/>
      <c r="N53" s="1"/>
      <c r="O53" s="1"/>
      <c r="P53" s="1"/>
      <c r="Q53" s="1"/>
    </row>
    <row r="54" spans="1:17" ht="15" customHeight="1" x14ac:dyDescent="0.3">
      <c r="A54" s="18">
        <v>42</v>
      </c>
      <c r="B54" s="56" t="s">
        <v>44</v>
      </c>
      <c r="C54" s="19" t="s">
        <v>147</v>
      </c>
      <c r="D54" s="19" t="s">
        <v>97</v>
      </c>
      <c r="E54" s="20" t="s">
        <v>173</v>
      </c>
      <c r="F54" s="20"/>
      <c r="G54" s="20"/>
      <c r="H54" s="20">
        <v>19</v>
      </c>
      <c r="I54" s="61">
        <f t="shared" si="6"/>
        <v>1</v>
      </c>
      <c r="J54" s="61"/>
      <c r="K54" s="61">
        <f t="shared" si="7"/>
        <v>1</v>
      </c>
      <c r="L54" s="83" t="s">
        <v>234</v>
      </c>
      <c r="M54" s="1"/>
      <c r="N54" s="1"/>
      <c r="O54" s="1"/>
      <c r="P54" s="1"/>
      <c r="Q54" s="1"/>
    </row>
    <row r="55" spans="1:17" s="31" customFormat="1" ht="15" customHeight="1" x14ac:dyDescent="0.3">
      <c r="A55" s="17"/>
      <c r="B55" s="32" t="s">
        <v>45</v>
      </c>
      <c r="C55" s="22"/>
      <c r="D55" s="22"/>
      <c r="E55" s="23"/>
      <c r="F55" s="23"/>
      <c r="G55" s="23"/>
      <c r="H55" s="23"/>
      <c r="I55" s="62"/>
      <c r="J55" s="62"/>
      <c r="K55" s="62"/>
      <c r="L55" s="134"/>
      <c r="M55" s="30"/>
      <c r="N55" s="30"/>
      <c r="O55" s="30"/>
      <c r="P55" s="30"/>
      <c r="Q55" s="30"/>
    </row>
    <row r="56" spans="1:17" ht="15" customHeight="1" x14ac:dyDescent="0.3">
      <c r="A56" s="18">
        <v>43</v>
      </c>
      <c r="B56" s="56" t="s">
        <v>46</v>
      </c>
      <c r="C56" s="19" t="s">
        <v>148</v>
      </c>
      <c r="D56" s="19"/>
      <c r="E56" s="19"/>
      <c r="F56" s="19"/>
      <c r="G56" s="19"/>
      <c r="H56" s="19"/>
      <c r="I56" s="61">
        <f t="shared" ref="I56:I69" si="8">IF(C56=C$5,1,0)</f>
        <v>0</v>
      </c>
      <c r="J56" s="61"/>
      <c r="K56" s="61">
        <f t="shared" ref="K56:K69" si="9">I56*(1-J56)</f>
        <v>0</v>
      </c>
      <c r="L56" s="83" t="s">
        <v>439</v>
      </c>
      <c r="M56" s="1"/>
      <c r="N56" s="1"/>
      <c r="O56" s="1"/>
      <c r="P56" s="1"/>
      <c r="Q56" s="1"/>
    </row>
    <row r="57" spans="1:17" ht="15" customHeight="1" x14ac:dyDescent="0.3">
      <c r="A57" s="18">
        <v>44</v>
      </c>
      <c r="B57" s="56" t="s">
        <v>47</v>
      </c>
      <c r="C57" s="19" t="s">
        <v>148</v>
      </c>
      <c r="D57" s="19"/>
      <c r="E57" s="20"/>
      <c r="F57" s="20"/>
      <c r="G57" s="20"/>
      <c r="H57" s="20"/>
      <c r="I57" s="61">
        <f t="shared" si="8"/>
        <v>0</v>
      </c>
      <c r="J57" s="61"/>
      <c r="K57" s="61">
        <f t="shared" si="9"/>
        <v>0</v>
      </c>
      <c r="L57" s="83" t="s">
        <v>205</v>
      </c>
      <c r="M57" s="1"/>
      <c r="N57" s="1"/>
      <c r="O57" s="1"/>
      <c r="P57" s="1"/>
      <c r="Q57" s="1"/>
    </row>
    <row r="58" spans="1:17" ht="15" customHeight="1" x14ac:dyDescent="0.3">
      <c r="A58" s="18">
        <v>45</v>
      </c>
      <c r="B58" s="56" t="s">
        <v>48</v>
      </c>
      <c r="C58" s="19" t="s">
        <v>148</v>
      </c>
      <c r="D58" s="19"/>
      <c r="E58" s="20"/>
      <c r="F58" s="20"/>
      <c r="G58" s="20"/>
      <c r="H58" s="20"/>
      <c r="I58" s="61">
        <f t="shared" si="8"/>
        <v>0</v>
      </c>
      <c r="J58" s="61"/>
      <c r="K58" s="61">
        <f t="shared" si="9"/>
        <v>0</v>
      </c>
      <c r="L58" s="83" t="s">
        <v>440</v>
      </c>
      <c r="M58" s="1"/>
      <c r="N58" s="1"/>
      <c r="O58" s="1"/>
      <c r="P58" s="1"/>
      <c r="Q58" s="1"/>
    </row>
    <row r="59" spans="1:17" ht="15" customHeight="1" x14ac:dyDescent="0.3">
      <c r="A59" s="18">
        <v>46</v>
      </c>
      <c r="B59" s="56" t="s">
        <v>49</v>
      </c>
      <c r="C59" s="19" t="s">
        <v>147</v>
      </c>
      <c r="D59" s="19" t="s">
        <v>99</v>
      </c>
      <c r="E59" s="20" t="s">
        <v>112</v>
      </c>
      <c r="F59" s="20">
        <v>456</v>
      </c>
      <c r="G59" s="20"/>
      <c r="H59" s="20"/>
      <c r="I59" s="61">
        <f t="shared" si="8"/>
        <v>1</v>
      </c>
      <c r="J59" s="61">
        <v>0.5</v>
      </c>
      <c r="K59" s="61">
        <f t="shared" si="9"/>
        <v>0.5</v>
      </c>
      <c r="L59" s="83" t="s">
        <v>312</v>
      </c>
      <c r="M59" s="1"/>
      <c r="N59" s="1"/>
      <c r="O59" s="1"/>
      <c r="P59" s="1"/>
      <c r="Q59" s="1"/>
    </row>
    <row r="60" spans="1:17" ht="15" customHeight="1" x14ac:dyDescent="0.3">
      <c r="A60" s="18">
        <v>47</v>
      </c>
      <c r="B60" s="56" t="s">
        <v>50</v>
      </c>
      <c r="C60" s="19" t="s">
        <v>148</v>
      </c>
      <c r="D60" s="19"/>
      <c r="E60" s="20"/>
      <c r="F60" s="20"/>
      <c r="G60" s="20"/>
      <c r="H60" s="20"/>
      <c r="I60" s="61">
        <f t="shared" si="8"/>
        <v>0</v>
      </c>
      <c r="J60" s="61"/>
      <c r="K60" s="61">
        <f t="shared" si="9"/>
        <v>0</v>
      </c>
      <c r="L60" s="83" t="s">
        <v>123</v>
      </c>
      <c r="M60" s="1"/>
      <c r="N60" s="1"/>
      <c r="O60" s="1"/>
      <c r="P60" s="1"/>
      <c r="Q60" s="1"/>
    </row>
    <row r="61" spans="1:17" ht="15" customHeight="1" x14ac:dyDescent="0.3">
      <c r="A61" s="18">
        <v>48</v>
      </c>
      <c r="B61" s="56" t="s">
        <v>51</v>
      </c>
      <c r="C61" s="19" t="s">
        <v>148</v>
      </c>
      <c r="D61" s="19"/>
      <c r="E61" s="20"/>
      <c r="F61" s="20"/>
      <c r="G61" s="20"/>
      <c r="H61" s="20"/>
      <c r="I61" s="61">
        <f t="shared" si="8"/>
        <v>0</v>
      </c>
      <c r="J61" s="61"/>
      <c r="K61" s="61">
        <f t="shared" si="9"/>
        <v>0</v>
      </c>
      <c r="L61" s="83" t="s">
        <v>393</v>
      </c>
      <c r="M61" s="1"/>
      <c r="N61" s="1"/>
      <c r="O61" s="1"/>
      <c r="P61" s="1"/>
      <c r="Q61" s="1"/>
    </row>
    <row r="62" spans="1:17" ht="15" customHeight="1" x14ac:dyDescent="0.3">
      <c r="A62" s="18">
        <v>49</v>
      </c>
      <c r="B62" s="56" t="s">
        <v>52</v>
      </c>
      <c r="C62" s="19" t="s">
        <v>147</v>
      </c>
      <c r="D62" s="19" t="s">
        <v>97</v>
      </c>
      <c r="E62" s="20" t="s">
        <v>112</v>
      </c>
      <c r="F62" s="20">
        <v>5</v>
      </c>
      <c r="G62" s="20"/>
      <c r="H62" s="20"/>
      <c r="I62" s="61">
        <f t="shared" si="8"/>
        <v>1</v>
      </c>
      <c r="J62" s="61"/>
      <c r="K62" s="61">
        <f t="shared" si="9"/>
        <v>1</v>
      </c>
      <c r="L62" s="83" t="s">
        <v>359</v>
      </c>
      <c r="M62" s="1"/>
      <c r="N62" s="1"/>
      <c r="O62" s="1"/>
      <c r="P62" s="1"/>
      <c r="Q62" s="1"/>
    </row>
    <row r="63" spans="1:17" ht="15" customHeight="1" x14ac:dyDescent="0.3">
      <c r="A63" s="18">
        <v>50</v>
      </c>
      <c r="B63" s="56" t="s">
        <v>53</v>
      </c>
      <c r="C63" s="19" t="s">
        <v>148</v>
      </c>
      <c r="D63" s="19"/>
      <c r="E63" s="19"/>
      <c r="F63" s="19"/>
      <c r="G63" s="19"/>
      <c r="H63" s="19"/>
      <c r="I63" s="61">
        <f t="shared" si="8"/>
        <v>0</v>
      </c>
      <c r="J63" s="61"/>
      <c r="K63" s="61">
        <f t="shared" si="9"/>
        <v>0</v>
      </c>
      <c r="L63" s="83" t="s">
        <v>443</v>
      </c>
      <c r="M63" s="1"/>
      <c r="N63" s="1"/>
      <c r="O63" s="1"/>
      <c r="P63" s="1"/>
      <c r="Q63" s="1"/>
    </row>
    <row r="64" spans="1:17" ht="15" customHeight="1" x14ac:dyDescent="0.3">
      <c r="A64" s="18">
        <v>51</v>
      </c>
      <c r="B64" s="56" t="s">
        <v>54</v>
      </c>
      <c r="C64" s="19" t="s">
        <v>148</v>
      </c>
      <c r="D64" s="19"/>
      <c r="E64" s="20"/>
      <c r="F64" s="20"/>
      <c r="G64" s="20"/>
      <c r="H64" s="20"/>
      <c r="I64" s="61">
        <f t="shared" si="8"/>
        <v>0</v>
      </c>
      <c r="J64" s="61"/>
      <c r="K64" s="61">
        <f t="shared" si="9"/>
        <v>0</v>
      </c>
      <c r="L64" s="83" t="s">
        <v>506</v>
      </c>
      <c r="M64" s="1"/>
      <c r="N64" s="1"/>
      <c r="O64" s="1"/>
      <c r="P64" s="1"/>
      <c r="Q64" s="1"/>
    </row>
    <row r="65" spans="1:17" ht="15" customHeight="1" x14ac:dyDescent="0.3">
      <c r="A65" s="18">
        <v>52</v>
      </c>
      <c r="B65" s="56" t="s">
        <v>55</v>
      </c>
      <c r="C65" s="19" t="s">
        <v>147</v>
      </c>
      <c r="D65" s="19" t="s">
        <v>97</v>
      </c>
      <c r="E65" s="20" t="s">
        <v>119</v>
      </c>
      <c r="F65" s="20">
        <v>17</v>
      </c>
      <c r="G65" s="20">
        <v>9</v>
      </c>
      <c r="H65" s="20"/>
      <c r="I65" s="61">
        <f t="shared" si="8"/>
        <v>1</v>
      </c>
      <c r="J65" s="61"/>
      <c r="K65" s="61">
        <f t="shared" si="9"/>
        <v>1</v>
      </c>
      <c r="L65" s="83" t="s">
        <v>360</v>
      </c>
      <c r="M65" s="1"/>
      <c r="N65" s="1"/>
      <c r="O65" s="1"/>
      <c r="P65" s="1"/>
      <c r="Q65" s="1"/>
    </row>
    <row r="66" spans="1:17" ht="15" customHeight="1" x14ac:dyDescent="0.3">
      <c r="A66" s="21">
        <v>53</v>
      </c>
      <c r="B66" s="56" t="s">
        <v>56</v>
      </c>
      <c r="C66" s="19" t="s">
        <v>148</v>
      </c>
      <c r="D66" s="19"/>
      <c r="E66" s="20"/>
      <c r="F66" s="20"/>
      <c r="G66" s="20"/>
      <c r="H66" s="20"/>
      <c r="I66" s="61">
        <f t="shared" si="8"/>
        <v>0</v>
      </c>
      <c r="J66" s="61"/>
      <c r="K66" s="61">
        <f t="shared" si="9"/>
        <v>0</v>
      </c>
      <c r="L66" s="83" t="s">
        <v>446</v>
      </c>
      <c r="M66" s="1"/>
      <c r="N66" s="1"/>
      <c r="O66" s="1"/>
      <c r="P66" s="1"/>
      <c r="Q66" s="1"/>
    </row>
    <row r="67" spans="1:17" ht="15" customHeight="1" x14ac:dyDescent="0.3">
      <c r="A67" s="18">
        <v>54</v>
      </c>
      <c r="B67" s="56" t="s">
        <v>57</v>
      </c>
      <c r="C67" s="19" t="s">
        <v>148</v>
      </c>
      <c r="D67" s="19"/>
      <c r="E67" s="20"/>
      <c r="F67" s="20"/>
      <c r="G67" s="20"/>
      <c r="H67" s="20"/>
      <c r="I67" s="61">
        <f t="shared" si="8"/>
        <v>0</v>
      </c>
      <c r="J67" s="61"/>
      <c r="K67" s="61">
        <f t="shared" si="9"/>
        <v>0</v>
      </c>
      <c r="L67" s="83" t="s">
        <v>447</v>
      </c>
      <c r="M67" s="1"/>
      <c r="N67" s="1"/>
      <c r="O67" s="1"/>
      <c r="P67" s="1"/>
      <c r="Q67" s="1"/>
    </row>
    <row r="68" spans="1:17" ht="15" customHeight="1" x14ac:dyDescent="0.3">
      <c r="A68" s="18">
        <v>55</v>
      </c>
      <c r="B68" s="56" t="s">
        <v>58</v>
      </c>
      <c r="C68" s="110" t="s">
        <v>148</v>
      </c>
      <c r="D68" s="19"/>
      <c r="E68" s="20"/>
      <c r="F68" s="20"/>
      <c r="G68" s="20"/>
      <c r="H68" s="20"/>
      <c r="I68" s="61">
        <f t="shared" si="8"/>
        <v>0</v>
      </c>
      <c r="J68" s="61"/>
      <c r="K68" s="61">
        <f t="shared" si="9"/>
        <v>0</v>
      </c>
      <c r="L68" s="83" t="s">
        <v>214</v>
      </c>
      <c r="M68" s="1"/>
      <c r="N68" s="1"/>
      <c r="O68" s="1"/>
      <c r="P68" s="1"/>
      <c r="Q68" s="1"/>
    </row>
    <row r="69" spans="1:17" ht="15" customHeight="1" x14ac:dyDescent="0.3">
      <c r="A69" s="18">
        <v>56</v>
      </c>
      <c r="B69" s="56" t="s">
        <v>59</v>
      </c>
      <c r="C69" s="19" t="s">
        <v>147</v>
      </c>
      <c r="D69" s="19" t="s">
        <v>97</v>
      </c>
      <c r="E69" s="20" t="s">
        <v>199</v>
      </c>
      <c r="F69" s="20" t="s">
        <v>621</v>
      </c>
      <c r="G69" s="20"/>
      <c r="H69" s="20">
        <v>38</v>
      </c>
      <c r="I69" s="61">
        <f t="shared" si="8"/>
        <v>1</v>
      </c>
      <c r="J69" s="61"/>
      <c r="K69" s="61">
        <f t="shared" si="9"/>
        <v>1</v>
      </c>
      <c r="L69" s="83" t="s">
        <v>622</v>
      </c>
      <c r="M69" s="1"/>
      <c r="N69" s="1"/>
      <c r="O69" s="1"/>
      <c r="P69" s="1"/>
      <c r="Q69" s="1"/>
    </row>
    <row r="70" spans="1:17" s="31" customFormat="1" ht="15" customHeight="1" x14ac:dyDescent="0.3">
      <c r="A70" s="17"/>
      <c r="B70" s="32" t="s">
        <v>60</v>
      </c>
      <c r="C70" s="22"/>
      <c r="D70" s="22"/>
      <c r="E70" s="23"/>
      <c r="F70" s="23"/>
      <c r="G70" s="23"/>
      <c r="H70" s="23"/>
      <c r="I70" s="62"/>
      <c r="J70" s="62"/>
      <c r="K70" s="62"/>
      <c r="L70" s="134"/>
      <c r="M70" s="30"/>
      <c r="N70" s="30"/>
      <c r="O70" s="30"/>
      <c r="P70" s="30"/>
      <c r="Q70" s="30"/>
    </row>
    <row r="71" spans="1:17" ht="15" customHeight="1" x14ac:dyDescent="0.3">
      <c r="A71" s="18">
        <v>57</v>
      </c>
      <c r="B71" s="56" t="s">
        <v>61</v>
      </c>
      <c r="C71" s="19" t="s">
        <v>148</v>
      </c>
      <c r="D71" s="19"/>
      <c r="E71" s="25"/>
      <c r="F71" s="25"/>
      <c r="G71" s="25"/>
      <c r="H71" s="25"/>
      <c r="I71" s="61">
        <f t="shared" ref="I71:I76" si="10">IF(C71=C$5,1,0)</f>
        <v>0</v>
      </c>
      <c r="J71" s="61"/>
      <c r="K71" s="61">
        <f t="shared" ref="K71:K76" si="11">I71*(1-J71)</f>
        <v>0</v>
      </c>
      <c r="L71" s="83" t="s">
        <v>448</v>
      </c>
      <c r="M71" s="1"/>
      <c r="N71" s="1"/>
      <c r="O71" s="1"/>
      <c r="P71" s="1"/>
      <c r="Q71" s="1"/>
    </row>
    <row r="72" spans="1:17" ht="15" customHeight="1" x14ac:dyDescent="0.3">
      <c r="A72" s="18">
        <v>58</v>
      </c>
      <c r="B72" s="56" t="s">
        <v>62</v>
      </c>
      <c r="C72" s="19" t="s">
        <v>148</v>
      </c>
      <c r="D72" s="19"/>
      <c r="E72" s="20"/>
      <c r="F72" s="20"/>
      <c r="G72" s="20"/>
      <c r="H72" s="20"/>
      <c r="I72" s="61">
        <f t="shared" si="10"/>
        <v>0</v>
      </c>
      <c r="J72" s="61"/>
      <c r="K72" s="61">
        <f t="shared" si="11"/>
        <v>0</v>
      </c>
      <c r="L72" s="83" t="s">
        <v>449</v>
      </c>
      <c r="M72" s="1"/>
      <c r="N72" s="1"/>
      <c r="O72" s="1"/>
      <c r="P72" s="1"/>
      <c r="Q72" s="1"/>
    </row>
    <row r="73" spans="1:17" ht="15" customHeight="1" x14ac:dyDescent="0.3">
      <c r="A73" s="21">
        <v>59</v>
      </c>
      <c r="B73" s="56" t="s">
        <v>63</v>
      </c>
      <c r="C73" s="19" t="s">
        <v>148</v>
      </c>
      <c r="D73" s="19"/>
      <c r="E73" s="20"/>
      <c r="F73" s="20"/>
      <c r="G73" s="20"/>
      <c r="H73" s="20"/>
      <c r="I73" s="61">
        <f t="shared" si="10"/>
        <v>0</v>
      </c>
      <c r="J73" s="61"/>
      <c r="K73" s="61">
        <f t="shared" si="11"/>
        <v>0</v>
      </c>
      <c r="L73" s="83" t="s">
        <v>185</v>
      </c>
      <c r="M73" s="1"/>
      <c r="N73" s="1"/>
      <c r="O73" s="1"/>
      <c r="P73" s="1"/>
      <c r="Q73" s="1"/>
    </row>
    <row r="74" spans="1:17" ht="15" customHeight="1" x14ac:dyDescent="0.3">
      <c r="A74" s="18">
        <v>60</v>
      </c>
      <c r="B74" s="56" t="s">
        <v>64</v>
      </c>
      <c r="C74" s="19" t="s">
        <v>148</v>
      </c>
      <c r="D74" s="19"/>
      <c r="E74" s="20"/>
      <c r="F74" s="20"/>
      <c r="G74" s="20"/>
      <c r="H74" s="20"/>
      <c r="I74" s="61">
        <f t="shared" si="10"/>
        <v>0</v>
      </c>
      <c r="J74" s="61"/>
      <c r="K74" s="61">
        <f t="shared" si="11"/>
        <v>0</v>
      </c>
      <c r="L74" s="83" t="s">
        <v>450</v>
      </c>
      <c r="M74" s="1"/>
      <c r="N74" s="1"/>
      <c r="O74" s="1"/>
      <c r="P74" s="1"/>
      <c r="Q74" s="1"/>
    </row>
    <row r="75" spans="1:17" ht="15" customHeight="1" x14ac:dyDescent="0.3">
      <c r="A75" s="18">
        <v>61</v>
      </c>
      <c r="B75" s="56" t="s">
        <v>65</v>
      </c>
      <c r="C75" s="19" t="s">
        <v>148</v>
      </c>
      <c r="D75" s="19"/>
      <c r="E75" s="20"/>
      <c r="F75" s="20"/>
      <c r="G75" s="20"/>
      <c r="H75" s="20"/>
      <c r="I75" s="61">
        <f t="shared" si="10"/>
        <v>0</v>
      </c>
      <c r="J75" s="61"/>
      <c r="K75" s="61">
        <f t="shared" si="11"/>
        <v>0</v>
      </c>
      <c r="L75" s="83" t="s">
        <v>451</v>
      </c>
      <c r="M75" s="1"/>
      <c r="N75" s="1"/>
      <c r="O75" s="1"/>
      <c r="P75" s="1"/>
      <c r="Q75" s="1"/>
    </row>
    <row r="76" spans="1:17" ht="15" customHeight="1" x14ac:dyDescent="0.3">
      <c r="A76" s="18">
        <v>62</v>
      </c>
      <c r="B76" s="56" t="s">
        <v>66</v>
      </c>
      <c r="C76" s="19" t="s">
        <v>148</v>
      </c>
      <c r="D76" s="19"/>
      <c r="E76" s="20"/>
      <c r="F76" s="20"/>
      <c r="G76" s="20"/>
      <c r="H76" s="20"/>
      <c r="I76" s="61">
        <f t="shared" si="10"/>
        <v>0</v>
      </c>
      <c r="J76" s="61"/>
      <c r="K76" s="61">
        <f t="shared" si="11"/>
        <v>0</v>
      </c>
      <c r="L76" s="83" t="s">
        <v>452</v>
      </c>
      <c r="M76" s="1"/>
      <c r="N76" s="1"/>
      <c r="O76" s="1"/>
      <c r="P76" s="1"/>
      <c r="Q76" s="1"/>
    </row>
    <row r="77" spans="1:17" s="31" customFormat="1" ht="15" customHeight="1" x14ac:dyDescent="0.3">
      <c r="A77" s="17"/>
      <c r="B77" s="32" t="s">
        <v>67</v>
      </c>
      <c r="C77" s="22"/>
      <c r="D77" s="22"/>
      <c r="E77" s="23"/>
      <c r="F77" s="23"/>
      <c r="G77" s="23"/>
      <c r="H77" s="23"/>
      <c r="I77" s="62"/>
      <c r="J77" s="62"/>
      <c r="K77" s="62"/>
      <c r="L77" s="134"/>
      <c r="M77" s="30"/>
      <c r="N77" s="30"/>
      <c r="O77" s="30"/>
      <c r="P77" s="30"/>
      <c r="Q77" s="30"/>
    </row>
    <row r="78" spans="1:17" ht="15" customHeight="1" x14ac:dyDescent="0.3">
      <c r="A78" s="18">
        <v>63</v>
      </c>
      <c r="B78" s="56" t="s">
        <v>68</v>
      </c>
      <c r="C78" s="19" t="s">
        <v>147</v>
      </c>
      <c r="D78" s="19" t="s">
        <v>97</v>
      </c>
      <c r="E78" s="20" t="s">
        <v>112</v>
      </c>
      <c r="F78" s="20">
        <v>3</v>
      </c>
      <c r="G78" s="20"/>
      <c r="H78" s="20"/>
      <c r="I78" s="61">
        <f t="shared" ref="I78:I89" si="12">IF(C78=C$5,1,0)</f>
        <v>1</v>
      </c>
      <c r="J78" s="61"/>
      <c r="K78" s="61">
        <f t="shared" ref="K78:K89" si="13">I78*(1-J78)</f>
        <v>1</v>
      </c>
      <c r="L78" s="83" t="s">
        <v>319</v>
      </c>
      <c r="M78" s="1"/>
      <c r="N78" s="1"/>
      <c r="O78" s="1"/>
      <c r="P78" s="1"/>
      <c r="Q78" s="1"/>
    </row>
    <row r="79" spans="1:17" ht="15" customHeight="1" x14ac:dyDescent="0.3">
      <c r="A79" s="18">
        <v>64</v>
      </c>
      <c r="B79" s="56" t="s">
        <v>69</v>
      </c>
      <c r="C79" s="19" t="s">
        <v>148</v>
      </c>
      <c r="D79" s="19"/>
      <c r="E79" s="20"/>
      <c r="F79" s="20"/>
      <c r="G79" s="20"/>
      <c r="H79" s="20"/>
      <c r="I79" s="61">
        <f t="shared" si="12"/>
        <v>0</v>
      </c>
      <c r="J79" s="61"/>
      <c r="K79" s="61">
        <f t="shared" si="13"/>
        <v>0</v>
      </c>
      <c r="L79" s="83" t="s">
        <v>453</v>
      </c>
      <c r="M79" s="1"/>
      <c r="N79" s="1"/>
      <c r="O79" s="1"/>
      <c r="P79" s="1"/>
      <c r="Q79" s="1"/>
    </row>
    <row r="80" spans="1:17" ht="15" customHeight="1" x14ac:dyDescent="0.3">
      <c r="A80" s="18">
        <v>65</v>
      </c>
      <c r="B80" s="56" t="s">
        <v>70</v>
      </c>
      <c r="C80" s="19" t="s">
        <v>147</v>
      </c>
      <c r="D80" s="19" t="s">
        <v>99</v>
      </c>
      <c r="E80" s="20" t="s">
        <v>173</v>
      </c>
      <c r="F80" s="20"/>
      <c r="G80" s="20"/>
      <c r="H80" s="20">
        <v>8</v>
      </c>
      <c r="I80" s="61">
        <f t="shared" si="12"/>
        <v>1</v>
      </c>
      <c r="J80" s="61">
        <v>0.5</v>
      </c>
      <c r="K80" s="61">
        <f t="shared" si="13"/>
        <v>0.5</v>
      </c>
      <c r="L80" s="83" t="s">
        <v>321</v>
      </c>
      <c r="M80" s="1"/>
      <c r="N80" s="1"/>
      <c r="O80" s="1"/>
      <c r="P80" s="1"/>
      <c r="Q80" s="1"/>
    </row>
    <row r="81" spans="1:17" ht="15" customHeight="1" x14ac:dyDescent="0.3">
      <c r="A81" s="18">
        <v>66</v>
      </c>
      <c r="B81" s="56" t="s">
        <v>71</v>
      </c>
      <c r="C81" s="19" t="s">
        <v>148</v>
      </c>
      <c r="D81" s="19"/>
      <c r="E81" s="20"/>
      <c r="F81" s="20"/>
      <c r="G81" s="20"/>
      <c r="H81" s="20"/>
      <c r="I81" s="61">
        <f t="shared" si="12"/>
        <v>0</v>
      </c>
      <c r="J81" s="61"/>
      <c r="K81" s="61">
        <f t="shared" si="13"/>
        <v>0</v>
      </c>
      <c r="L81" s="83" t="s">
        <v>219</v>
      </c>
      <c r="M81" s="1"/>
      <c r="N81" s="1"/>
      <c r="O81" s="1"/>
      <c r="P81" s="1"/>
      <c r="Q81" s="1"/>
    </row>
    <row r="82" spans="1:17" ht="15" customHeight="1" x14ac:dyDescent="0.3">
      <c r="A82" s="18">
        <v>67</v>
      </c>
      <c r="B82" s="56" t="s">
        <v>72</v>
      </c>
      <c r="C82" s="19" t="s">
        <v>148</v>
      </c>
      <c r="D82" s="19"/>
      <c r="E82" s="19"/>
      <c r="F82" s="19"/>
      <c r="G82" s="19"/>
      <c r="H82" s="19"/>
      <c r="I82" s="61">
        <f t="shared" si="12"/>
        <v>0</v>
      </c>
      <c r="J82" s="61"/>
      <c r="K82" s="61">
        <f t="shared" si="13"/>
        <v>0</v>
      </c>
      <c r="L82" s="83" t="s">
        <v>322</v>
      </c>
      <c r="M82" s="1"/>
      <c r="N82" s="1"/>
      <c r="O82" s="1"/>
      <c r="P82" s="1"/>
      <c r="Q82" s="1"/>
    </row>
    <row r="83" spans="1:17" ht="15" customHeight="1" x14ac:dyDescent="0.3">
      <c r="A83" s="18">
        <v>68</v>
      </c>
      <c r="B83" s="56" t="s">
        <v>73</v>
      </c>
      <c r="C83" s="19" t="s">
        <v>148</v>
      </c>
      <c r="D83" s="19"/>
      <c r="E83" s="20"/>
      <c r="F83" s="20"/>
      <c r="G83" s="20"/>
      <c r="H83" s="20"/>
      <c r="I83" s="61">
        <f t="shared" si="12"/>
        <v>0</v>
      </c>
      <c r="J83" s="61"/>
      <c r="K83" s="61">
        <f t="shared" si="13"/>
        <v>0</v>
      </c>
      <c r="L83" s="83" t="s">
        <v>127</v>
      </c>
      <c r="M83" s="1"/>
      <c r="N83" s="1"/>
      <c r="O83" s="1"/>
      <c r="P83" s="1"/>
      <c r="Q83" s="1"/>
    </row>
    <row r="84" spans="1:17" ht="15" customHeight="1" x14ac:dyDescent="0.3">
      <c r="A84" s="18">
        <v>69</v>
      </c>
      <c r="B84" s="56" t="s">
        <v>74</v>
      </c>
      <c r="C84" s="19" t="s">
        <v>148</v>
      </c>
      <c r="D84" s="19"/>
      <c r="E84" s="20"/>
      <c r="F84" s="20"/>
      <c r="G84" s="20"/>
      <c r="H84" s="20"/>
      <c r="I84" s="61">
        <f t="shared" si="12"/>
        <v>0</v>
      </c>
      <c r="J84" s="61"/>
      <c r="K84" s="61">
        <f t="shared" si="13"/>
        <v>0</v>
      </c>
      <c r="L84" s="83" t="s">
        <v>507</v>
      </c>
      <c r="M84" s="1"/>
      <c r="N84" s="1"/>
      <c r="O84" s="1"/>
      <c r="P84" s="1"/>
      <c r="Q84" s="1"/>
    </row>
    <row r="85" spans="1:17" ht="15" customHeight="1" x14ac:dyDescent="0.3">
      <c r="A85" s="18">
        <v>70</v>
      </c>
      <c r="B85" s="56" t="s">
        <v>75</v>
      </c>
      <c r="C85" s="19" t="s">
        <v>147</v>
      </c>
      <c r="D85" s="19" t="s">
        <v>97</v>
      </c>
      <c r="E85" s="20" t="s">
        <v>173</v>
      </c>
      <c r="F85" s="20"/>
      <c r="G85" s="20"/>
      <c r="H85" s="20"/>
      <c r="I85" s="61">
        <f t="shared" si="12"/>
        <v>1</v>
      </c>
      <c r="J85" s="61"/>
      <c r="K85" s="61">
        <f t="shared" si="13"/>
        <v>1</v>
      </c>
      <c r="L85" s="83" t="s">
        <v>328</v>
      </c>
      <c r="M85" s="1"/>
      <c r="N85" s="1"/>
      <c r="O85" s="1"/>
      <c r="P85" s="1"/>
      <c r="Q85" s="1"/>
    </row>
    <row r="86" spans="1:17" ht="15" customHeight="1" x14ac:dyDescent="0.3">
      <c r="A86" s="21">
        <v>71</v>
      </c>
      <c r="B86" s="56" t="s">
        <v>76</v>
      </c>
      <c r="C86" s="19" t="s">
        <v>148</v>
      </c>
      <c r="D86" s="19"/>
      <c r="E86" s="20"/>
      <c r="F86" s="20"/>
      <c r="G86" s="20"/>
      <c r="H86" s="20"/>
      <c r="I86" s="61">
        <f t="shared" si="12"/>
        <v>0</v>
      </c>
      <c r="J86" s="61"/>
      <c r="K86" s="61">
        <f t="shared" si="13"/>
        <v>0</v>
      </c>
      <c r="L86" s="83" t="s">
        <v>128</v>
      </c>
      <c r="M86" s="1"/>
      <c r="N86" s="1"/>
      <c r="O86" s="1"/>
      <c r="P86" s="1"/>
      <c r="Q86" s="1"/>
    </row>
    <row r="87" spans="1:17" ht="15" customHeight="1" x14ac:dyDescent="0.3">
      <c r="A87" s="18">
        <v>72</v>
      </c>
      <c r="B87" s="56" t="s">
        <v>77</v>
      </c>
      <c r="C87" s="19" t="s">
        <v>148</v>
      </c>
      <c r="D87" s="19"/>
      <c r="E87" s="20"/>
      <c r="F87" s="20"/>
      <c r="G87" s="20"/>
      <c r="H87" s="20"/>
      <c r="I87" s="61">
        <f t="shared" si="12"/>
        <v>0</v>
      </c>
      <c r="J87" s="61"/>
      <c r="K87" s="61">
        <f t="shared" si="13"/>
        <v>0</v>
      </c>
      <c r="L87" s="83" t="s">
        <v>223</v>
      </c>
      <c r="M87" s="1"/>
      <c r="N87" s="1"/>
      <c r="O87" s="1"/>
      <c r="P87" s="1"/>
      <c r="Q87" s="1"/>
    </row>
    <row r="88" spans="1:17" ht="15" customHeight="1" x14ac:dyDescent="0.3">
      <c r="A88" s="18">
        <v>73</v>
      </c>
      <c r="B88" s="56" t="s">
        <v>78</v>
      </c>
      <c r="C88" s="19" t="s">
        <v>147</v>
      </c>
      <c r="D88" s="19" t="s">
        <v>97</v>
      </c>
      <c r="E88" s="19" t="s">
        <v>290</v>
      </c>
      <c r="F88" s="20">
        <v>20</v>
      </c>
      <c r="G88" s="20">
        <v>2</v>
      </c>
      <c r="H88" s="20">
        <v>201</v>
      </c>
      <c r="I88" s="61">
        <f t="shared" si="12"/>
        <v>1</v>
      </c>
      <c r="J88" s="61"/>
      <c r="K88" s="61">
        <f t="shared" si="13"/>
        <v>1</v>
      </c>
      <c r="L88" s="83" t="s">
        <v>361</v>
      </c>
      <c r="M88" s="1"/>
      <c r="N88" s="1"/>
      <c r="O88" s="1"/>
      <c r="P88" s="1"/>
      <c r="Q88" s="1"/>
    </row>
    <row r="89" spans="1:17" ht="15" customHeight="1" x14ac:dyDescent="0.3">
      <c r="A89" s="18">
        <v>74</v>
      </c>
      <c r="B89" s="56" t="s">
        <v>79</v>
      </c>
      <c r="C89" s="19" t="s">
        <v>148</v>
      </c>
      <c r="D89" s="19" t="s">
        <v>97</v>
      </c>
      <c r="E89" s="20" t="s">
        <v>200</v>
      </c>
      <c r="F89" s="20"/>
      <c r="G89" s="20"/>
      <c r="H89" s="20"/>
      <c r="I89" s="61">
        <f t="shared" si="12"/>
        <v>0</v>
      </c>
      <c r="J89" s="61"/>
      <c r="K89" s="61">
        <f t="shared" si="13"/>
        <v>0</v>
      </c>
      <c r="L89" s="87" t="s">
        <v>618</v>
      </c>
      <c r="M89" s="1"/>
      <c r="N89" s="1"/>
      <c r="O89" s="1"/>
      <c r="P89" s="1"/>
      <c r="Q89" s="1"/>
    </row>
    <row r="90" spans="1:17" s="31" customFormat="1" ht="15" customHeight="1" x14ac:dyDescent="0.3">
      <c r="A90" s="17"/>
      <c r="B90" s="32" t="s">
        <v>80</v>
      </c>
      <c r="C90" s="22"/>
      <c r="D90" s="22"/>
      <c r="E90" s="23"/>
      <c r="F90" s="23"/>
      <c r="G90" s="23"/>
      <c r="H90" s="23"/>
      <c r="I90" s="62"/>
      <c r="J90" s="62"/>
      <c r="K90" s="62"/>
      <c r="L90" s="134"/>
      <c r="M90" s="30"/>
      <c r="N90" s="30"/>
      <c r="O90" s="30"/>
      <c r="P90" s="30"/>
      <c r="Q90" s="30"/>
    </row>
    <row r="91" spans="1:17" ht="15" customHeight="1" x14ac:dyDescent="0.3">
      <c r="A91" s="18">
        <v>75</v>
      </c>
      <c r="B91" s="56" t="s">
        <v>81</v>
      </c>
      <c r="C91" s="19" t="s">
        <v>148</v>
      </c>
      <c r="D91" s="19"/>
      <c r="E91" s="20"/>
      <c r="F91" s="20"/>
      <c r="G91" s="20"/>
      <c r="H91" s="20"/>
      <c r="I91" s="61">
        <f t="shared" ref="I91:I99" si="14">IF(C91=C$5,1,0)</f>
        <v>0</v>
      </c>
      <c r="J91" s="61"/>
      <c r="K91" s="61">
        <f t="shared" ref="K91:K99" si="15">I91*(1-J91)</f>
        <v>0</v>
      </c>
      <c r="L91" s="82" t="s">
        <v>456</v>
      </c>
      <c r="M91" s="1"/>
      <c r="N91" s="1"/>
      <c r="O91" s="1"/>
      <c r="P91" s="1"/>
      <c r="Q91" s="1"/>
    </row>
    <row r="92" spans="1:17" ht="15" customHeight="1" x14ac:dyDescent="0.3">
      <c r="A92" s="18">
        <v>76</v>
      </c>
      <c r="B92" s="56" t="s">
        <v>82</v>
      </c>
      <c r="C92" s="19" t="s">
        <v>148</v>
      </c>
      <c r="D92" s="19"/>
      <c r="E92" s="20"/>
      <c r="F92" s="20"/>
      <c r="G92" s="20"/>
      <c r="H92" s="20"/>
      <c r="I92" s="61">
        <f t="shared" si="14"/>
        <v>0</v>
      </c>
      <c r="J92" s="61"/>
      <c r="K92" s="61">
        <f t="shared" si="15"/>
        <v>0</v>
      </c>
      <c r="L92" s="82" t="s">
        <v>190</v>
      </c>
      <c r="M92" s="1"/>
      <c r="N92" s="1"/>
      <c r="O92" s="1"/>
      <c r="P92" s="1"/>
      <c r="Q92" s="1"/>
    </row>
    <row r="93" spans="1:17" ht="15" customHeight="1" x14ac:dyDescent="0.3">
      <c r="A93" s="18">
        <v>77</v>
      </c>
      <c r="B93" s="56" t="s">
        <v>83</v>
      </c>
      <c r="C93" s="19" t="s">
        <v>148</v>
      </c>
      <c r="D93" s="19"/>
      <c r="E93" s="20"/>
      <c r="F93" s="20"/>
      <c r="G93" s="20"/>
      <c r="H93" s="20"/>
      <c r="I93" s="61">
        <f t="shared" si="14"/>
        <v>0</v>
      </c>
      <c r="J93" s="61"/>
      <c r="K93" s="61">
        <f t="shared" si="15"/>
        <v>0</v>
      </c>
      <c r="L93" s="82" t="s">
        <v>457</v>
      </c>
      <c r="M93" s="1"/>
      <c r="N93" s="1"/>
      <c r="O93" s="1"/>
      <c r="P93" s="1"/>
      <c r="Q93" s="1"/>
    </row>
    <row r="94" spans="1:17" ht="15" customHeight="1" x14ac:dyDescent="0.3">
      <c r="A94" s="18">
        <v>78</v>
      </c>
      <c r="B94" s="56" t="s">
        <v>84</v>
      </c>
      <c r="C94" s="19" t="s">
        <v>148</v>
      </c>
      <c r="D94" s="19"/>
      <c r="E94" s="20"/>
      <c r="F94" s="20"/>
      <c r="G94" s="20"/>
      <c r="H94" s="20"/>
      <c r="I94" s="61">
        <f t="shared" si="14"/>
        <v>0</v>
      </c>
      <c r="J94" s="61"/>
      <c r="K94" s="61">
        <f t="shared" si="15"/>
        <v>0</v>
      </c>
      <c r="L94" s="82" t="s">
        <v>458</v>
      </c>
      <c r="M94" s="1"/>
      <c r="N94" s="1"/>
      <c r="O94" s="1"/>
      <c r="P94" s="1"/>
      <c r="Q94" s="1"/>
    </row>
    <row r="95" spans="1:17" ht="15" customHeight="1" x14ac:dyDescent="0.3">
      <c r="A95" s="18">
        <v>79</v>
      </c>
      <c r="B95" s="56" t="s">
        <v>85</v>
      </c>
      <c r="C95" s="19" t="s">
        <v>148</v>
      </c>
      <c r="D95" s="19"/>
      <c r="E95" s="20"/>
      <c r="F95" s="20"/>
      <c r="G95" s="20"/>
      <c r="H95" s="20"/>
      <c r="I95" s="61">
        <f t="shared" si="14"/>
        <v>0</v>
      </c>
      <c r="J95" s="61"/>
      <c r="K95" s="61">
        <f t="shared" si="15"/>
        <v>0</v>
      </c>
      <c r="L95" s="82" t="s">
        <v>508</v>
      </c>
      <c r="M95" s="1"/>
      <c r="N95" s="1"/>
      <c r="O95" s="1"/>
      <c r="P95" s="1"/>
      <c r="Q95" s="1"/>
    </row>
    <row r="96" spans="1:17" ht="15" customHeight="1" x14ac:dyDescent="0.3">
      <c r="A96" s="18">
        <v>80</v>
      </c>
      <c r="B96" s="56" t="s">
        <v>86</v>
      </c>
      <c r="C96" s="19" t="s">
        <v>148</v>
      </c>
      <c r="D96" s="19"/>
      <c r="E96" s="20"/>
      <c r="F96" s="20"/>
      <c r="G96" s="20"/>
      <c r="H96" s="20"/>
      <c r="I96" s="61">
        <f t="shared" si="14"/>
        <v>0</v>
      </c>
      <c r="J96" s="61"/>
      <c r="K96" s="61">
        <f t="shared" si="15"/>
        <v>0</v>
      </c>
      <c r="L96" s="82" t="s">
        <v>229</v>
      </c>
      <c r="M96" s="1"/>
      <c r="N96" s="1"/>
      <c r="O96" s="1"/>
      <c r="P96" s="1"/>
      <c r="Q96" s="1"/>
    </row>
    <row r="97" spans="1:17" ht="15" customHeight="1" x14ac:dyDescent="0.3">
      <c r="A97" s="18">
        <v>81</v>
      </c>
      <c r="B97" s="56" t="s">
        <v>87</v>
      </c>
      <c r="C97" s="19" t="s">
        <v>148</v>
      </c>
      <c r="D97" s="19"/>
      <c r="E97" s="20"/>
      <c r="F97" s="20"/>
      <c r="G97" s="20"/>
      <c r="H97" s="20"/>
      <c r="I97" s="61">
        <f t="shared" si="14"/>
        <v>0</v>
      </c>
      <c r="J97" s="61"/>
      <c r="K97" s="61">
        <f t="shared" si="15"/>
        <v>0</v>
      </c>
      <c r="L97" s="82" t="s">
        <v>509</v>
      </c>
      <c r="M97" s="1"/>
      <c r="N97" s="1"/>
      <c r="O97" s="1"/>
      <c r="P97" s="1"/>
      <c r="Q97" s="1"/>
    </row>
    <row r="98" spans="1:17" ht="15" customHeight="1" x14ac:dyDescent="0.3">
      <c r="A98" s="18">
        <v>82</v>
      </c>
      <c r="B98" s="56" t="s">
        <v>88</v>
      </c>
      <c r="C98" s="19" t="s">
        <v>148</v>
      </c>
      <c r="D98" s="19"/>
      <c r="E98" s="20"/>
      <c r="F98" s="20"/>
      <c r="G98" s="20"/>
      <c r="H98" s="20"/>
      <c r="I98" s="61">
        <f t="shared" si="14"/>
        <v>0</v>
      </c>
      <c r="J98" s="61"/>
      <c r="K98" s="61">
        <f t="shared" si="15"/>
        <v>0</v>
      </c>
      <c r="L98" s="82" t="s">
        <v>201</v>
      </c>
      <c r="M98" s="1"/>
      <c r="N98" s="1"/>
      <c r="O98" s="1"/>
      <c r="P98" s="1"/>
      <c r="Q98" s="1"/>
    </row>
    <row r="99" spans="1:17" ht="15" customHeight="1" x14ac:dyDescent="0.3">
      <c r="A99" s="18">
        <v>83</v>
      </c>
      <c r="B99" s="56" t="s">
        <v>89</v>
      </c>
      <c r="C99" s="19" t="s">
        <v>148</v>
      </c>
      <c r="D99" s="19"/>
      <c r="E99" s="20"/>
      <c r="F99" s="20"/>
      <c r="G99" s="20"/>
      <c r="H99" s="20"/>
      <c r="I99" s="61">
        <f t="shared" si="14"/>
        <v>0</v>
      </c>
      <c r="J99" s="61"/>
      <c r="K99" s="61">
        <f t="shared" si="15"/>
        <v>0</v>
      </c>
      <c r="L99" s="82" t="s">
        <v>232</v>
      </c>
      <c r="M99" s="1"/>
      <c r="N99" s="1"/>
      <c r="O99" s="1"/>
      <c r="P99" s="1"/>
      <c r="Q99" s="1"/>
    </row>
    <row r="100" spans="1:17" s="31" customFormat="1" ht="15" customHeight="1" x14ac:dyDescent="0.3">
      <c r="A100" s="17"/>
      <c r="B100" s="32" t="s">
        <v>154</v>
      </c>
      <c r="C100" s="22"/>
      <c r="D100" s="22"/>
      <c r="E100" s="23"/>
      <c r="F100" s="23"/>
      <c r="G100" s="23"/>
      <c r="H100" s="23"/>
      <c r="I100" s="62"/>
      <c r="J100" s="62"/>
      <c r="K100" s="62"/>
      <c r="L100" s="134"/>
      <c r="M100" s="30"/>
      <c r="N100" s="30"/>
      <c r="O100" s="30"/>
      <c r="P100" s="30"/>
      <c r="Q100" s="30"/>
    </row>
    <row r="101" spans="1:17" ht="15" customHeight="1" x14ac:dyDescent="0.3">
      <c r="A101" s="18">
        <v>84</v>
      </c>
      <c r="B101" s="190" t="s">
        <v>155</v>
      </c>
      <c r="C101" s="19" t="s">
        <v>147</v>
      </c>
      <c r="D101" s="19" t="s">
        <v>97</v>
      </c>
      <c r="E101" s="20" t="s">
        <v>119</v>
      </c>
      <c r="F101" s="20">
        <v>439</v>
      </c>
      <c r="G101" s="20">
        <v>23</v>
      </c>
      <c r="H101" s="20"/>
      <c r="I101" s="61">
        <f t="shared" ref="I101:I102" si="16">IF(C101=C$5,1,0)</f>
        <v>1</v>
      </c>
      <c r="J101" s="61"/>
      <c r="K101" s="61">
        <f>I101*(1-J101)</f>
        <v>1</v>
      </c>
      <c r="L101" s="191" t="s">
        <v>617</v>
      </c>
      <c r="M101" s="1"/>
      <c r="N101" s="1"/>
      <c r="O101" s="1"/>
      <c r="P101" s="1"/>
      <c r="Q101" s="1"/>
    </row>
    <row r="102" spans="1:17" ht="15" customHeight="1" x14ac:dyDescent="0.3">
      <c r="A102" s="18">
        <v>85</v>
      </c>
      <c r="B102" s="57" t="s">
        <v>156</v>
      </c>
      <c r="C102" s="19" t="s">
        <v>148</v>
      </c>
      <c r="D102" s="19"/>
      <c r="E102" s="20"/>
      <c r="F102" s="20"/>
      <c r="G102" s="20"/>
      <c r="H102" s="20"/>
      <c r="I102" s="61">
        <f t="shared" si="16"/>
        <v>0</v>
      </c>
      <c r="J102" s="61"/>
      <c r="K102" s="61">
        <f>I102*(1-J102)</f>
        <v>0</v>
      </c>
      <c r="L102" s="82" t="s">
        <v>226</v>
      </c>
    </row>
    <row r="106" spans="1:17" x14ac:dyDescent="0.3">
      <c r="A106" s="28"/>
      <c r="B106" s="58"/>
      <c r="C106" s="29"/>
      <c r="D106" s="29"/>
      <c r="E106" s="29"/>
      <c r="F106" s="29"/>
      <c r="G106" s="29"/>
      <c r="H106" s="29"/>
      <c r="I106" s="29"/>
      <c r="J106" s="29"/>
      <c r="K106" s="29"/>
      <c r="L106" s="103"/>
    </row>
    <row r="113" spans="1:12" x14ac:dyDescent="0.3">
      <c r="A113" s="28"/>
      <c r="B113" s="58"/>
      <c r="C113" s="29"/>
      <c r="D113" s="29"/>
      <c r="E113" s="29"/>
      <c r="F113" s="29"/>
      <c r="G113" s="29"/>
      <c r="H113" s="29"/>
      <c r="I113" s="29"/>
      <c r="J113" s="29"/>
      <c r="K113" s="29"/>
      <c r="L113" s="103"/>
    </row>
    <row r="117" spans="1:12" x14ac:dyDescent="0.3">
      <c r="A117" s="28"/>
      <c r="B117" s="58"/>
      <c r="C117" s="29"/>
      <c r="D117" s="29"/>
      <c r="E117" s="29"/>
      <c r="F117" s="29"/>
      <c r="G117" s="29"/>
      <c r="H117" s="29"/>
      <c r="I117" s="29"/>
      <c r="J117" s="29"/>
      <c r="K117" s="29"/>
      <c r="L117" s="103"/>
    </row>
    <row r="120" spans="1:12" x14ac:dyDescent="0.3">
      <c r="A120" s="28"/>
      <c r="B120" s="58"/>
      <c r="C120" s="29"/>
      <c r="D120" s="29"/>
      <c r="E120" s="29"/>
      <c r="F120" s="29"/>
      <c r="G120" s="29"/>
      <c r="H120" s="29"/>
      <c r="I120" s="29"/>
      <c r="J120" s="29"/>
      <c r="K120" s="29"/>
      <c r="L120" s="103"/>
    </row>
    <row r="124" spans="1:12" x14ac:dyDescent="0.3">
      <c r="A124" s="28"/>
      <c r="B124" s="58"/>
      <c r="C124" s="29"/>
      <c r="D124" s="29"/>
      <c r="E124" s="29"/>
      <c r="F124" s="29"/>
      <c r="G124" s="29"/>
      <c r="H124" s="29"/>
      <c r="I124" s="29"/>
      <c r="J124" s="29"/>
      <c r="K124" s="29"/>
      <c r="L124" s="103"/>
    </row>
    <row r="127" spans="1:12" x14ac:dyDescent="0.3">
      <c r="A127" s="28"/>
      <c r="B127" s="58"/>
      <c r="C127" s="29"/>
      <c r="D127" s="29"/>
      <c r="E127" s="29"/>
      <c r="F127" s="29"/>
      <c r="G127" s="29"/>
      <c r="H127" s="29"/>
      <c r="I127" s="29"/>
      <c r="J127" s="29"/>
      <c r="K127" s="29"/>
      <c r="L127" s="103"/>
    </row>
    <row r="131" spans="1:12" x14ac:dyDescent="0.3">
      <c r="A131" s="28"/>
      <c r="B131" s="58"/>
      <c r="C131" s="29"/>
      <c r="D131" s="29"/>
      <c r="E131" s="29"/>
      <c r="F131" s="29"/>
      <c r="G131" s="29"/>
      <c r="H131" s="29"/>
      <c r="I131" s="29"/>
      <c r="J131" s="29"/>
      <c r="K131" s="29"/>
      <c r="L131" s="103"/>
    </row>
  </sheetData>
  <autoFilter ref="A9:Q102"/>
  <mergeCells count="14">
    <mergeCell ref="H5:H6"/>
    <mergeCell ref="I5:I7"/>
    <mergeCell ref="K5:K7"/>
    <mergeCell ref="J5:J8"/>
    <mergeCell ref="A3:L3"/>
    <mergeCell ref="A4:A6"/>
    <mergeCell ref="F4:H4"/>
    <mergeCell ref="I4:K4"/>
    <mergeCell ref="L4:L6"/>
    <mergeCell ref="B5:B7"/>
    <mergeCell ref="D5:D6"/>
    <mergeCell ref="E5:E6"/>
    <mergeCell ref="F5:F6"/>
    <mergeCell ref="G5:G6"/>
  </mergeCells>
  <dataValidations count="3">
    <dataValidation type="list" allowBlank="1" showInputMessage="1" showErrorMessage="1" sqref="D91 D10:D27 D29:D39 D41:D46 D48:D54 D56:D69 D71:D76 D78:D89">
      <formula1>Да_нет</formula1>
    </dataValidation>
    <dataValidation type="list" allowBlank="1" showInputMessage="1" showErrorMessage="1" sqref="J10:J27 J29:J39 J41:J46 J48:J54 J56:J69 J71:J76 J78:J89 J91:J99 J101:J102">
      <formula1>Коэфициент</formula1>
    </dataValidation>
    <dataValidation type="list" allowBlank="1" showInputMessage="1" showErrorMessage="1" sqref="C10:C27 D92:D99 C56:C69 C29:C39 C41:C46 C48:C54 C101:D102 C71:C76 C91:C99 C78:C89">
      <formula1>Выбор_8.3</formula1>
    </dataValidation>
  </dataValidations>
  <hyperlinks>
    <hyperlink ref="L23" r:id="rId1" display="https://twitter.com/finance_tambobl ;"/>
    <hyperlink ref="L29" r:id="rId2" display="http://vk.com/minfinkarelia"/>
    <hyperlink ref="L30" r:id="rId3"/>
    <hyperlink ref="L27" r:id="rId4"/>
    <hyperlink ref="L101" r:id="rId5" display="https://twitter.com/MinfinCrimea16"/>
    <hyperlink ref="L13" r:id="rId6"/>
    <hyperlink ref="L32" r:id="rId7"/>
    <hyperlink ref="L33" r:id="rId8"/>
    <hyperlink ref="L53" r:id="rId9"/>
    <hyperlink ref="L51" r:id="rId10"/>
    <hyperlink ref="L52" r:id="rId11"/>
    <hyperlink ref="L50" r:id="rId12"/>
    <hyperlink ref="L56" r:id="rId13"/>
    <hyperlink ref="L58" r:id="rId14"/>
    <hyperlink ref="L64" r:id="rId15"/>
    <hyperlink ref="L66" r:id="rId16"/>
    <hyperlink ref="L67" r:id="rId17"/>
    <hyperlink ref="L75" r:id="rId18"/>
    <hyperlink ref="L72" r:id="rId19"/>
    <hyperlink ref="L71" r:id="rId20"/>
    <hyperlink ref="L73" r:id="rId21"/>
    <hyperlink ref="L74" r:id="rId22"/>
    <hyperlink ref="L79" r:id="rId23"/>
    <hyperlink ref="L82" r:id="rId24"/>
    <hyperlink ref="L86" r:id="rId25"/>
    <hyperlink ref="L87" r:id="rId26"/>
    <hyperlink ref="L93" r:id="rId27"/>
    <hyperlink ref="L91" r:id="rId28"/>
    <hyperlink ref="L62" r:id="rId29"/>
    <hyperlink ref="L11" r:id="rId30"/>
    <hyperlink ref="L43" r:id="rId31"/>
  </hyperlinks>
  <pageMargins left="0.25" right="0.25" top="0.75" bottom="0.75" header="0.3" footer="0.3"/>
  <pageSetup paperSize="9" scale="59" fitToHeight="3" orientation="landscape" r:id="rId32"/>
  <headerFooter>
    <oddFooter>&amp;A&amp;RСтраница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T131"/>
  <sheetViews>
    <sheetView zoomScaleNormal="100" zoomScalePageLayoutView="80" workbookViewId="0">
      <pane xSplit="2" ySplit="8" topLeftCell="C9" activePane="bottomRight" state="frozen"/>
      <selection pane="topRight" activeCell="C1" sqref="C1"/>
      <selection pane="bottomLeft" activeCell="A9" sqref="A9"/>
      <selection pane="bottomRight" activeCell="K62" sqref="K62"/>
    </sheetView>
  </sheetViews>
  <sheetFormatPr defaultColWidth="8.88671875" defaultRowHeight="13.8" x14ac:dyDescent="0.3"/>
  <cols>
    <col min="1" max="1" width="3.88671875" style="27" customWidth="1"/>
    <col min="2" max="2" width="21.44140625" style="50" customWidth="1"/>
    <col min="3" max="3" width="68.33203125" style="26" customWidth="1"/>
    <col min="4" max="4" width="13.109375" style="26" customWidth="1"/>
    <col min="5" max="5" width="13.109375" style="148" customWidth="1"/>
    <col min="6" max="6" width="11.44140625" style="26" customWidth="1"/>
    <col min="7" max="7" width="16" style="26" customWidth="1"/>
    <col min="8" max="8" width="11.44140625" style="26" customWidth="1"/>
    <col min="9" max="9" width="13.44140625" style="26" customWidth="1"/>
    <col min="10" max="10" width="11.88671875" style="26" customWidth="1"/>
    <col min="11" max="12" width="12.109375" style="26" customWidth="1"/>
    <col min="13" max="13" width="28.6640625" style="26" customWidth="1"/>
    <col min="14" max="14" width="14" style="26" customWidth="1"/>
    <col min="15" max="15" width="11.33203125" style="26" customWidth="1"/>
    <col min="16" max="16" width="44" style="104" customWidth="1"/>
    <col min="17" max="16384" width="8.88671875" style="11"/>
  </cols>
  <sheetData>
    <row r="1" spans="1:20" s="1" customFormat="1" ht="18" customHeight="1" x14ac:dyDescent="0.25">
      <c r="A1" s="85" t="s">
        <v>264</v>
      </c>
      <c r="B1" s="8"/>
      <c r="C1" s="8"/>
      <c r="D1" s="8"/>
      <c r="E1" s="180"/>
      <c r="F1" s="8"/>
      <c r="G1" s="8"/>
      <c r="H1" s="8"/>
      <c r="I1" s="8"/>
      <c r="J1" s="8"/>
      <c r="K1" s="8"/>
      <c r="L1" s="8"/>
      <c r="M1" s="8"/>
      <c r="N1" s="8"/>
      <c r="O1" s="179"/>
      <c r="P1" s="69"/>
    </row>
    <row r="2" spans="1:20" s="1" customFormat="1" ht="18" customHeight="1" x14ac:dyDescent="0.25">
      <c r="A2" s="51" t="s">
        <v>167</v>
      </c>
      <c r="B2" s="69"/>
      <c r="C2" s="69"/>
      <c r="D2" s="8"/>
      <c r="E2" s="181"/>
      <c r="F2" s="8"/>
      <c r="G2" s="8"/>
      <c r="H2" s="8"/>
      <c r="I2" s="8"/>
      <c r="J2" s="8"/>
      <c r="K2" s="8"/>
      <c r="L2" s="8"/>
      <c r="M2" s="69"/>
      <c r="N2" s="8"/>
      <c r="O2" s="8"/>
      <c r="P2" s="69"/>
    </row>
    <row r="3" spans="1:20" ht="107.25" customHeight="1" x14ac:dyDescent="0.3">
      <c r="A3" s="257" t="str">
        <f>'Методика (Раздел 8)'!B27</f>
        <v>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v>
      </c>
      <c r="B3" s="257"/>
      <c r="C3" s="257"/>
      <c r="D3" s="257"/>
      <c r="E3" s="257"/>
      <c r="F3" s="257"/>
      <c r="G3" s="257"/>
      <c r="H3" s="257"/>
      <c r="I3" s="257"/>
      <c r="J3" s="257"/>
      <c r="K3" s="257"/>
      <c r="L3" s="257"/>
      <c r="M3" s="257"/>
      <c r="N3" s="257"/>
      <c r="O3" s="257"/>
      <c r="P3" s="257"/>
    </row>
    <row r="4" spans="1:20" ht="24" customHeight="1" x14ac:dyDescent="0.3">
      <c r="A4" s="233" t="s">
        <v>136</v>
      </c>
      <c r="B4" s="141" t="s">
        <v>152</v>
      </c>
      <c r="C4" s="280" t="s">
        <v>246</v>
      </c>
      <c r="D4" s="241" t="s">
        <v>510</v>
      </c>
      <c r="E4" s="283" t="s">
        <v>511</v>
      </c>
      <c r="F4" s="284" t="s">
        <v>512</v>
      </c>
      <c r="G4" s="285"/>
      <c r="H4" s="285"/>
      <c r="I4" s="286"/>
      <c r="J4" s="290" t="s">
        <v>260</v>
      </c>
      <c r="K4" s="291"/>
      <c r="L4" s="291"/>
      <c r="M4" s="291"/>
      <c r="N4" s="292" t="s">
        <v>259</v>
      </c>
      <c r="O4" s="292"/>
      <c r="P4" s="266" t="s">
        <v>96</v>
      </c>
    </row>
    <row r="5" spans="1:20" ht="32.25" customHeight="1" x14ac:dyDescent="0.3">
      <c r="A5" s="234"/>
      <c r="B5" s="273" t="s">
        <v>153</v>
      </c>
      <c r="C5" s="281"/>
      <c r="D5" s="282"/>
      <c r="E5" s="282"/>
      <c r="F5" s="287"/>
      <c r="G5" s="288"/>
      <c r="H5" s="288"/>
      <c r="I5" s="289"/>
      <c r="J5" s="290" t="s">
        <v>161</v>
      </c>
      <c r="K5" s="290"/>
      <c r="L5" s="290"/>
      <c r="M5" s="290" t="s">
        <v>513</v>
      </c>
      <c r="N5" s="292"/>
      <c r="O5" s="292"/>
      <c r="P5" s="267"/>
      <c r="Q5" s="1"/>
      <c r="R5" s="1"/>
      <c r="S5" s="1"/>
      <c r="T5" s="1"/>
    </row>
    <row r="6" spans="1:20" s="16" customFormat="1" ht="60.75" customHeight="1" x14ac:dyDescent="0.3">
      <c r="A6" s="234"/>
      <c r="B6" s="274"/>
      <c r="C6" s="171" t="s">
        <v>149</v>
      </c>
      <c r="D6" s="282"/>
      <c r="E6" s="282"/>
      <c r="F6" s="178" t="s">
        <v>281</v>
      </c>
      <c r="G6" s="178" t="s">
        <v>514</v>
      </c>
      <c r="H6" s="178" t="s">
        <v>282</v>
      </c>
      <c r="I6" s="178" t="s">
        <v>283</v>
      </c>
      <c r="J6" s="178" t="s">
        <v>160</v>
      </c>
      <c r="K6" s="178" t="s">
        <v>162</v>
      </c>
      <c r="L6" s="178" t="s">
        <v>163</v>
      </c>
      <c r="M6" s="290"/>
      <c r="N6" s="293" t="s">
        <v>635</v>
      </c>
      <c r="O6" s="295" t="s">
        <v>230</v>
      </c>
      <c r="P6" s="267"/>
      <c r="Q6" s="15"/>
      <c r="R6" s="15"/>
      <c r="S6" s="15"/>
      <c r="T6" s="15"/>
    </row>
    <row r="7" spans="1:20" s="16" customFormat="1" ht="64.5" customHeight="1" x14ac:dyDescent="0.3">
      <c r="A7" s="5"/>
      <c r="B7" s="275"/>
      <c r="C7" s="171" t="s">
        <v>150</v>
      </c>
      <c r="D7" s="43" t="s">
        <v>515</v>
      </c>
      <c r="E7" s="163" t="s">
        <v>117</v>
      </c>
      <c r="F7" s="43" t="s">
        <v>117</v>
      </c>
      <c r="G7" s="171" t="s">
        <v>516</v>
      </c>
      <c r="H7" s="43" t="s">
        <v>117</v>
      </c>
      <c r="I7" s="43" t="s">
        <v>117</v>
      </c>
      <c r="J7" s="43" t="s">
        <v>117</v>
      </c>
      <c r="K7" s="43" t="s">
        <v>117</v>
      </c>
      <c r="L7" s="43" t="s">
        <v>117</v>
      </c>
      <c r="M7" s="43" t="s">
        <v>117</v>
      </c>
      <c r="N7" s="294"/>
      <c r="O7" s="295"/>
      <c r="P7" s="268"/>
      <c r="Q7" s="15"/>
      <c r="R7" s="15"/>
      <c r="S7" s="15"/>
      <c r="T7" s="15"/>
    </row>
    <row r="8" spans="1:20" s="16" customFormat="1" ht="27" hidden="1" customHeight="1" x14ac:dyDescent="0.3">
      <c r="A8" s="6"/>
      <c r="B8" s="55"/>
      <c r="C8" s="147"/>
      <c r="D8" s="147"/>
      <c r="E8" s="182"/>
      <c r="F8" s="147"/>
      <c r="G8" s="147"/>
      <c r="H8" s="147"/>
      <c r="I8" s="147"/>
      <c r="J8" s="13"/>
      <c r="K8" s="13"/>
      <c r="L8" s="13"/>
      <c r="M8" s="13"/>
      <c r="N8" s="207"/>
      <c r="O8" s="13"/>
      <c r="P8" s="111"/>
      <c r="Q8" s="15"/>
      <c r="R8" s="15"/>
      <c r="S8" s="15"/>
      <c r="T8" s="15"/>
    </row>
    <row r="9" spans="1:20" s="53" customFormat="1" ht="15" customHeight="1" x14ac:dyDescent="0.3">
      <c r="A9" s="17"/>
      <c r="B9" s="32" t="s">
        <v>0</v>
      </c>
      <c r="C9" s="74"/>
      <c r="D9" s="74"/>
      <c r="E9" s="74"/>
      <c r="F9" s="74"/>
      <c r="G9" s="74"/>
      <c r="H9" s="74"/>
      <c r="I9" s="74"/>
      <c r="J9" s="70"/>
      <c r="K9" s="70"/>
      <c r="L9" s="70"/>
      <c r="M9" s="70"/>
      <c r="N9" s="70"/>
      <c r="O9" s="70"/>
      <c r="P9" s="74"/>
      <c r="Q9" s="52"/>
      <c r="R9" s="52"/>
      <c r="S9" s="52"/>
      <c r="T9" s="52"/>
    </row>
    <row r="10" spans="1:20" ht="15" customHeight="1" x14ac:dyDescent="0.3">
      <c r="A10" s="18">
        <v>1</v>
      </c>
      <c r="B10" s="56" t="s">
        <v>1</v>
      </c>
      <c r="C10" s="75" t="s">
        <v>149</v>
      </c>
      <c r="D10" s="71">
        <f>IF(C10=C$6,1,0)</f>
        <v>1</v>
      </c>
      <c r="E10" s="71" t="s">
        <v>97</v>
      </c>
      <c r="F10" s="71" t="s">
        <v>97</v>
      </c>
      <c r="G10" s="71" t="s">
        <v>424</v>
      </c>
      <c r="H10" s="71" t="s">
        <v>97</v>
      </c>
      <c r="I10" s="71" t="s">
        <v>97</v>
      </c>
      <c r="J10" s="71" t="s">
        <v>97</v>
      </c>
      <c r="K10" s="71" t="s">
        <v>97</v>
      </c>
      <c r="L10" s="71" t="s">
        <v>97</v>
      </c>
      <c r="M10" s="71" t="s">
        <v>97</v>
      </c>
      <c r="N10" s="71"/>
      <c r="O10" s="71">
        <f>IF(AND(E10="да",F10="да",H10="да",I10="да",J10="да",K10="да",L10="да",M10="да"),1*(1-N10),0)</f>
        <v>1</v>
      </c>
      <c r="P10" s="80" t="s">
        <v>98</v>
      </c>
      <c r="Q10" s="1"/>
      <c r="R10" s="1"/>
      <c r="S10" s="1"/>
      <c r="T10" s="1"/>
    </row>
    <row r="11" spans="1:20" ht="15" customHeight="1" x14ac:dyDescent="0.3">
      <c r="A11" s="18">
        <v>2</v>
      </c>
      <c r="B11" s="56" t="s">
        <v>2</v>
      </c>
      <c r="C11" s="75" t="s">
        <v>150</v>
      </c>
      <c r="D11" s="71">
        <f t="shared" ref="D11:D74" si="0">IF(C11=C$6,1,0)</f>
        <v>0</v>
      </c>
      <c r="E11" s="71" t="s">
        <v>99</v>
      </c>
      <c r="F11" s="71"/>
      <c r="G11" s="71"/>
      <c r="H11" s="71"/>
      <c r="I11" s="71"/>
      <c r="J11" s="71" t="s">
        <v>99</v>
      </c>
      <c r="K11" s="71" t="s">
        <v>97</v>
      </c>
      <c r="L11" s="71" t="s">
        <v>99</v>
      </c>
      <c r="M11" s="71"/>
      <c r="N11" s="71"/>
      <c r="O11" s="71">
        <f t="shared" ref="O11:O74" si="1">IF(AND(E11="да",F11="да",H11="да",I11="да",J11="да",K11="да",L11="да",M11="да"),1*(1-N11),0)</f>
        <v>0</v>
      </c>
      <c r="P11" s="78" t="s">
        <v>362</v>
      </c>
      <c r="Q11" s="1"/>
      <c r="R11" s="1"/>
      <c r="S11" s="1"/>
      <c r="T11" s="1"/>
    </row>
    <row r="12" spans="1:20" ht="15" customHeight="1" x14ac:dyDescent="0.3">
      <c r="A12" s="18">
        <v>3</v>
      </c>
      <c r="B12" s="56" t="s">
        <v>3</v>
      </c>
      <c r="C12" s="75" t="s">
        <v>149</v>
      </c>
      <c r="D12" s="71">
        <f t="shared" si="0"/>
        <v>1</v>
      </c>
      <c r="E12" s="71" t="s">
        <v>97</v>
      </c>
      <c r="F12" s="71" t="s">
        <v>97</v>
      </c>
      <c r="G12" s="71" t="s">
        <v>517</v>
      </c>
      <c r="H12" s="71" t="s">
        <v>97</v>
      </c>
      <c r="I12" s="71" t="s">
        <v>97</v>
      </c>
      <c r="J12" s="71" t="s">
        <v>97</v>
      </c>
      <c r="K12" s="71" t="s">
        <v>97</v>
      </c>
      <c r="L12" s="71" t="s">
        <v>97</v>
      </c>
      <c r="M12" s="71" t="s">
        <v>97</v>
      </c>
      <c r="N12" s="71"/>
      <c r="O12" s="71">
        <f t="shared" si="1"/>
        <v>1</v>
      </c>
      <c r="P12" s="81" t="s">
        <v>235</v>
      </c>
      <c r="Q12" s="1"/>
      <c r="R12" s="1"/>
      <c r="S12" s="1"/>
      <c r="T12" s="1"/>
    </row>
    <row r="13" spans="1:20" ht="15" customHeight="1" x14ac:dyDescent="0.3">
      <c r="A13" s="18">
        <v>4</v>
      </c>
      <c r="B13" s="56" t="s">
        <v>4</v>
      </c>
      <c r="C13" s="75" t="s">
        <v>150</v>
      </c>
      <c r="D13" s="71">
        <f t="shared" si="0"/>
        <v>0</v>
      </c>
      <c r="E13" s="71" t="s">
        <v>99</v>
      </c>
      <c r="F13" s="71"/>
      <c r="G13" s="71"/>
      <c r="H13" s="71"/>
      <c r="I13" s="71"/>
      <c r="J13" s="71" t="s">
        <v>97</v>
      </c>
      <c r="K13" s="71" t="s">
        <v>97</v>
      </c>
      <c r="L13" s="71" t="s">
        <v>99</v>
      </c>
      <c r="M13" s="71" t="s">
        <v>97</v>
      </c>
      <c r="N13" s="71"/>
      <c r="O13" s="71">
        <f t="shared" si="1"/>
        <v>0</v>
      </c>
      <c r="P13" s="81" t="s">
        <v>170</v>
      </c>
      <c r="Q13" s="1"/>
      <c r="R13" s="1"/>
      <c r="S13" s="1"/>
      <c r="T13" s="1"/>
    </row>
    <row r="14" spans="1:20" ht="15" customHeight="1" x14ac:dyDescent="0.3">
      <c r="A14" s="18">
        <v>5</v>
      </c>
      <c r="B14" s="56" t="s">
        <v>5</v>
      </c>
      <c r="C14" s="75" t="s">
        <v>150</v>
      </c>
      <c r="D14" s="71">
        <f t="shared" si="0"/>
        <v>0</v>
      </c>
      <c r="E14" s="71" t="s">
        <v>99</v>
      </c>
      <c r="F14" s="71"/>
      <c r="G14" s="71"/>
      <c r="H14" s="71"/>
      <c r="I14" s="71"/>
      <c r="J14" s="71" t="s">
        <v>97</v>
      </c>
      <c r="K14" s="71" t="s">
        <v>97</v>
      </c>
      <c r="L14" s="71" t="s">
        <v>99</v>
      </c>
      <c r="M14" s="71" t="s">
        <v>97</v>
      </c>
      <c r="N14" s="71"/>
      <c r="O14" s="71">
        <f t="shared" si="1"/>
        <v>0</v>
      </c>
      <c r="P14" s="80" t="s">
        <v>273</v>
      </c>
      <c r="Q14" s="1"/>
      <c r="R14" s="1"/>
      <c r="S14" s="1"/>
      <c r="T14" s="1"/>
    </row>
    <row r="15" spans="1:20" ht="15" customHeight="1" x14ac:dyDescent="0.3">
      <c r="A15" s="18">
        <v>6</v>
      </c>
      <c r="B15" s="56" t="s">
        <v>6</v>
      </c>
      <c r="C15" s="75" t="s">
        <v>150</v>
      </c>
      <c r="D15" s="71">
        <f t="shared" si="0"/>
        <v>0</v>
      </c>
      <c r="E15" s="71" t="s">
        <v>99</v>
      </c>
      <c r="F15" s="71"/>
      <c r="G15" s="71"/>
      <c r="H15" s="71"/>
      <c r="I15" s="71"/>
      <c r="J15" s="71" t="s">
        <v>97</v>
      </c>
      <c r="K15" s="71" t="s">
        <v>97</v>
      </c>
      <c r="L15" s="71" t="s">
        <v>99</v>
      </c>
      <c r="M15" s="71" t="s">
        <v>97</v>
      </c>
      <c r="N15" s="71"/>
      <c r="O15" s="71">
        <f t="shared" si="1"/>
        <v>0</v>
      </c>
      <c r="P15" s="81" t="s">
        <v>194</v>
      </c>
      <c r="Q15" s="1"/>
      <c r="R15" s="1"/>
      <c r="S15" s="1"/>
      <c r="T15" s="1"/>
    </row>
    <row r="16" spans="1:20" ht="15" customHeight="1" x14ac:dyDescent="0.3">
      <c r="A16" s="18">
        <v>7</v>
      </c>
      <c r="B16" s="56" t="s">
        <v>7</v>
      </c>
      <c r="C16" s="75" t="s">
        <v>150</v>
      </c>
      <c r="D16" s="71">
        <f t="shared" si="0"/>
        <v>0</v>
      </c>
      <c r="E16" s="71" t="s">
        <v>99</v>
      </c>
      <c r="F16" s="71"/>
      <c r="G16" s="71"/>
      <c r="H16" s="71"/>
      <c r="I16" s="71"/>
      <c r="J16" s="71" t="s">
        <v>99</v>
      </c>
      <c r="K16" s="71" t="s">
        <v>99</v>
      </c>
      <c r="L16" s="71" t="s">
        <v>99</v>
      </c>
      <c r="M16" s="71"/>
      <c r="N16" s="71"/>
      <c r="O16" s="71">
        <f t="shared" si="1"/>
        <v>0</v>
      </c>
      <c r="P16" s="78" t="s">
        <v>195</v>
      </c>
      <c r="Q16" s="1"/>
      <c r="R16" s="1"/>
      <c r="S16" s="1"/>
      <c r="T16" s="1"/>
    </row>
    <row r="17" spans="1:20" ht="15" customHeight="1" x14ac:dyDescent="0.3">
      <c r="A17" s="18">
        <v>8</v>
      </c>
      <c r="B17" s="56" t="s">
        <v>8</v>
      </c>
      <c r="C17" s="75" t="s">
        <v>149</v>
      </c>
      <c r="D17" s="71">
        <v>3</v>
      </c>
      <c r="E17" s="71" t="s">
        <v>97</v>
      </c>
      <c r="F17" s="71" t="s">
        <v>97</v>
      </c>
      <c r="G17" s="71" t="s">
        <v>518</v>
      </c>
      <c r="H17" s="71" t="s">
        <v>97</v>
      </c>
      <c r="I17" s="71" t="s">
        <v>97</v>
      </c>
      <c r="J17" s="71" t="s">
        <v>97</v>
      </c>
      <c r="K17" s="71" t="s">
        <v>97</v>
      </c>
      <c r="L17" s="71" t="s">
        <v>97</v>
      </c>
      <c r="M17" s="71" t="s">
        <v>97</v>
      </c>
      <c r="N17" s="71"/>
      <c r="O17" s="71">
        <f t="shared" si="1"/>
        <v>1</v>
      </c>
      <c r="P17" s="81" t="s">
        <v>134</v>
      </c>
      <c r="Q17" s="1"/>
      <c r="R17" s="1"/>
      <c r="S17" s="1"/>
      <c r="T17" s="1"/>
    </row>
    <row r="18" spans="1:20" ht="15" customHeight="1" x14ac:dyDescent="0.3">
      <c r="A18" s="18">
        <v>9</v>
      </c>
      <c r="B18" s="56" t="s">
        <v>9</v>
      </c>
      <c r="C18" s="75" t="s">
        <v>150</v>
      </c>
      <c r="D18" s="71">
        <f t="shared" si="0"/>
        <v>0</v>
      </c>
      <c r="E18" s="71" t="s">
        <v>99</v>
      </c>
      <c r="F18" s="71"/>
      <c r="G18" s="71"/>
      <c r="H18" s="71"/>
      <c r="I18" s="71"/>
      <c r="J18" s="71" t="s">
        <v>99</v>
      </c>
      <c r="K18" s="71" t="s">
        <v>99</v>
      </c>
      <c r="L18" s="71" t="s">
        <v>99</v>
      </c>
      <c r="M18" s="71"/>
      <c r="N18" s="71"/>
      <c r="O18" s="71">
        <f t="shared" si="1"/>
        <v>0</v>
      </c>
      <c r="P18" s="81" t="s">
        <v>197</v>
      </c>
      <c r="Q18" s="1"/>
      <c r="R18" s="1"/>
      <c r="S18" s="1"/>
      <c r="T18" s="1"/>
    </row>
    <row r="19" spans="1:20" ht="15" customHeight="1" x14ac:dyDescent="0.3">
      <c r="A19" s="18">
        <v>10</v>
      </c>
      <c r="B19" s="56" t="s">
        <v>10</v>
      </c>
      <c r="C19" s="75" t="s">
        <v>149</v>
      </c>
      <c r="D19" s="71">
        <f t="shared" si="0"/>
        <v>1</v>
      </c>
      <c r="E19" s="71" t="s">
        <v>97</v>
      </c>
      <c r="F19" s="71" t="s">
        <v>97</v>
      </c>
      <c r="G19" s="71" t="s">
        <v>97</v>
      </c>
      <c r="H19" s="71" t="s">
        <v>97</v>
      </c>
      <c r="I19" s="71" t="s">
        <v>97</v>
      </c>
      <c r="J19" s="71" t="s">
        <v>97</v>
      </c>
      <c r="K19" s="71" t="s">
        <v>97</v>
      </c>
      <c r="L19" s="71" t="s">
        <v>97</v>
      </c>
      <c r="M19" s="71" t="s">
        <v>97</v>
      </c>
      <c r="N19" s="71"/>
      <c r="O19" s="71">
        <f t="shared" si="1"/>
        <v>1</v>
      </c>
      <c r="P19" s="81" t="s">
        <v>280</v>
      </c>
      <c r="Q19" s="1"/>
      <c r="R19" s="1"/>
      <c r="S19" s="1"/>
      <c r="T19" s="1"/>
    </row>
    <row r="20" spans="1:20" ht="15" customHeight="1" x14ac:dyDescent="0.3">
      <c r="A20" s="18">
        <v>11</v>
      </c>
      <c r="B20" s="56" t="s">
        <v>11</v>
      </c>
      <c r="C20" s="75" t="s">
        <v>150</v>
      </c>
      <c r="D20" s="71">
        <f t="shared" si="0"/>
        <v>0</v>
      </c>
      <c r="E20" s="71" t="s">
        <v>99</v>
      </c>
      <c r="F20" s="71"/>
      <c r="G20" s="71"/>
      <c r="H20" s="71"/>
      <c r="I20" s="71"/>
      <c r="J20" s="71" t="s">
        <v>99</v>
      </c>
      <c r="K20" s="71" t="s">
        <v>99</v>
      </c>
      <c r="L20" s="71" t="s">
        <v>99</v>
      </c>
      <c r="M20" s="71"/>
      <c r="N20" s="71"/>
      <c r="O20" s="71">
        <f t="shared" si="1"/>
        <v>0</v>
      </c>
      <c r="P20" s="81" t="s">
        <v>416</v>
      </c>
      <c r="Q20" s="1"/>
      <c r="R20" s="1"/>
      <c r="S20" s="1"/>
      <c r="T20" s="1"/>
    </row>
    <row r="21" spans="1:20" ht="15" customHeight="1" x14ac:dyDescent="0.3">
      <c r="A21" s="18">
        <v>12</v>
      </c>
      <c r="B21" s="56" t="s">
        <v>12</v>
      </c>
      <c r="C21" s="75" t="s">
        <v>150</v>
      </c>
      <c r="D21" s="71">
        <v>2</v>
      </c>
      <c r="E21" s="71" t="s">
        <v>97</v>
      </c>
      <c r="F21" s="71" t="s">
        <v>97</v>
      </c>
      <c r="G21" s="71" t="s">
        <v>424</v>
      </c>
      <c r="H21" s="71" t="s">
        <v>97</v>
      </c>
      <c r="I21" s="71" t="s">
        <v>97</v>
      </c>
      <c r="J21" s="71" t="s">
        <v>97</v>
      </c>
      <c r="K21" s="71" t="s">
        <v>97</v>
      </c>
      <c r="L21" s="71" t="s">
        <v>97</v>
      </c>
      <c r="M21" s="71" t="s">
        <v>97</v>
      </c>
      <c r="N21" s="71"/>
      <c r="O21" s="71">
        <f t="shared" si="1"/>
        <v>1</v>
      </c>
      <c r="P21" s="78" t="s">
        <v>608</v>
      </c>
      <c r="Q21" s="1"/>
      <c r="R21" s="1"/>
      <c r="S21" s="1"/>
      <c r="T21" s="1"/>
    </row>
    <row r="22" spans="1:20" ht="15" customHeight="1" x14ac:dyDescent="0.3">
      <c r="A22" s="18">
        <v>13</v>
      </c>
      <c r="B22" s="56" t="s">
        <v>13</v>
      </c>
      <c r="C22" s="75" t="s">
        <v>150</v>
      </c>
      <c r="D22" s="71">
        <f t="shared" si="0"/>
        <v>0</v>
      </c>
      <c r="E22" s="71" t="s">
        <v>99</v>
      </c>
      <c r="F22" s="71"/>
      <c r="G22" s="71"/>
      <c r="H22" s="71"/>
      <c r="I22" s="71"/>
      <c r="J22" s="71" t="s">
        <v>97</v>
      </c>
      <c r="K22" s="71" t="s">
        <v>97</v>
      </c>
      <c r="L22" s="71" t="s">
        <v>97</v>
      </c>
      <c r="M22" s="71" t="s">
        <v>99</v>
      </c>
      <c r="N22" s="71"/>
      <c r="O22" s="71">
        <f t="shared" si="1"/>
        <v>0</v>
      </c>
      <c r="P22" s="96" t="s">
        <v>288</v>
      </c>
      <c r="Q22" s="1"/>
      <c r="R22" s="1"/>
      <c r="S22" s="1"/>
      <c r="T22" s="1"/>
    </row>
    <row r="23" spans="1:20" ht="15" customHeight="1" x14ac:dyDescent="0.3">
      <c r="A23" s="18">
        <v>14</v>
      </c>
      <c r="B23" s="56" t="s">
        <v>14</v>
      </c>
      <c r="C23" s="75" t="s">
        <v>149</v>
      </c>
      <c r="D23" s="71">
        <v>2</v>
      </c>
      <c r="E23" s="71" t="s">
        <v>97</v>
      </c>
      <c r="F23" s="71" t="s">
        <v>97</v>
      </c>
      <c r="G23" s="71" t="s">
        <v>97</v>
      </c>
      <c r="H23" s="71" t="s">
        <v>97</v>
      </c>
      <c r="I23" s="71" t="s">
        <v>97</v>
      </c>
      <c r="J23" s="71" t="s">
        <v>97</v>
      </c>
      <c r="K23" s="71" t="s">
        <v>97</v>
      </c>
      <c r="L23" s="71" t="s">
        <v>97</v>
      </c>
      <c r="M23" s="71" t="s">
        <v>97</v>
      </c>
      <c r="N23" s="71"/>
      <c r="O23" s="71">
        <f t="shared" si="1"/>
        <v>1</v>
      </c>
      <c r="P23" s="78" t="s">
        <v>363</v>
      </c>
      <c r="Q23" s="1"/>
      <c r="R23" s="1"/>
      <c r="S23" s="1"/>
      <c r="T23" s="1"/>
    </row>
    <row r="24" spans="1:20" ht="15" customHeight="1" x14ac:dyDescent="0.3">
      <c r="A24" s="21">
        <v>15</v>
      </c>
      <c r="B24" s="56" t="s">
        <v>15</v>
      </c>
      <c r="C24" s="75" t="s">
        <v>150</v>
      </c>
      <c r="D24" s="71">
        <f t="shared" si="0"/>
        <v>0</v>
      </c>
      <c r="E24" s="71" t="s">
        <v>99</v>
      </c>
      <c r="F24" s="71"/>
      <c r="G24" s="71"/>
      <c r="H24" s="71"/>
      <c r="I24" s="71"/>
      <c r="J24" s="71" t="s">
        <v>99</v>
      </c>
      <c r="K24" s="71" t="s">
        <v>99</v>
      </c>
      <c r="L24" s="71" t="s">
        <v>99</v>
      </c>
      <c r="M24" s="71"/>
      <c r="N24" s="71"/>
      <c r="O24" s="71">
        <f t="shared" si="1"/>
        <v>0</v>
      </c>
      <c r="P24" s="78" t="s">
        <v>105</v>
      </c>
      <c r="Q24" s="1"/>
      <c r="R24" s="1"/>
      <c r="S24" s="1"/>
      <c r="T24" s="1"/>
    </row>
    <row r="25" spans="1:20" ht="15" customHeight="1" x14ac:dyDescent="0.3">
      <c r="A25" s="18">
        <v>16</v>
      </c>
      <c r="B25" s="56" t="s">
        <v>16</v>
      </c>
      <c r="C25" s="75" t="s">
        <v>149</v>
      </c>
      <c r="D25" s="71">
        <f t="shared" si="0"/>
        <v>1</v>
      </c>
      <c r="E25" s="71" t="s">
        <v>97</v>
      </c>
      <c r="F25" s="71" t="s">
        <v>97</v>
      </c>
      <c r="G25" s="71" t="s">
        <v>424</v>
      </c>
      <c r="H25" s="71" t="s">
        <v>97</v>
      </c>
      <c r="I25" s="71" t="s">
        <v>97</v>
      </c>
      <c r="J25" s="71" t="s">
        <v>97</v>
      </c>
      <c r="K25" s="71" t="s">
        <v>97</v>
      </c>
      <c r="L25" s="71" t="s">
        <v>97</v>
      </c>
      <c r="M25" s="71" t="s">
        <v>97</v>
      </c>
      <c r="N25" s="71"/>
      <c r="O25" s="71">
        <f>IF(AND(E25="да",F25="да",H25="да",I25="да",J25="да",K25="да",L25="да",M25="да"),1*(1-N25),0)</f>
        <v>1</v>
      </c>
      <c r="P25" s="78" t="s">
        <v>106</v>
      </c>
      <c r="Q25" s="1"/>
      <c r="R25" s="1"/>
      <c r="S25" s="1"/>
      <c r="T25" s="1"/>
    </row>
    <row r="26" spans="1:20" ht="15" customHeight="1" x14ac:dyDescent="0.3">
      <c r="A26" s="18">
        <v>17</v>
      </c>
      <c r="B26" s="56" t="s">
        <v>17</v>
      </c>
      <c r="C26" s="75" t="s">
        <v>150</v>
      </c>
      <c r="D26" s="71">
        <f t="shared" si="0"/>
        <v>0</v>
      </c>
      <c r="E26" s="71" t="s">
        <v>99</v>
      </c>
      <c r="F26" s="71"/>
      <c r="G26" s="71"/>
      <c r="H26" s="71"/>
      <c r="I26" s="71"/>
      <c r="J26" s="71" t="s">
        <v>99</v>
      </c>
      <c r="K26" s="71" t="s">
        <v>97</v>
      </c>
      <c r="L26" s="71" t="s">
        <v>99</v>
      </c>
      <c r="M26" s="71"/>
      <c r="N26" s="71"/>
      <c r="O26" s="71">
        <f t="shared" si="1"/>
        <v>0</v>
      </c>
      <c r="P26" s="78" t="s">
        <v>171</v>
      </c>
      <c r="Q26" s="1"/>
      <c r="R26" s="1"/>
      <c r="S26" s="1"/>
      <c r="T26" s="1"/>
    </row>
    <row r="27" spans="1:20" ht="15" customHeight="1" x14ac:dyDescent="0.3">
      <c r="A27" s="18">
        <v>18</v>
      </c>
      <c r="B27" s="56" t="s">
        <v>18</v>
      </c>
      <c r="C27" s="75" t="s">
        <v>150</v>
      </c>
      <c r="D27" s="71">
        <f t="shared" si="0"/>
        <v>0</v>
      </c>
      <c r="E27" s="71" t="s">
        <v>99</v>
      </c>
      <c r="F27" s="71"/>
      <c r="G27" s="71"/>
      <c r="H27" s="71"/>
      <c r="I27" s="71"/>
      <c r="J27" s="71" t="s">
        <v>99</v>
      </c>
      <c r="K27" s="71" t="s">
        <v>99</v>
      </c>
      <c r="L27" s="71" t="s">
        <v>99</v>
      </c>
      <c r="M27" s="71"/>
      <c r="N27" s="71"/>
      <c r="O27" s="71">
        <f t="shared" si="1"/>
        <v>0</v>
      </c>
      <c r="P27" s="78" t="s">
        <v>519</v>
      </c>
      <c r="Q27" s="1"/>
      <c r="R27" s="1"/>
      <c r="S27" s="1"/>
      <c r="T27" s="1"/>
    </row>
    <row r="28" spans="1:20" s="35" customFormat="1" ht="15" customHeight="1" x14ac:dyDescent="0.3">
      <c r="A28" s="17"/>
      <c r="B28" s="32" t="s">
        <v>19</v>
      </c>
      <c r="C28" s="73"/>
      <c r="D28" s="167"/>
      <c r="E28" s="44"/>
      <c r="F28" s="44"/>
      <c r="G28" s="44"/>
      <c r="H28" s="44"/>
      <c r="I28" s="44"/>
      <c r="J28" s="44"/>
      <c r="K28" s="44"/>
      <c r="L28" s="44"/>
      <c r="M28" s="44"/>
      <c r="N28" s="44"/>
      <c r="O28" s="44">
        <f t="shared" si="1"/>
        <v>0</v>
      </c>
      <c r="P28" s="119"/>
      <c r="Q28" s="34"/>
      <c r="R28" s="34"/>
      <c r="S28" s="34"/>
      <c r="T28" s="34"/>
    </row>
    <row r="29" spans="1:20" ht="15" customHeight="1" x14ac:dyDescent="0.3">
      <c r="A29" s="18">
        <v>19</v>
      </c>
      <c r="B29" s="56" t="s">
        <v>20</v>
      </c>
      <c r="C29" s="75" t="s">
        <v>149</v>
      </c>
      <c r="D29" s="71">
        <f t="shared" si="0"/>
        <v>1</v>
      </c>
      <c r="E29" s="71" t="s">
        <v>97</v>
      </c>
      <c r="F29" s="71" t="s">
        <v>97</v>
      </c>
      <c r="G29" s="71" t="s">
        <v>424</v>
      </c>
      <c r="H29" s="71" t="s">
        <v>97</v>
      </c>
      <c r="I29" s="71" t="s">
        <v>97</v>
      </c>
      <c r="J29" s="71" t="s">
        <v>97</v>
      </c>
      <c r="K29" s="71" t="s">
        <v>97</v>
      </c>
      <c r="L29" s="71" t="s">
        <v>97</v>
      </c>
      <c r="M29" s="71" t="s">
        <v>97</v>
      </c>
      <c r="N29" s="71"/>
      <c r="O29" s="71">
        <f t="shared" si="1"/>
        <v>1</v>
      </c>
      <c r="P29" s="78" t="s">
        <v>109</v>
      </c>
      <c r="Q29" s="1"/>
      <c r="R29" s="1"/>
      <c r="S29" s="1"/>
      <c r="T29" s="1"/>
    </row>
    <row r="30" spans="1:20" ht="15" customHeight="1" x14ac:dyDescent="0.3">
      <c r="A30" s="18">
        <v>20</v>
      </c>
      <c r="B30" s="56" t="s">
        <v>21</v>
      </c>
      <c r="C30" s="75" t="s">
        <v>149</v>
      </c>
      <c r="D30" s="71">
        <f t="shared" si="0"/>
        <v>1</v>
      </c>
      <c r="E30" s="71" t="s">
        <v>97</v>
      </c>
      <c r="F30" s="71" t="s">
        <v>97</v>
      </c>
      <c r="G30" s="71" t="s">
        <v>97</v>
      </c>
      <c r="H30" s="71" t="s">
        <v>97</v>
      </c>
      <c r="I30" s="71" t="s">
        <v>97</v>
      </c>
      <c r="J30" s="71" t="s">
        <v>97</v>
      </c>
      <c r="K30" s="71" t="s">
        <v>97</v>
      </c>
      <c r="L30" s="71" t="s">
        <v>97</v>
      </c>
      <c r="M30" s="71" t="s">
        <v>97</v>
      </c>
      <c r="N30" s="71"/>
      <c r="O30" s="71">
        <f t="shared" si="1"/>
        <v>1</v>
      </c>
      <c r="P30" s="78" t="s">
        <v>110</v>
      </c>
      <c r="Q30" s="1"/>
      <c r="R30" s="1"/>
      <c r="S30" s="1"/>
      <c r="T30" s="1"/>
    </row>
    <row r="31" spans="1:20" ht="15" customHeight="1" x14ac:dyDescent="0.3">
      <c r="A31" s="18">
        <v>21</v>
      </c>
      <c r="B31" s="56" t="s">
        <v>22</v>
      </c>
      <c r="C31" s="75" t="s">
        <v>149</v>
      </c>
      <c r="D31" s="71">
        <f t="shared" si="0"/>
        <v>1</v>
      </c>
      <c r="E31" s="71" t="s">
        <v>97</v>
      </c>
      <c r="F31" s="71" t="s">
        <v>97</v>
      </c>
      <c r="G31" s="71" t="s">
        <v>518</v>
      </c>
      <c r="H31" s="71" t="s">
        <v>97</v>
      </c>
      <c r="I31" s="71" t="s">
        <v>97</v>
      </c>
      <c r="J31" s="71" t="s">
        <v>97</v>
      </c>
      <c r="K31" s="71" t="s">
        <v>97</v>
      </c>
      <c r="L31" s="71" t="s">
        <v>97</v>
      </c>
      <c r="M31" s="71" t="s">
        <v>97</v>
      </c>
      <c r="N31" s="71"/>
      <c r="O31" s="71">
        <f t="shared" si="1"/>
        <v>1</v>
      </c>
      <c r="P31" s="78" t="s">
        <v>294</v>
      </c>
      <c r="Q31" s="1"/>
      <c r="R31" s="1"/>
      <c r="S31" s="1"/>
      <c r="T31" s="1"/>
    </row>
    <row r="32" spans="1:20" ht="15" customHeight="1" x14ac:dyDescent="0.3">
      <c r="A32" s="18">
        <v>22</v>
      </c>
      <c r="B32" s="56" t="s">
        <v>23</v>
      </c>
      <c r="C32" s="75" t="s">
        <v>149</v>
      </c>
      <c r="D32" s="71">
        <f t="shared" si="0"/>
        <v>1</v>
      </c>
      <c r="E32" s="71" t="s">
        <v>97</v>
      </c>
      <c r="F32" s="71" t="s">
        <v>97</v>
      </c>
      <c r="G32" s="71" t="s">
        <v>518</v>
      </c>
      <c r="H32" s="71" t="s">
        <v>97</v>
      </c>
      <c r="I32" s="71" t="s">
        <v>97</v>
      </c>
      <c r="J32" s="71" t="s">
        <v>97</v>
      </c>
      <c r="K32" s="71" t="s">
        <v>97</v>
      </c>
      <c r="L32" s="71" t="s">
        <v>97</v>
      </c>
      <c r="M32" s="71" t="s">
        <v>97</v>
      </c>
      <c r="N32" s="71"/>
      <c r="O32" s="71">
        <f t="shared" si="1"/>
        <v>1</v>
      </c>
      <c r="P32" s="78" t="s">
        <v>111</v>
      </c>
      <c r="Q32" s="1"/>
      <c r="R32" s="1"/>
      <c r="S32" s="1"/>
      <c r="T32" s="1"/>
    </row>
    <row r="33" spans="1:20" ht="15" customHeight="1" x14ac:dyDescent="0.3">
      <c r="A33" s="18">
        <v>23</v>
      </c>
      <c r="B33" s="56" t="s">
        <v>24</v>
      </c>
      <c r="C33" s="75" t="s">
        <v>150</v>
      </c>
      <c r="D33" s="71">
        <f t="shared" si="0"/>
        <v>0</v>
      </c>
      <c r="E33" s="71" t="s">
        <v>99</v>
      </c>
      <c r="F33" s="71"/>
      <c r="G33" s="71"/>
      <c r="H33" s="71"/>
      <c r="I33" s="71"/>
      <c r="J33" s="71" t="s">
        <v>99</v>
      </c>
      <c r="K33" s="71" t="s">
        <v>99</v>
      </c>
      <c r="L33" s="71" t="s">
        <v>99</v>
      </c>
      <c r="M33" s="71"/>
      <c r="N33" s="71"/>
      <c r="O33" s="71">
        <f t="shared" si="1"/>
        <v>0</v>
      </c>
      <c r="P33" s="78" t="s">
        <v>502</v>
      </c>
      <c r="Q33" s="1"/>
      <c r="R33" s="1"/>
      <c r="S33" s="1"/>
      <c r="T33" s="1"/>
    </row>
    <row r="34" spans="1:20" ht="15" customHeight="1" x14ac:dyDescent="0.3">
      <c r="A34" s="18">
        <v>24</v>
      </c>
      <c r="B34" s="56" t="s">
        <v>25</v>
      </c>
      <c r="C34" s="75" t="s">
        <v>150</v>
      </c>
      <c r="D34" s="71">
        <f t="shared" si="0"/>
        <v>0</v>
      </c>
      <c r="E34" s="71" t="s">
        <v>99</v>
      </c>
      <c r="F34" s="71"/>
      <c r="G34" s="71"/>
      <c r="H34" s="71"/>
      <c r="I34" s="71"/>
      <c r="J34" s="71" t="s">
        <v>99</v>
      </c>
      <c r="K34" s="71" t="s">
        <v>99</v>
      </c>
      <c r="L34" s="71" t="s">
        <v>99</v>
      </c>
      <c r="M34" s="71"/>
      <c r="N34" s="71"/>
      <c r="O34" s="71">
        <f t="shared" si="1"/>
        <v>0</v>
      </c>
      <c r="P34" s="78" t="s">
        <v>523</v>
      </c>
      <c r="Q34" s="1"/>
      <c r="R34" s="1"/>
      <c r="S34" s="1"/>
      <c r="T34" s="1"/>
    </row>
    <row r="35" spans="1:20" ht="15" customHeight="1" x14ac:dyDescent="0.3">
      <c r="A35" s="18">
        <v>25</v>
      </c>
      <c r="B35" s="56" t="s">
        <v>26</v>
      </c>
      <c r="C35" s="75" t="s">
        <v>150</v>
      </c>
      <c r="D35" s="71">
        <f t="shared" si="0"/>
        <v>0</v>
      </c>
      <c r="E35" s="71" t="s">
        <v>99</v>
      </c>
      <c r="F35" s="71"/>
      <c r="G35" s="71"/>
      <c r="H35" s="71"/>
      <c r="I35" s="71"/>
      <c r="J35" s="71" t="s">
        <v>97</v>
      </c>
      <c r="K35" s="71" t="s">
        <v>97</v>
      </c>
      <c r="L35" s="71" t="s">
        <v>97</v>
      </c>
      <c r="M35" s="71" t="s">
        <v>97</v>
      </c>
      <c r="N35" s="71"/>
      <c r="O35" s="71">
        <f t="shared" si="1"/>
        <v>0</v>
      </c>
      <c r="P35" s="78" t="s">
        <v>297</v>
      </c>
      <c r="Q35" s="1"/>
      <c r="R35" s="1"/>
      <c r="S35" s="1"/>
      <c r="T35" s="1"/>
    </row>
    <row r="36" spans="1:20" ht="15" customHeight="1" x14ac:dyDescent="0.3">
      <c r="A36" s="21">
        <v>26</v>
      </c>
      <c r="B36" s="56" t="s">
        <v>27</v>
      </c>
      <c r="C36" s="75" t="s">
        <v>150</v>
      </c>
      <c r="D36" s="71">
        <f t="shared" si="0"/>
        <v>0</v>
      </c>
      <c r="E36" s="71" t="s">
        <v>99</v>
      </c>
      <c r="F36" s="71"/>
      <c r="G36" s="71"/>
      <c r="H36" s="71"/>
      <c r="I36" s="71"/>
      <c r="J36" s="71" t="s">
        <v>97</v>
      </c>
      <c r="K36" s="71" t="s">
        <v>97</v>
      </c>
      <c r="L36" s="71" t="s">
        <v>99</v>
      </c>
      <c r="M36" s="71" t="s">
        <v>99</v>
      </c>
      <c r="N36" s="71"/>
      <c r="O36" s="71">
        <f t="shared" si="1"/>
        <v>0</v>
      </c>
      <c r="P36" s="78" t="s">
        <v>364</v>
      </c>
      <c r="Q36" s="1"/>
      <c r="R36" s="1"/>
      <c r="S36" s="1"/>
      <c r="T36" s="1"/>
    </row>
    <row r="37" spans="1:20" ht="15" customHeight="1" x14ac:dyDescent="0.3">
      <c r="A37" s="18">
        <v>27</v>
      </c>
      <c r="B37" s="56" t="s">
        <v>28</v>
      </c>
      <c r="C37" s="75" t="s">
        <v>150</v>
      </c>
      <c r="D37" s="71">
        <f t="shared" si="0"/>
        <v>0</v>
      </c>
      <c r="E37" s="71" t="s">
        <v>99</v>
      </c>
      <c r="F37" s="71"/>
      <c r="G37" s="71"/>
      <c r="H37" s="71"/>
      <c r="I37" s="71"/>
      <c r="J37" s="71" t="s">
        <v>97</v>
      </c>
      <c r="K37" s="71" t="s">
        <v>97</v>
      </c>
      <c r="L37" s="71" t="s">
        <v>99</v>
      </c>
      <c r="M37" s="71" t="s">
        <v>97</v>
      </c>
      <c r="N37" s="71"/>
      <c r="O37" s="71">
        <f t="shared" si="1"/>
        <v>0</v>
      </c>
      <c r="P37" s="78" t="s">
        <v>174</v>
      </c>
      <c r="Q37" s="1"/>
      <c r="R37" s="1"/>
      <c r="S37" s="1"/>
      <c r="T37" s="1"/>
    </row>
    <row r="38" spans="1:20" ht="15" customHeight="1" x14ac:dyDescent="0.3">
      <c r="A38" s="18">
        <v>28</v>
      </c>
      <c r="B38" s="56" t="s">
        <v>29</v>
      </c>
      <c r="C38" s="75" t="s">
        <v>150</v>
      </c>
      <c r="D38" s="71">
        <f t="shared" si="0"/>
        <v>0</v>
      </c>
      <c r="E38" s="71" t="s">
        <v>99</v>
      </c>
      <c r="F38" s="71"/>
      <c r="G38" s="71"/>
      <c r="H38" s="71"/>
      <c r="I38" s="71"/>
      <c r="J38" s="71" t="s">
        <v>99</v>
      </c>
      <c r="K38" s="71" t="s">
        <v>99</v>
      </c>
      <c r="L38" s="71" t="s">
        <v>99</v>
      </c>
      <c r="M38" s="71"/>
      <c r="N38" s="71"/>
      <c r="O38" s="71">
        <f t="shared" si="1"/>
        <v>0</v>
      </c>
      <c r="P38" s="78" t="s">
        <v>524</v>
      </c>
      <c r="Q38" s="1"/>
      <c r="R38" s="1"/>
      <c r="S38" s="1"/>
      <c r="T38" s="1"/>
    </row>
    <row r="39" spans="1:20" ht="15" customHeight="1" x14ac:dyDescent="0.3">
      <c r="A39" s="18">
        <v>29</v>
      </c>
      <c r="B39" s="56" t="s">
        <v>30</v>
      </c>
      <c r="C39" s="75" t="s">
        <v>150</v>
      </c>
      <c r="D39" s="71">
        <f t="shared" si="0"/>
        <v>0</v>
      </c>
      <c r="E39" s="71" t="s">
        <v>97</v>
      </c>
      <c r="F39" s="71" t="s">
        <v>97</v>
      </c>
      <c r="G39" s="71" t="s">
        <v>518</v>
      </c>
      <c r="H39" s="71" t="s">
        <v>97</v>
      </c>
      <c r="I39" s="71" t="s">
        <v>97</v>
      </c>
      <c r="J39" s="71" t="s">
        <v>97</v>
      </c>
      <c r="K39" s="71" t="s">
        <v>97</v>
      </c>
      <c r="L39" s="71" t="s">
        <v>99</v>
      </c>
      <c r="M39" s="71" t="s">
        <v>97</v>
      </c>
      <c r="N39" s="71"/>
      <c r="O39" s="71">
        <f t="shared" si="1"/>
        <v>0</v>
      </c>
      <c r="P39" s="78" t="s">
        <v>525</v>
      </c>
      <c r="Q39" s="1"/>
      <c r="R39" s="1"/>
      <c r="S39" s="1"/>
      <c r="T39" s="1"/>
    </row>
    <row r="40" spans="1:20" s="35" customFormat="1" ht="15" customHeight="1" x14ac:dyDescent="0.3">
      <c r="A40" s="17"/>
      <c r="B40" s="32" t="s">
        <v>31</v>
      </c>
      <c r="C40" s="73"/>
      <c r="D40" s="167"/>
      <c r="E40" s="44"/>
      <c r="F40" s="44"/>
      <c r="G40" s="44"/>
      <c r="H40" s="44"/>
      <c r="I40" s="44"/>
      <c r="J40" s="44"/>
      <c r="K40" s="44"/>
      <c r="L40" s="44"/>
      <c r="M40" s="44"/>
      <c r="N40" s="44"/>
      <c r="O40" s="44">
        <f t="shared" si="1"/>
        <v>0</v>
      </c>
      <c r="P40" s="119"/>
      <c r="Q40" s="34"/>
      <c r="R40" s="34"/>
      <c r="S40" s="34"/>
      <c r="T40" s="34"/>
    </row>
    <row r="41" spans="1:20" ht="15" customHeight="1" x14ac:dyDescent="0.3">
      <c r="A41" s="24">
        <v>30</v>
      </c>
      <c r="B41" s="56" t="s">
        <v>32</v>
      </c>
      <c r="C41" s="75" t="s">
        <v>149</v>
      </c>
      <c r="D41" s="71">
        <f t="shared" si="0"/>
        <v>1</v>
      </c>
      <c r="E41" s="71" t="s">
        <v>97</v>
      </c>
      <c r="F41" s="71" t="s">
        <v>97</v>
      </c>
      <c r="G41" s="71" t="s">
        <v>518</v>
      </c>
      <c r="H41" s="71" t="s">
        <v>97</v>
      </c>
      <c r="I41" s="71" t="s">
        <v>97</v>
      </c>
      <c r="J41" s="71" t="s">
        <v>97</v>
      </c>
      <c r="K41" s="71" t="s">
        <v>97</v>
      </c>
      <c r="L41" s="71" t="s">
        <v>97</v>
      </c>
      <c r="M41" s="71" t="s">
        <v>97</v>
      </c>
      <c r="N41" s="71"/>
      <c r="O41" s="71">
        <f t="shared" si="1"/>
        <v>1</v>
      </c>
      <c r="P41" s="78" t="s">
        <v>233</v>
      </c>
      <c r="Q41" s="1"/>
      <c r="R41" s="1"/>
      <c r="S41" s="1"/>
      <c r="T41" s="1"/>
    </row>
    <row r="42" spans="1:20" ht="15" customHeight="1" x14ac:dyDescent="0.3">
      <c r="A42" s="24">
        <v>31</v>
      </c>
      <c r="B42" s="56" t="s">
        <v>33</v>
      </c>
      <c r="C42" s="75" t="s">
        <v>149</v>
      </c>
      <c r="D42" s="71">
        <f t="shared" si="0"/>
        <v>1</v>
      </c>
      <c r="E42" s="71" t="s">
        <v>97</v>
      </c>
      <c r="F42" s="71" t="s">
        <v>97</v>
      </c>
      <c r="G42" s="71" t="s">
        <v>97</v>
      </c>
      <c r="H42" s="71" t="s">
        <v>97</v>
      </c>
      <c r="I42" s="71" t="s">
        <v>97</v>
      </c>
      <c r="J42" s="71" t="s">
        <v>97</v>
      </c>
      <c r="K42" s="71" t="s">
        <v>97</v>
      </c>
      <c r="L42" s="71" t="s">
        <v>97</v>
      </c>
      <c r="M42" s="71" t="s">
        <v>97</v>
      </c>
      <c r="N42" s="71"/>
      <c r="O42" s="71">
        <f t="shared" si="1"/>
        <v>1</v>
      </c>
      <c r="P42" s="78" t="s">
        <v>616</v>
      </c>
      <c r="Q42" s="1"/>
      <c r="R42" s="1"/>
      <c r="S42" s="1"/>
      <c r="T42" s="1"/>
    </row>
    <row r="43" spans="1:20" ht="15" customHeight="1" x14ac:dyDescent="0.3">
      <c r="A43" s="24">
        <v>32</v>
      </c>
      <c r="B43" s="56" t="s">
        <v>34</v>
      </c>
      <c r="C43" s="75" t="s">
        <v>149</v>
      </c>
      <c r="D43" s="71">
        <f t="shared" si="0"/>
        <v>1</v>
      </c>
      <c r="E43" s="71" t="s">
        <v>97</v>
      </c>
      <c r="F43" s="71" t="s">
        <v>97</v>
      </c>
      <c r="G43" s="71" t="s">
        <v>518</v>
      </c>
      <c r="H43" s="71" t="s">
        <v>97</v>
      </c>
      <c r="I43" s="71" t="s">
        <v>97</v>
      </c>
      <c r="J43" s="71" t="s">
        <v>97</v>
      </c>
      <c r="K43" s="71" t="s">
        <v>97</v>
      </c>
      <c r="L43" s="71" t="s">
        <v>97</v>
      </c>
      <c r="M43" s="71" t="s">
        <v>97</v>
      </c>
      <c r="N43" s="71"/>
      <c r="O43" s="71">
        <f t="shared" si="1"/>
        <v>1</v>
      </c>
      <c r="P43" s="78" t="s">
        <v>526</v>
      </c>
      <c r="Q43" s="1"/>
      <c r="R43" s="1"/>
      <c r="S43" s="1"/>
      <c r="T43" s="1"/>
    </row>
    <row r="44" spans="1:20" ht="15" customHeight="1" x14ac:dyDescent="0.3">
      <c r="A44" s="24">
        <v>33</v>
      </c>
      <c r="B44" s="56" t="s">
        <v>35</v>
      </c>
      <c r="C44" s="75" t="s">
        <v>150</v>
      </c>
      <c r="D44" s="71">
        <f t="shared" si="0"/>
        <v>0</v>
      </c>
      <c r="E44" s="71" t="s">
        <v>99</v>
      </c>
      <c r="F44" s="71"/>
      <c r="G44" s="71"/>
      <c r="H44" s="71"/>
      <c r="I44" s="71"/>
      <c r="J44" s="71" t="s">
        <v>99</v>
      </c>
      <c r="K44" s="71" t="s">
        <v>99</v>
      </c>
      <c r="L44" s="71" t="s">
        <v>99</v>
      </c>
      <c r="M44" s="71"/>
      <c r="N44" s="71"/>
      <c r="O44" s="71">
        <f t="shared" si="1"/>
        <v>0</v>
      </c>
      <c r="P44" s="78" t="s">
        <v>203</v>
      </c>
      <c r="Q44" s="1"/>
      <c r="R44" s="1"/>
      <c r="S44" s="1"/>
      <c r="T44" s="1"/>
    </row>
    <row r="45" spans="1:20" ht="15" customHeight="1" x14ac:dyDescent="0.3">
      <c r="A45" s="24">
        <v>34</v>
      </c>
      <c r="B45" s="56" t="s">
        <v>36</v>
      </c>
      <c r="C45" s="75" t="s">
        <v>150</v>
      </c>
      <c r="D45" s="71">
        <f t="shared" si="0"/>
        <v>0</v>
      </c>
      <c r="E45" s="71" t="s">
        <v>99</v>
      </c>
      <c r="F45" s="71"/>
      <c r="G45" s="71"/>
      <c r="H45" s="71"/>
      <c r="I45" s="71"/>
      <c r="J45" s="71" t="s">
        <v>97</v>
      </c>
      <c r="K45" s="71" t="s">
        <v>97</v>
      </c>
      <c r="L45" s="71" t="s">
        <v>97</v>
      </c>
      <c r="M45" s="71" t="s">
        <v>97</v>
      </c>
      <c r="N45" s="71"/>
      <c r="O45" s="71">
        <f t="shared" si="1"/>
        <v>0</v>
      </c>
      <c r="P45" s="78" t="s">
        <v>305</v>
      </c>
      <c r="Q45" s="1"/>
      <c r="R45" s="1"/>
      <c r="S45" s="1"/>
      <c r="T45" s="1"/>
    </row>
    <row r="46" spans="1:20" ht="15" customHeight="1" x14ac:dyDescent="0.3">
      <c r="A46" s="24">
        <v>35</v>
      </c>
      <c r="B46" s="56" t="s">
        <v>37</v>
      </c>
      <c r="C46" s="75" t="s">
        <v>149</v>
      </c>
      <c r="D46" s="71">
        <v>2</v>
      </c>
      <c r="E46" s="71" t="s">
        <v>97</v>
      </c>
      <c r="F46" s="71" t="s">
        <v>97</v>
      </c>
      <c r="G46" s="71" t="s">
        <v>97</v>
      </c>
      <c r="H46" s="71" t="s">
        <v>97</v>
      </c>
      <c r="I46" s="71" t="s">
        <v>97</v>
      </c>
      <c r="J46" s="71" t="s">
        <v>97</v>
      </c>
      <c r="K46" s="71" t="s">
        <v>97</v>
      </c>
      <c r="L46" s="71" t="s">
        <v>97</v>
      </c>
      <c r="M46" s="71" t="s">
        <v>97</v>
      </c>
      <c r="N46" s="71"/>
      <c r="O46" s="71">
        <f t="shared" si="1"/>
        <v>1</v>
      </c>
      <c r="P46" s="78" t="s">
        <v>308</v>
      </c>
      <c r="Q46" s="1"/>
      <c r="R46" s="1"/>
      <c r="S46" s="1"/>
      <c r="T46" s="1"/>
    </row>
    <row r="47" spans="1:20" s="35" customFormat="1" ht="15" customHeight="1" x14ac:dyDescent="0.3">
      <c r="A47" s="17"/>
      <c r="B47" s="32" t="s">
        <v>38</v>
      </c>
      <c r="C47" s="73"/>
      <c r="D47" s="73"/>
      <c r="E47" s="44"/>
      <c r="F47" s="44"/>
      <c r="G47" s="44"/>
      <c r="H47" s="44"/>
      <c r="I47" s="44"/>
      <c r="J47" s="44"/>
      <c r="K47" s="44"/>
      <c r="L47" s="44"/>
      <c r="M47" s="44"/>
      <c r="N47" s="44"/>
      <c r="O47" s="44">
        <f t="shared" si="1"/>
        <v>0</v>
      </c>
      <c r="P47" s="119"/>
      <c r="Q47" s="34"/>
      <c r="R47" s="34"/>
      <c r="S47" s="34"/>
      <c r="T47" s="34"/>
    </row>
    <row r="48" spans="1:20" ht="15" customHeight="1" x14ac:dyDescent="0.3">
      <c r="A48" s="18">
        <v>36</v>
      </c>
      <c r="B48" s="56" t="s">
        <v>39</v>
      </c>
      <c r="C48" s="75" t="s">
        <v>150</v>
      </c>
      <c r="D48" s="71">
        <f t="shared" si="0"/>
        <v>0</v>
      </c>
      <c r="E48" s="71" t="s">
        <v>99</v>
      </c>
      <c r="F48" s="71"/>
      <c r="G48" s="71"/>
      <c r="H48" s="71"/>
      <c r="I48" s="71"/>
      <c r="J48" s="71" t="s">
        <v>97</v>
      </c>
      <c r="K48" s="71" t="s">
        <v>97</v>
      </c>
      <c r="L48" s="71" t="s">
        <v>99</v>
      </c>
      <c r="M48" s="71" t="s">
        <v>97</v>
      </c>
      <c r="N48" s="71"/>
      <c r="O48" s="71">
        <f t="shared" si="1"/>
        <v>0</v>
      </c>
      <c r="P48" s="78" t="s">
        <v>307</v>
      </c>
      <c r="Q48" s="1"/>
      <c r="R48" s="1"/>
      <c r="S48" s="1"/>
      <c r="T48" s="1"/>
    </row>
    <row r="49" spans="1:20" ht="15" customHeight="1" x14ac:dyDescent="0.3">
      <c r="A49" s="18">
        <v>37</v>
      </c>
      <c r="B49" s="56" t="s">
        <v>40</v>
      </c>
      <c r="C49" s="75" t="s">
        <v>150</v>
      </c>
      <c r="D49" s="71">
        <f t="shared" si="0"/>
        <v>0</v>
      </c>
      <c r="E49" s="71" t="s">
        <v>99</v>
      </c>
      <c r="F49" s="71"/>
      <c r="G49" s="71"/>
      <c r="H49" s="71"/>
      <c r="I49" s="71"/>
      <c r="J49" s="71" t="s">
        <v>99</v>
      </c>
      <c r="K49" s="71" t="s">
        <v>99</v>
      </c>
      <c r="L49" s="71" t="s">
        <v>99</v>
      </c>
      <c r="M49" s="71"/>
      <c r="N49" s="71"/>
      <c r="O49" s="71">
        <f t="shared" si="1"/>
        <v>0</v>
      </c>
      <c r="P49" s="78" t="s">
        <v>435</v>
      </c>
      <c r="Q49" s="1"/>
      <c r="R49" s="1"/>
      <c r="S49" s="1"/>
      <c r="T49" s="1"/>
    </row>
    <row r="50" spans="1:20" ht="15" customHeight="1" x14ac:dyDescent="0.3">
      <c r="A50" s="18">
        <v>38</v>
      </c>
      <c r="B50" s="56" t="s">
        <v>41</v>
      </c>
      <c r="C50" s="75" t="s">
        <v>149</v>
      </c>
      <c r="D50" s="71">
        <f t="shared" si="0"/>
        <v>1</v>
      </c>
      <c r="E50" s="71" t="s">
        <v>97</v>
      </c>
      <c r="F50" s="71" t="s">
        <v>97</v>
      </c>
      <c r="G50" s="71" t="s">
        <v>518</v>
      </c>
      <c r="H50" s="71" t="s">
        <v>97</v>
      </c>
      <c r="I50" s="71" t="s">
        <v>97</v>
      </c>
      <c r="J50" s="71" t="s">
        <v>97</v>
      </c>
      <c r="K50" s="71" t="s">
        <v>97</v>
      </c>
      <c r="L50" s="71" t="s">
        <v>97</v>
      </c>
      <c r="M50" s="71" t="s">
        <v>97</v>
      </c>
      <c r="N50" s="71"/>
      <c r="O50" s="71">
        <f t="shared" si="1"/>
        <v>1</v>
      </c>
      <c r="P50" s="78" t="s">
        <v>627</v>
      </c>
      <c r="Q50" s="1"/>
      <c r="R50" s="1"/>
      <c r="S50" s="1"/>
      <c r="T50" s="1"/>
    </row>
    <row r="51" spans="1:20" ht="15" customHeight="1" x14ac:dyDescent="0.3">
      <c r="A51" s="21">
        <v>39</v>
      </c>
      <c r="B51" s="56" t="s">
        <v>42</v>
      </c>
      <c r="C51" s="75" t="s">
        <v>150</v>
      </c>
      <c r="D51" s="71">
        <f t="shared" si="0"/>
        <v>0</v>
      </c>
      <c r="E51" s="71" t="s">
        <v>99</v>
      </c>
      <c r="F51" s="71"/>
      <c r="G51" s="71"/>
      <c r="H51" s="71"/>
      <c r="I51" s="71"/>
      <c r="J51" s="71" t="s">
        <v>97</v>
      </c>
      <c r="K51" s="71" t="s">
        <v>97</v>
      </c>
      <c r="L51" s="71" t="s">
        <v>99</v>
      </c>
      <c r="M51" s="71" t="s">
        <v>97</v>
      </c>
      <c r="N51" s="71"/>
      <c r="O51" s="71">
        <f t="shared" si="1"/>
        <v>0</v>
      </c>
      <c r="P51" s="78" t="s">
        <v>527</v>
      </c>
      <c r="Q51" s="1"/>
      <c r="R51" s="1"/>
      <c r="S51" s="1"/>
      <c r="T51" s="1"/>
    </row>
    <row r="52" spans="1:20" ht="15" customHeight="1" x14ac:dyDescent="0.3">
      <c r="A52" s="18">
        <v>40</v>
      </c>
      <c r="B52" s="56" t="s">
        <v>93</v>
      </c>
      <c r="C52" s="75" t="s">
        <v>150</v>
      </c>
      <c r="D52" s="71">
        <f t="shared" si="0"/>
        <v>0</v>
      </c>
      <c r="E52" s="71" t="s">
        <v>99</v>
      </c>
      <c r="F52" s="71"/>
      <c r="G52" s="71"/>
      <c r="H52" s="71"/>
      <c r="I52" s="71"/>
      <c r="J52" s="71" t="s">
        <v>99</v>
      </c>
      <c r="K52" s="71" t="s">
        <v>99</v>
      </c>
      <c r="L52" s="71" t="s">
        <v>99</v>
      </c>
      <c r="M52" s="71"/>
      <c r="N52" s="71"/>
      <c r="O52" s="71">
        <f t="shared" si="1"/>
        <v>0</v>
      </c>
      <c r="P52" s="78" t="s">
        <v>438</v>
      </c>
      <c r="Q52" s="1"/>
      <c r="R52" s="1"/>
      <c r="S52" s="1"/>
      <c r="T52" s="1"/>
    </row>
    <row r="53" spans="1:20" ht="15" customHeight="1" x14ac:dyDescent="0.3">
      <c r="A53" s="18">
        <v>41</v>
      </c>
      <c r="B53" s="56" t="s">
        <v>43</v>
      </c>
      <c r="C53" s="75" t="s">
        <v>149</v>
      </c>
      <c r="D53" s="71">
        <f t="shared" si="0"/>
        <v>1</v>
      </c>
      <c r="E53" s="71" t="s">
        <v>97</v>
      </c>
      <c r="F53" s="71" t="s">
        <v>97</v>
      </c>
      <c r="G53" s="71" t="s">
        <v>518</v>
      </c>
      <c r="H53" s="71" t="s">
        <v>97</v>
      </c>
      <c r="I53" s="71" t="s">
        <v>97</v>
      </c>
      <c r="J53" s="71" t="s">
        <v>97</v>
      </c>
      <c r="K53" s="71" t="s">
        <v>97</v>
      </c>
      <c r="L53" s="71" t="s">
        <v>97</v>
      </c>
      <c r="M53" s="71" t="s">
        <v>97</v>
      </c>
      <c r="N53" s="71"/>
      <c r="O53" s="71">
        <f t="shared" si="1"/>
        <v>1</v>
      </c>
      <c r="P53" s="78" t="s">
        <v>177</v>
      </c>
      <c r="Q53" s="1"/>
      <c r="R53" s="1"/>
      <c r="S53" s="1"/>
      <c r="T53" s="1"/>
    </row>
    <row r="54" spans="1:20" ht="15" customHeight="1" x14ac:dyDescent="0.3">
      <c r="A54" s="18">
        <v>42</v>
      </c>
      <c r="B54" s="56" t="s">
        <v>44</v>
      </c>
      <c r="C54" s="75" t="s">
        <v>149</v>
      </c>
      <c r="D54" s="71">
        <f t="shared" si="0"/>
        <v>1</v>
      </c>
      <c r="E54" s="71" t="s">
        <v>97</v>
      </c>
      <c r="F54" s="71" t="s">
        <v>97</v>
      </c>
      <c r="G54" s="71" t="s">
        <v>97</v>
      </c>
      <c r="H54" s="71" t="s">
        <v>97</v>
      </c>
      <c r="I54" s="71" t="s">
        <v>97</v>
      </c>
      <c r="J54" s="71" t="s">
        <v>97</v>
      </c>
      <c r="K54" s="71" t="s">
        <v>97</v>
      </c>
      <c r="L54" s="71" t="s">
        <v>97</v>
      </c>
      <c r="M54" s="71" t="s">
        <v>97</v>
      </c>
      <c r="N54" s="71"/>
      <c r="O54" s="71">
        <f t="shared" si="1"/>
        <v>1</v>
      </c>
      <c r="P54" s="78" t="s">
        <v>309</v>
      </c>
      <c r="Q54" s="1"/>
      <c r="R54" s="1"/>
      <c r="S54" s="1"/>
      <c r="T54" s="1"/>
    </row>
    <row r="55" spans="1:20" s="35" customFormat="1" ht="15" customHeight="1" x14ac:dyDescent="0.3">
      <c r="A55" s="17"/>
      <c r="B55" s="32" t="s">
        <v>45</v>
      </c>
      <c r="C55" s="73"/>
      <c r="D55" s="73"/>
      <c r="E55" s="44"/>
      <c r="F55" s="44"/>
      <c r="G55" s="44"/>
      <c r="H55" s="44"/>
      <c r="I55" s="44"/>
      <c r="J55" s="44"/>
      <c r="K55" s="44"/>
      <c r="L55" s="44"/>
      <c r="M55" s="44"/>
      <c r="N55" s="44"/>
      <c r="O55" s="44">
        <f t="shared" si="1"/>
        <v>0</v>
      </c>
      <c r="P55" s="119"/>
      <c r="Q55" s="34"/>
      <c r="R55" s="34"/>
      <c r="S55" s="34"/>
      <c r="T55" s="34"/>
    </row>
    <row r="56" spans="1:20" ht="15" customHeight="1" x14ac:dyDescent="0.3">
      <c r="A56" s="18">
        <v>43</v>
      </c>
      <c r="B56" s="56" t="s">
        <v>46</v>
      </c>
      <c r="C56" s="75" t="s">
        <v>149</v>
      </c>
      <c r="D56" s="71">
        <f t="shared" si="0"/>
        <v>1</v>
      </c>
      <c r="E56" s="71" t="s">
        <v>97</v>
      </c>
      <c r="F56" s="71" t="s">
        <v>97</v>
      </c>
      <c r="G56" s="71" t="s">
        <v>97</v>
      </c>
      <c r="H56" s="71" t="s">
        <v>97</v>
      </c>
      <c r="I56" s="71" t="s">
        <v>97</v>
      </c>
      <c r="J56" s="71" t="s">
        <v>97</v>
      </c>
      <c r="K56" s="71" t="s">
        <v>97</v>
      </c>
      <c r="L56" s="71" t="s">
        <v>97</v>
      </c>
      <c r="M56" s="71" t="s">
        <v>97</v>
      </c>
      <c r="N56" s="71"/>
      <c r="O56" s="71">
        <f t="shared" si="1"/>
        <v>1</v>
      </c>
      <c r="P56" s="78" t="s">
        <v>365</v>
      </c>
      <c r="Q56" s="1"/>
      <c r="R56" s="1"/>
      <c r="S56" s="1"/>
      <c r="T56" s="1"/>
    </row>
    <row r="57" spans="1:20" ht="15" customHeight="1" x14ac:dyDescent="0.3">
      <c r="A57" s="18">
        <v>44</v>
      </c>
      <c r="B57" s="56" t="s">
        <v>47</v>
      </c>
      <c r="C57" s="75" t="s">
        <v>150</v>
      </c>
      <c r="D57" s="71">
        <f t="shared" si="0"/>
        <v>0</v>
      </c>
      <c r="E57" s="71" t="s">
        <v>99</v>
      </c>
      <c r="F57" s="71"/>
      <c r="G57" s="71"/>
      <c r="H57" s="71"/>
      <c r="I57" s="71"/>
      <c r="J57" s="71" t="s">
        <v>97</v>
      </c>
      <c r="K57" s="71" t="s">
        <v>97</v>
      </c>
      <c r="L57" s="71" t="s">
        <v>99</v>
      </c>
      <c r="M57" s="71" t="s">
        <v>97</v>
      </c>
      <c r="N57" s="71"/>
      <c r="O57" s="71">
        <f t="shared" si="1"/>
        <v>0</v>
      </c>
      <c r="P57" s="78" t="s">
        <v>522</v>
      </c>
      <c r="Q57" s="1"/>
      <c r="R57" s="1"/>
      <c r="S57" s="1"/>
      <c r="T57" s="1"/>
    </row>
    <row r="58" spans="1:20" ht="15" customHeight="1" x14ac:dyDescent="0.3">
      <c r="A58" s="18">
        <v>45</v>
      </c>
      <c r="B58" s="56" t="s">
        <v>48</v>
      </c>
      <c r="C58" s="75" t="s">
        <v>150</v>
      </c>
      <c r="D58" s="71">
        <f t="shared" si="0"/>
        <v>0</v>
      </c>
      <c r="E58" s="71" t="s">
        <v>99</v>
      </c>
      <c r="F58" s="71"/>
      <c r="G58" s="71"/>
      <c r="H58" s="71"/>
      <c r="I58" s="71"/>
      <c r="J58" s="71" t="s">
        <v>97</v>
      </c>
      <c r="K58" s="71" t="s">
        <v>97</v>
      </c>
      <c r="L58" s="71" t="s">
        <v>97</v>
      </c>
      <c r="M58" s="71" t="s">
        <v>97</v>
      </c>
      <c r="N58" s="71"/>
      <c r="O58" s="71">
        <f t="shared" si="1"/>
        <v>0</v>
      </c>
      <c r="P58" s="78" t="s">
        <v>311</v>
      </c>
      <c r="Q58" s="1"/>
      <c r="R58" s="1"/>
      <c r="S58" s="1"/>
      <c r="T58" s="1"/>
    </row>
    <row r="59" spans="1:20" ht="15" customHeight="1" x14ac:dyDescent="0.3">
      <c r="A59" s="18">
        <v>46</v>
      </c>
      <c r="B59" s="56" t="s">
        <v>49</v>
      </c>
      <c r="C59" s="75" t="s">
        <v>150</v>
      </c>
      <c r="D59" s="71">
        <f t="shared" si="0"/>
        <v>0</v>
      </c>
      <c r="E59" s="71" t="s">
        <v>99</v>
      </c>
      <c r="F59" s="71"/>
      <c r="G59" s="71"/>
      <c r="H59" s="71"/>
      <c r="I59" s="71"/>
      <c r="J59" s="71" t="s">
        <v>97</v>
      </c>
      <c r="K59" s="71" t="s">
        <v>97</v>
      </c>
      <c r="L59" s="71" t="s">
        <v>97</v>
      </c>
      <c r="M59" s="71" t="s">
        <v>99</v>
      </c>
      <c r="N59" s="71"/>
      <c r="O59" s="71">
        <f t="shared" si="1"/>
        <v>0</v>
      </c>
      <c r="P59" s="78" t="s">
        <v>179</v>
      </c>
      <c r="Q59" s="1"/>
      <c r="R59" s="1"/>
      <c r="S59" s="1"/>
      <c r="T59" s="1"/>
    </row>
    <row r="60" spans="1:20" ht="15" customHeight="1" x14ac:dyDescent="0.3">
      <c r="A60" s="18">
        <v>47</v>
      </c>
      <c r="B60" s="56" t="s">
        <v>50</v>
      </c>
      <c r="C60" s="75" t="s">
        <v>149</v>
      </c>
      <c r="D60" s="127">
        <v>1</v>
      </c>
      <c r="E60" s="71" t="s">
        <v>99</v>
      </c>
      <c r="F60" s="71" t="s">
        <v>97</v>
      </c>
      <c r="G60" s="71" t="s">
        <v>97</v>
      </c>
      <c r="H60" s="71" t="s">
        <v>97</v>
      </c>
      <c r="I60" s="71" t="s">
        <v>97</v>
      </c>
      <c r="J60" s="71" t="s">
        <v>97</v>
      </c>
      <c r="K60" s="71" t="s">
        <v>97</v>
      </c>
      <c r="L60" s="71" t="s">
        <v>97</v>
      </c>
      <c r="M60" s="71" t="s">
        <v>97</v>
      </c>
      <c r="N60" s="71"/>
      <c r="O60" s="71">
        <f t="shared" si="1"/>
        <v>0</v>
      </c>
      <c r="P60" s="78" t="s">
        <v>313</v>
      </c>
      <c r="Q60" s="1"/>
      <c r="R60" s="1"/>
      <c r="S60" s="1"/>
      <c r="T60" s="1"/>
    </row>
    <row r="61" spans="1:20" ht="15" customHeight="1" x14ac:dyDescent="0.3">
      <c r="A61" s="18">
        <v>48</v>
      </c>
      <c r="B61" s="56" t="s">
        <v>51</v>
      </c>
      <c r="C61" s="75" t="s">
        <v>149</v>
      </c>
      <c r="D61" s="71">
        <f t="shared" si="0"/>
        <v>1</v>
      </c>
      <c r="E61" s="71" t="s">
        <v>97</v>
      </c>
      <c r="F61" s="71" t="s">
        <v>97</v>
      </c>
      <c r="G61" s="71" t="s">
        <v>518</v>
      </c>
      <c r="H61" s="71" t="s">
        <v>97</v>
      </c>
      <c r="I61" s="71" t="s">
        <v>97</v>
      </c>
      <c r="J61" s="71" t="s">
        <v>97</v>
      </c>
      <c r="K61" s="71" t="s">
        <v>97</v>
      </c>
      <c r="L61" s="71" t="s">
        <v>97</v>
      </c>
      <c r="M61" s="71" t="s">
        <v>97</v>
      </c>
      <c r="N61" s="71"/>
      <c r="O61" s="71">
        <f t="shared" si="1"/>
        <v>1</v>
      </c>
      <c r="P61" s="78" t="s">
        <v>315</v>
      </c>
      <c r="Q61" s="1"/>
      <c r="R61" s="1"/>
      <c r="S61" s="1"/>
      <c r="T61" s="1"/>
    </row>
    <row r="62" spans="1:20" ht="15" customHeight="1" x14ac:dyDescent="0.3">
      <c r="A62" s="18">
        <v>49</v>
      </c>
      <c r="B62" s="56" t="s">
        <v>52</v>
      </c>
      <c r="C62" s="75" t="s">
        <v>150</v>
      </c>
      <c r="D62" s="71">
        <f t="shared" si="0"/>
        <v>0</v>
      </c>
      <c r="E62" s="71" t="s">
        <v>99</v>
      </c>
      <c r="F62" s="71"/>
      <c r="G62" s="71"/>
      <c r="H62" s="71"/>
      <c r="I62" s="71"/>
      <c r="J62" s="71" t="s">
        <v>97</v>
      </c>
      <c r="K62" s="71" t="s">
        <v>97</v>
      </c>
      <c r="L62" s="71" t="s">
        <v>99</v>
      </c>
      <c r="M62" s="71" t="s">
        <v>97</v>
      </c>
      <c r="N62" s="71"/>
      <c r="O62" s="71">
        <f t="shared" si="1"/>
        <v>0</v>
      </c>
      <c r="P62" s="78" t="s">
        <v>207</v>
      </c>
      <c r="Q62" s="1"/>
      <c r="R62" s="1"/>
      <c r="S62" s="1"/>
      <c r="T62" s="1"/>
    </row>
    <row r="63" spans="1:20" ht="15" customHeight="1" x14ac:dyDescent="0.3">
      <c r="A63" s="18">
        <v>50</v>
      </c>
      <c r="B63" s="56" t="s">
        <v>53</v>
      </c>
      <c r="C63" s="75" t="s">
        <v>150</v>
      </c>
      <c r="D63" s="71">
        <f t="shared" si="0"/>
        <v>0</v>
      </c>
      <c r="E63" s="71" t="s">
        <v>99</v>
      </c>
      <c r="F63" s="71"/>
      <c r="G63" s="71"/>
      <c r="H63" s="71"/>
      <c r="I63" s="71"/>
      <c r="J63" s="71" t="s">
        <v>99</v>
      </c>
      <c r="K63" s="71" t="s">
        <v>99</v>
      </c>
      <c r="L63" s="71" t="s">
        <v>99</v>
      </c>
      <c r="M63" s="71"/>
      <c r="N63" s="71"/>
      <c r="O63" s="71">
        <f t="shared" si="1"/>
        <v>0</v>
      </c>
      <c r="P63" s="78" t="s">
        <v>443</v>
      </c>
      <c r="Q63" s="1"/>
      <c r="R63" s="1"/>
      <c r="S63" s="1"/>
      <c r="T63" s="1"/>
    </row>
    <row r="64" spans="1:20" ht="15" customHeight="1" x14ac:dyDescent="0.3">
      <c r="A64" s="18">
        <v>51</v>
      </c>
      <c r="B64" s="56" t="s">
        <v>54</v>
      </c>
      <c r="C64" s="75" t="s">
        <v>150</v>
      </c>
      <c r="D64" s="71">
        <v>2</v>
      </c>
      <c r="E64" s="71" t="s">
        <v>97</v>
      </c>
      <c r="F64" s="71" t="s">
        <v>97</v>
      </c>
      <c r="G64" s="71" t="s">
        <v>424</v>
      </c>
      <c r="H64" s="71" t="s">
        <v>97</v>
      </c>
      <c r="I64" s="71" t="s">
        <v>97</v>
      </c>
      <c r="J64" s="71" t="s">
        <v>97</v>
      </c>
      <c r="K64" s="71" t="s">
        <v>97</v>
      </c>
      <c r="L64" s="71" t="s">
        <v>97</v>
      </c>
      <c r="M64" s="71" t="s">
        <v>99</v>
      </c>
      <c r="N64" s="71"/>
      <c r="O64" s="71">
        <f t="shared" si="1"/>
        <v>0</v>
      </c>
      <c r="P64" s="78" t="s">
        <v>208</v>
      </c>
      <c r="Q64" s="1"/>
      <c r="R64" s="1"/>
      <c r="S64" s="1"/>
      <c r="T64" s="1"/>
    </row>
    <row r="65" spans="1:20" ht="15" customHeight="1" x14ac:dyDescent="0.3">
      <c r="A65" s="18">
        <v>52</v>
      </c>
      <c r="B65" s="56" t="s">
        <v>55</v>
      </c>
      <c r="C65" s="75" t="s">
        <v>149</v>
      </c>
      <c r="D65" s="71">
        <v>3</v>
      </c>
      <c r="E65" s="71" t="s">
        <v>97</v>
      </c>
      <c r="F65" s="71" t="s">
        <v>97</v>
      </c>
      <c r="G65" s="71" t="s">
        <v>424</v>
      </c>
      <c r="H65" s="71" t="s">
        <v>97</v>
      </c>
      <c r="I65" s="71" t="s">
        <v>97</v>
      </c>
      <c r="J65" s="71" t="s">
        <v>97</v>
      </c>
      <c r="K65" s="71" t="s">
        <v>97</v>
      </c>
      <c r="L65" s="71" t="s">
        <v>97</v>
      </c>
      <c r="M65" s="71" t="s">
        <v>97</v>
      </c>
      <c r="N65" s="71"/>
      <c r="O65" s="71">
        <f t="shared" si="1"/>
        <v>1</v>
      </c>
      <c r="P65" s="78" t="s">
        <v>209</v>
      </c>
      <c r="Q65" s="1"/>
      <c r="R65" s="1"/>
      <c r="S65" s="1"/>
      <c r="T65" s="1"/>
    </row>
    <row r="66" spans="1:20" ht="15" customHeight="1" x14ac:dyDescent="0.3">
      <c r="A66" s="21">
        <v>53</v>
      </c>
      <c r="B66" s="56" t="s">
        <v>56</v>
      </c>
      <c r="C66" s="75" t="s">
        <v>149</v>
      </c>
      <c r="D66" s="71">
        <f t="shared" si="0"/>
        <v>1</v>
      </c>
      <c r="E66" s="71" t="s">
        <v>97</v>
      </c>
      <c r="F66" s="71" t="s">
        <v>97</v>
      </c>
      <c r="G66" s="71" t="s">
        <v>97</v>
      </c>
      <c r="H66" s="71" t="s">
        <v>97</v>
      </c>
      <c r="I66" s="71" t="s">
        <v>97</v>
      </c>
      <c r="J66" s="71" t="s">
        <v>97</v>
      </c>
      <c r="K66" s="71" t="s">
        <v>97</v>
      </c>
      <c r="L66" s="71" t="s">
        <v>97</v>
      </c>
      <c r="M66" s="71" t="s">
        <v>97</v>
      </c>
      <c r="N66" s="71"/>
      <c r="O66" s="71">
        <f t="shared" si="1"/>
        <v>1</v>
      </c>
      <c r="P66" s="78" t="s">
        <v>210</v>
      </c>
      <c r="Q66" s="1"/>
      <c r="R66" s="1"/>
      <c r="S66" s="1"/>
      <c r="T66" s="1"/>
    </row>
    <row r="67" spans="1:20" ht="15" customHeight="1" x14ac:dyDescent="0.3">
      <c r="A67" s="18">
        <v>54</v>
      </c>
      <c r="B67" s="56" t="s">
        <v>57</v>
      </c>
      <c r="C67" s="75" t="s">
        <v>150</v>
      </c>
      <c r="D67" s="71">
        <v>1</v>
      </c>
      <c r="E67" s="71" t="s">
        <v>97</v>
      </c>
      <c r="F67" s="71" t="s">
        <v>97</v>
      </c>
      <c r="G67" s="71" t="s">
        <v>518</v>
      </c>
      <c r="H67" s="71" t="s">
        <v>97</v>
      </c>
      <c r="I67" s="71" t="s">
        <v>97</v>
      </c>
      <c r="J67" s="71" t="s">
        <v>97</v>
      </c>
      <c r="K67" s="71" t="s">
        <v>97</v>
      </c>
      <c r="L67" s="71" t="s">
        <v>99</v>
      </c>
      <c r="M67" s="71" t="s">
        <v>97</v>
      </c>
      <c r="N67" s="71"/>
      <c r="O67" s="71">
        <f t="shared" si="1"/>
        <v>0</v>
      </c>
      <c r="P67" s="78" t="s">
        <v>181</v>
      </c>
      <c r="Q67" s="1"/>
      <c r="R67" s="1"/>
      <c r="S67" s="1"/>
      <c r="T67" s="1"/>
    </row>
    <row r="68" spans="1:20" ht="15" customHeight="1" x14ac:dyDescent="0.3">
      <c r="A68" s="18">
        <v>55</v>
      </c>
      <c r="B68" s="56" t="s">
        <v>58</v>
      </c>
      <c r="C68" s="75" t="s">
        <v>150</v>
      </c>
      <c r="D68" s="71">
        <f t="shared" si="0"/>
        <v>0</v>
      </c>
      <c r="E68" s="71" t="s">
        <v>99</v>
      </c>
      <c r="F68" s="71"/>
      <c r="G68" s="71"/>
      <c r="H68" s="71"/>
      <c r="I68" s="71"/>
      <c r="J68" s="71" t="s">
        <v>99</v>
      </c>
      <c r="K68" s="71" t="s">
        <v>99</v>
      </c>
      <c r="L68" s="71" t="s">
        <v>99</v>
      </c>
      <c r="M68" s="71"/>
      <c r="N68" s="71"/>
      <c r="O68" s="71">
        <f t="shared" si="1"/>
        <v>0</v>
      </c>
      <c r="P68" s="78" t="s">
        <v>531</v>
      </c>
      <c r="Q68" s="1"/>
      <c r="R68" s="1"/>
      <c r="S68" s="1"/>
      <c r="T68" s="1"/>
    </row>
    <row r="69" spans="1:20" ht="15" customHeight="1" x14ac:dyDescent="0.3">
      <c r="A69" s="18">
        <v>56</v>
      </c>
      <c r="B69" s="56" t="s">
        <v>59</v>
      </c>
      <c r="C69" s="75" t="s">
        <v>149</v>
      </c>
      <c r="D69" s="71">
        <f t="shared" si="0"/>
        <v>1</v>
      </c>
      <c r="E69" s="71" t="s">
        <v>97</v>
      </c>
      <c r="F69" s="71" t="s">
        <v>97</v>
      </c>
      <c r="G69" s="71" t="s">
        <v>97</v>
      </c>
      <c r="H69" s="71" t="s">
        <v>97</v>
      </c>
      <c r="I69" s="71" t="s">
        <v>97</v>
      </c>
      <c r="J69" s="71" t="s">
        <v>97</v>
      </c>
      <c r="K69" s="71" t="s">
        <v>97</v>
      </c>
      <c r="L69" s="71" t="s">
        <v>97</v>
      </c>
      <c r="M69" s="71" t="s">
        <v>97</v>
      </c>
      <c r="N69" s="71"/>
      <c r="O69" s="71">
        <f t="shared" si="1"/>
        <v>1</v>
      </c>
      <c r="P69" s="78" t="s">
        <v>211</v>
      </c>
      <c r="Q69" s="1"/>
      <c r="R69" s="1"/>
      <c r="S69" s="1"/>
      <c r="T69" s="1"/>
    </row>
    <row r="70" spans="1:20" s="35" customFormat="1" ht="15" customHeight="1" x14ac:dyDescent="0.3">
      <c r="A70" s="17"/>
      <c r="B70" s="32" t="s">
        <v>60</v>
      </c>
      <c r="C70" s="73"/>
      <c r="D70" s="73"/>
      <c r="E70" s="44"/>
      <c r="F70" s="44"/>
      <c r="G70" s="44"/>
      <c r="H70" s="44"/>
      <c r="I70" s="44"/>
      <c r="J70" s="44"/>
      <c r="K70" s="44"/>
      <c r="L70" s="44"/>
      <c r="M70" s="44"/>
      <c r="N70" s="44"/>
      <c r="O70" s="44">
        <f t="shared" si="1"/>
        <v>0</v>
      </c>
      <c r="P70" s="119"/>
      <c r="Q70" s="34"/>
      <c r="R70" s="34"/>
      <c r="S70" s="34"/>
      <c r="T70" s="34"/>
    </row>
    <row r="71" spans="1:20" ht="15" customHeight="1" x14ac:dyDescent="0.3">
      <c r="A71" s="18">
        <v>57</v>
      </c>
      <c r="B71" s="56" t="s">
        <v>61</v>
      </c>
      <c r="C71" s="75" t="s">
        <v>150</v>
      </c>
      <c r="D71" s="71">
        <f t="shared" si="0"/>
        <v>0</v>
      </c>
      <c r="E71" s="71" t="s">
        <v>99</v>
      </c>
      <c r="F71" s="71"/>
      <c r="G71" s="71"/>
      <c r="H71" s="71"/>
      <c r="I71" s="71"/>
      <c r="J71" s="71" t="s">
        <v>97</v>
      </c>
      <c r="K71" s="71" t="s">
        <v>97</v>
      </c>
      <c r="L71" s="71" t="s">
        <v>97</v>
      </c>
      <c r="M71" s="71" t="s">
        <v>97</v>
      </c>
      <c r="N71" s="71"/>
      <c r="O71" s="71">
        <f t="shared" si="1"/>
        <v>0</v>
      </c>
      <c r="P71" s="78" t="s">
        <v>366</v>
      </c>
      <c r="Q71" s="1"/>
      <c r="R71" s="1"/>
      <c r="S71" s="1"/>
      <c r="T71" s="1"/>
    </row>
    <row r="72" spans="1:20" ht="15" customHeight="1" x14ac:dyDescent="0.3">
      <c r="A72" s="18">
        <v>58</v>
      </c>
      <c r="B72" s="56" t="s">
        <v>62</v>
      </c>
      <c r="C72" s="75" t="s">
        <v>149</v>
      </c>
      <c r="D72" s="71">
        <f t="shared" si="0"/>
        <v>1</v>
      </c>
      <c r="E72" s="71" t="s">
        <v>97</v>
      </c>
      <c r="F72" s="71" t="s">
        <v>97</v>
      </c>
      <c r="G72" s="71" t="s">
        <v>518</v>
      </c>
      <c r="H72" s="71" t="s">
        <v>97</v>
      </c>
      <c r="I72" s="71" t="s">
        <v>97</v>
      </c>
      <c r="J72" s="71" t="s">
        <v>97</v>
      </c>
      <c r="K72" s="71" t="s">
        <v>97</v>
      </c>
      <c r="L72" s="71" t="s">
        <v>97</v>
      </c>
      <c r="M72" s="71" t="s">
        <v>97</v>
      </c>
      <c r="N72" s="71"/>
      <c r="O72" s="71">
        <f t="shared" si="1"/>
        <v>1</v>
      </c>
      <c r="P72" s="78" t="s">
        <v>118</v>
      </c>
      <c r="Q72" s="1"/>
      <c r="R72" s="1"/>
      <c r="S72" s="1"/>
      <c r="T72" s="1"/>
    </row>
    <row r="73" spans="1:20" ht="15" customHeight="1" x14ac:dyDescent="0.3">
      <c r="A73" s="21">
        <v>59</v>
      </c>
      <c r="B73" s="56" t="s">
        <v>63</v>
      </c>
      <c r="C73" s="75" t="s">
        <v>150</v>
      </c>
      <c r="D73" s="71">
        <f t="shared" si="0"/>
        <v>0</v>
      </c>
      <c r="E73" s="71" t="s">
        <v>99</v>
      </c>
      <c r="F73" s="71"/>
      <c r="G73" s="71"/>
      <c r="H73" s="71"/>
      <c r="I73" s="71"/>
      <c r="J73" s="71" t="s">
        <v>99</v>
      </c>
      <c r="K73" s="71" t="s">
        <v>99</v>
      </c>
      <c r="L73" s="71" t="s">
        <v>99</v>
      </c>
      <c r="M73" s="71"/>
      <c r="N73" s="71"/>
      <c r="O73" s="71">
        <f t="shared" si="1"/>
        <v>0</v>
      </c>
      <c r="P73" s="78" t="s">
        <v>532</v>
      </c>
      <c r="Q73" s="1"/>
      <c r="R73" s="1"/>
      <c r="S73" s="1"/>
      <c r="T73" s="1"/>
    </row>
    <row r="74" spans="1:20" ht="15" customHeight="1" x14ac:dyDescent="0.3">
      <c r="A74" s="18">
        <v>60</v>
      </c>
      <c r="B74" s="56" t="s">
        <v>64</v>
      </c>
      <c r="C74" s="75" t="s">
        <v>150</v>
      </c>
      <c r="D74" s="71">
        <f t="shared" si="0"/>
        <v>0</v>
      </c>
      <c r="E74" s="71" t="s">
        <v>99</v>
      </c>
      <c r="F74" s="71"/>
      <c r="G74" s="71"/>
      <c r="H74" s="71"/>
      <c r="I74" s="71"/>
      <c r="J74" s="71" t="s">
        <v>99</v>
      </c>
      <c r="K74" s="71" t="s">
        <v>99</v>
      </c>
      <c r="L74" s="71" t="s">
        <v>99</v>
      </c>
      <c r="M74" s="71"/>
      <c r="N74" s="71"/>
      <c r="O74" s="71">
        <f t="shared" si="1"/>
        <v>0</v>
      </c>
      <c r="P74" s="78" t="s">
        <v>533</v>
      </c>
      <c r="Q74" s="1"/>
      <c r="R74" s="1"/>
      <c r="S74" s="1"/>
      <c r="T74" s="1"/>
    </row>
    <row r="75" spans="1:20" ht="15" customHeight="1" x14ac:dyDescent="0.3">
      <c r="A75" s="18">
        <v>61</v>
      </c>
      <c r="B75" s="56" t="s">
        <v>65</v>
      </c>
      <c r="C75" s="75" t="s">
        <v>149</v>
      </c>
      <c r="D75" s="71">
        <f t="shared" ref="D75" si="2">IF(C75=C$6,1,0)</f>
        <v>1</v>
      </c>
      <c r="E75" s="71" t="s">
        <v>97</v>
      </c>
      <c r="F75" s="71" t="s">
        <v>97</v>
      </c>
      <c r="G75" s="71" t="s">
        <v>97</v>
      </c>
      <c r="H75" s="71" t="s">
        <v>97</v>
      </c>
      <c r="I75" s="71" t="s">
        <v>97</v>
      </c>
      <c r="J75" s="71" t="s">
        <v>97</v>
      </c>
      <c r="K75" s="71" t="s">
        <v>97</v>
      </c>
      <c r="L75" s="71" t="s">
        <v>97</v>
      </c>
      <c r="M75" s="71" t="s">
        <v>97</v>
      </c>
      <c r="N75" s="71"/>
      <c r="O75" s="71">
        <f t="shared" ref="O75:O102" si="3">IF(AND(E75="да",F75="да",H75="да",I75="да",J75="да",K75="да",L75="да",M75="да"),1*(1-N75),0)</f>
        <v>1</v>
      </c>
      <c r="P75" s="78" t="s">
        <v>216</v>
      </c>
      <c r="Q75" s="1"/>
      <c r="R75" s="1"/>
      <c r="S75" s="1"/>
      <c r="T75" s="1"/>
    </row>
    <row r="76" spans="1:20" ht="15" customHeight="1" x14ac:dyDescent="0.3">
      <c r="A76" s="18">
        <v>62</v>
      </c>
      <c r="B76" s="56" t="s">
        <v>66</v>
      </c>
      <c r="C76" s="75" t="s">
        <v>150</v>
      </c>
      <c r="D76" s="71">
        <v>0</v>
      </c>
      <c r="E76" s="71" t="s">
        <v>97</v>
      </c>
      <c r="F76" s="71" t="s">
        <v>97</v>
      </c>
      <c r="G76" s="71" t="s">
        <v>97</v>
      </c>
      <c r="H76" s="71" t="s">
        <v>97</v>
      </c>
      <c r="I76" s="71" t="s">
        <v>97</v>
      </c>
      <c r="J76" s="71" t="s">
        <v>99</v>
      </c>
      <c r="K76" s="71" t="s">
        <v>99</v>
      </c>
      <c r="L76" s="71" t="s">
        <v>97</v>
      </c>
      <c r="M76" s="71"/>
      <c r="N76" s="71"/>
      <c r="O76" s="71">
        <f>IF(AND(E76="да",F76="да",H76="да",I76="да",J76="да",K76="да",L76="да",M76="да"),1*(1-N76),0)</f>
        <v>0</v>
      </c>
      <c r="P76" s="81" t="s">
        <v>623</v>
      </c>
      <c r="Q76" s="1"/>
      <c r="R76" s="1"/>
      <c r="S76" s="1"/>
      <c r="T76" s="1"/>
    </row>
    <row r="77" spans="1:20" s="35" customFormat="1" ht="15" customHeight="1" x14ac:dyDescent="0.3">
      <c r="A77" s="17"/>
      <c r="B77" s="32" t="s">
        <v>67</v>
      </c>
      <c r="C77" s="73"/>
      <c r="D77" s="73"/>
      <c r="E77" s="44"/>
      <c r="F77" s="44"/>
      <c r="G77" s="44"/>
      <c r="H77" s="44"/>
      <c r="I77" s="44"/>
      <c r="J77" s="44"/>
      <c r="K77" s="44"/>
      <c r="L77" s="44"/>
      <c r="M77" s="44"/>
      <c r="N77" s="44"/>
      <c r="O77" s="44">
        <f t="shared" si="3"/>
        <v>0</v>
      </c>
      <c r="P77" s="119"/>
      <c r="Q77" s="34"/>
      <c r="R77" s="34"/>
      <c r="S77" s="34"/>
      <c r="T77" s="34"/>
    </row>
    <row r="78" spans="1:20" ht="15" customHeight="1" x14ac:dyDescent="0.3">
      <c r="A78" s="18">
        <v>63</v>
      </c>
      <c r="B78" s="56" t="s">
        <v>68</v>
      </c>
      <c r="C78" s="75" t="s">
        <v>149</v>
      </c>
      <c r="D78" s="71">
        <f t="shared" ref="D78:D102" si="4">IF(C78=C$6,1,0)</f>
        <v>1</v>
      </c>
      <c r="E78" s="71" t="s">
        <v>97</v>
      </c>
      <c r="F78" s="71" t="s">
        <v>97</v>
      </c>
      <c r="G78" s="71" t="s">
        <v>518</v>
      </c>
      <c r="H78" s="71" t="s">
        <v>97</v>
      </c>
      <c r="I78" s="71" t="s">
        <v>97</v>
      </c>
      <c r="J78" s="71" t="s">
        <v>97</v>
      </c>
      <c r="K78" s="71" t="s">
        <v>97</v>
      </c>
      <c r="L78" s="71" t="s">
        <v>97</v>
      </c>
      <c r="M78" s="71" t="s">
        <v>97</v>
      </c>
      <c r="N78" s="71"/>
      <c r="O78" s="71">
        <f t="shared" si="3"/>
        <v>1</v>
      </c>
      <c r="P78" s="78" t="s">
        <v>320</v>
      </c>
      <c r="Q78" s="1"/>
      <c r="R78" s="1"/>
      <c r="S78" s="1"/>
      <c r="T78" s="1"/>
    </row>
    <row r="79" spans="1:20" ht="15" customHeight="1" x14ac:dyDescent="0.3">
      <c r="A79" s="18">
        <v>64</v>
      </c>
      <c r="B79" s="56" t="s">
        <v>69</v>
      </c>
      <c r="C79" s="75" t="s">
        <v>149</v>
      </c>
      <c r="D79" s="71">
        <f t="shared" si="4"/>
        <v>1</v>
      </c>
      <c r="E79" s="71" t="s">
        <v>97</v>
      </c>
      <c r="F79" s="71" t="s">
        <v>97</v>
      </c>
      <c r="G79" s="71" t="s">
        <v>518</v>
      </c>
      <c r="H79" s="71" t="s">
        <v>97</v>
      </c>
      <c r="I79" s="71" t="s">
        <v>97</v>
      </c>
      <c r="J79" s="71" t="s">
        <v>97</v>
      </c>
      <c r="K79" s="71" t="s">
        <v>97</v>
      </c>
      <c r="L79" s="71" t="s">
        <v>97</v>
      </c>
      <c r="M79" s="71" t="s">
        <v>97</v>
      </c>
      <c r="N79" s="46">
        <v>0.5</v>
      </c>
      <c r="O79" s="46">
        <f t="shared" si="3"/>
        <v>0.5</v>
      </c>
      <c r="P79" s="78" t="s">
        <v>217</v>
      </c>
      <c r="Q79" s="1"/>
      <c r="R79" s="1"/>
      <c r="S79" s="1"/>
      <c r="T79" s="1"/>
    </row>
    <row r="80" spans="1:20" s="40" customFormat="1" ht="15" customHeight="1" x14ac:dyDescent="0.3">
      <c r="A80" s="18">
        <v>65</v>
      </c>
      <c r="B80" s="56" t="s">
        <v>70</v>
      </c>
      <c r="C80" s="75" t="s">
        <v>150</v>
      </c>
      <c r="D80" s="71">
        <f t="shared" si="4"/>
        <v>0</v>
      </c>
      <c r="E80" s="71" t="s">
        <v>99</v>
      </c>
      <c r="F80" s="71"/>
      <c r="G80" s="71"/>
      <c r="H80" s="71"/>
      <c r="I80" s="71"/>
      <c r="J80" s="71" t="s">
        <v>97</v>
      </c>
      <c r="K80" s="71" t="s">
        <v>97</v>
      </c>
      <c r="L80" s="71" t="s">
        <v>99</v>
      </c>
      <c r="M80" s="71" t="s">
        <v>97</v>
      </c>
      <c r="N80" s="71"/>
      <c r="O80" s="71">
        <f t="shared" si="3"/>
        <v>0</v>
      </c>
      <c r="P80" s="78" t="s">
        <v>133</v>
      </c>
      <c r="Q80" s="39"/>
      <c r="R80" s="39"/>
      <c r="S80" s="39"/>
      <c r="T80" s="39"/>
    </row>
    <row r="81" spans="1:20" ht="15" customHeight="1" x14ac:dyDescent="0.3">
      <c r="A81" s="18">
        <v>66</v>
      </c>
      <c r="B81" s="56" t="s">
        <v>71</v>
      </c>
      <c r="C81" s="75" t="s">
        <v>149</v>
      </c>
      <c r="D81" s="71">
        <f t="shared" si="4"/>
        <v>1</v>
      </c>
      <c r="E81" s="71" t="s">
        <v>97</v>
      </c>
      <c r="F81" s="71" t="s">
        <v>97</v>
      </c>
      <c r="G81" s="71" t="s">
        <v>97</v>
      </c>
      <c r="H81" s="71" t="s">
        <v>97</v>
      </c>
      <c r="I81" s="71" t="s">
        <v>97</v>
      </c>
      <c r="J81" s="71" t="s">
        <v>97</v>
      </c>
      <c r="K81" s="71" t="s">
        <v>97</v>
      </c>
      <c r="L81" s="71" t="s">
        <v>97</v>
      </c>
      <c r="M81" s="71" t="s">
        <v>97</v>
      </c>
      <c r="N81" s="71"/>
      <c r="O81" s="71">
        <f t="shared" si="3"/>
        <v>1</v>
      </c>
      <c r="P81" s="78" t="s">
        <v>187</v>
      </c>
      <c r="Q81" s="1"/>
      <c r="R81" s="1"/>
      <c r="S81" s="1"/>
      <c r="T81" s="1"/>
    </row>
    <row r="82" spans="1:20" ht="15" customHeight="1" x14ac:dyDescent="0.3">
      <c r="A82" s="18">
        <v>67</v>
      </c>
      <c r="B82" s="56" t="s">
        <v>72</v>
      </c>
      <c r="C82" s="75" t="s">
        <v>149</v>
      </c>
      <c r="D82" s="71">
        <f t="shared" si="4"/>
        <v>1</v>
      </c>
      <c r="E82" s="71" t="s">
        <v>97</v>
      </c>
      <c r="F82" s="71" t="s">
        <v>97</v>
      </c>
      <c r="G82" s="71" t="s">
        <v>518</v>
      </c>
      <c r="H82" s="71" t="s">
        <v>97</v>
      </c>
      <c r="I82" s="71" t="s">
        <v>97</v>
      </c>
      <c r="J82" s="71" t="s">
        <v>97</v>
      </c>
      <c r="K82" s="71" t="s">
        <v>97</v>
      </c>
      <c r="L82" s="71" t="s">
        <v>97</v>
      </c>
      <c r="M82" s="71" t="s">
        <v>97</v>
      </c>
      <c r="N82" s="71"/>
      <c r="O82" s="71">
        <f t="shared" si="3"/>
        <v>1</v>
      </c>
      <c r="P82" s="78" t="s">
        <v>367</v>
      </c>
      <c r="Q82" s="1"/>
      <c r="R82" s="1"/>
      <c r="S82" s="1"/>
      <c r="T82" s="1"/>
    </row>
    <row r="83" spans="1:20" ht="15" customHeight="1" x14ac:dyDescent="0.3">
      <c r="A83" s="18">
        <v>68</v>
      </c>
      <c r="B83" s="56" t="s">
        <v>73</v>
      </c>
      <c r="C83" s="75" t="s">
        <v>150</v>
      </c>
      <c r="D83" s="71">
        <f t="shared" si="4"/>
        <v>0</v>
      </c>
      <c r="E83" s="71" t="s">
        <v>99</v>
      </c>
      <c r="F83" s="71"/>
      <c r="G83" s="71"/>
      <c r="H83" s="71"/>
      <c r="I83" s="71"/>
      <c r="J83" s="71" t="s">
        <v>99</v>
      </c>
      <c r="K83" s="71" t="s">
        <v>99</v>
      </c>
      <c r="L83" s="71" t="s">
        <v>99</v>
      </c>
      <c r="M83" s="71"/>
      <c r="N83" s="71"/>
      <c r="O83" s="71">
        <f t="shared" si="3"/>
        <v>0</v>
      </c>
      <c r="P83" s="78" t="s">
        <v>127</v>
      </c>
      <c r="Q83" s="1"/>
      <c r="R83" s="1"/>
      <c r="S83" s="1"/>
      <c r="T83" s="1"/>
    </row>
    <row r="84" spans="1:20" ht="15" customHeight="1" x14ac:dyDescent="0.3">
      <c r="A84" s="18">
        <v>69</v>
      </c>
      <c r="B84" s="56" t="s">
        <v>74</v>
      </c>
      <c r="C84" s="75" t="s">
        <v>149</v>
      </c>
      <c r="D84" s="71">
        <v>2</v>
      </c>
      <c r="E84" s="71" t="s">
        <v>97</v>
      </c>
      <c r="F84" s="71" t="s">
        <v>97</v>
      </c>
      <c r="G84" s="71" t="s">
        <v>518</v>
      </c>
      <c r="H84" s="71" t="s">
        <v>97</v>
      </c>
      <c r="I84" s="71" t="s">
        <v>97</v>
      </c>
      <c r="J84" s="71" t="s">
        <v>97</v>
      </c>
      <c r="K84" s="71" t="s">
        <v>97</v>
      </c>
      <c r="L84" s="71" t="s">
        <v>97</v>
      </c>
      <c r="M84" s="71" t="s">
        <v>97</v>
      </c>
      <c r="N84" s="71"/>
      <c r="O84" s="71">
        <f t="shared" si="3"/>
        <v>1</v>
      </c>
      <c r="P84" s="78" t="s">
        <v>126</v>
      </c>
      <c r="Q84" s="1"/>
      <c r="R84" s="1"/>
      <c r="S84" s="1"/>
      <c r="T84" s="1"/>
    </row>
    <row r="85" spans="1:20" ht="15" customHeight="1" x14ac:dyDescent="0.3">
      <c r="A85" s="18">
        <v>70</v>
      </c>
      <c r="B85" s="56" t="s">
        <v>75</v>
      </c>
      <c r="C85" s="75" t="s">
        <v>149</v>
      </c>
      <c r="D85" s="71">
        <f t="shared" si="4"/>
        <v>1</v>
      </c>
      <c r="E85" s="71" t="s">
        <v>97</v>
      </c>
      <c r="F85" s="71" t="s">
        <v>97</v>
      </c>
      <c r="G85" s="71" t="s">
        <v>97</v>
      </c>
      <c r="H85" s="71" t="s">
        <v>97</v>
      </c>
      <c r="I85" s="71" t="s">
        <v>97</v>
      </c>
      <c r="J85" s="71" t="s">
        <v>97</v>
      </c>
      <c r="K85" s="71" t="s">
        <v>97</v>
      </c>
      <c r="L85" s="71" t="s">
        <v>97</v>
      </c>
      <c r="M85" s="71" t="s">
        <v>97</v>
      </c>
      <c r="N85" s="71"/>
      <c r="O85" s="71">
        <f t="shared" si="3"/>
        <v>1</v>
      </c>
      <c r="P85" s="78" t="s">
        <v>188</v>
      </c>
      <c r="Q85" s="1"/>
      <c r="R85" s="1"/>
      <c r="S85" s="1"/>
      <c r="T85" s="1"/>
    </row>
    <row r="86" spans="1:20" ht="15" customHeight="1" x14ac:dyDescent="0.3">
      <c r="A86" s="21">
        <v>71</v>
      </c>
      <c r="B86" s="56" t="s">
        <v>76</v>
      </c>
      <c r="C86" s="75" t="s">
        <v>150</v>
      </c>
      <c r="D86" s="71">
        <f t="shared" si="4"/>
        <v>0</v>
      </c>
      <c r="E86" s="71" t="s">
        <v>99</v>
      </c>
      <c r="F86" s="71"/>
      <c r="G86" s="71"/>
      <c r="H86" s="71"/>
      <c r="I86" s="71"/>
      <c r="J86" s="71" t="s">
        <v>99</v>
      </c>
      <c r="K86" s="71" t="s">
        <v>99</v>
      </c>
      <c r="L86" s="71" t="s">
        <v>99</v>
      </c>
      <c r="M86" s="71"/>
      <c r="N86" s="71"/>
      <c r="O86" s="71">
        <f t="shared" si="3"/>
        <v>0</v>
      </c>
      <c r="P86" s="78" t="s">
        <v>128</v>
      </c>
      <c r="Q86" s="1"/>
      <c r="R86" s="1"/>
      <c r="S86" s="1"/>
      <c r="T86" s="1"/>
    </row>
    <row r="87" spans="1:20" ht="15" customHeight="1" x14ac:dyDescent="0.3">
      <c r="A87" s="18">
        <v>72</v>
      </c>
      <c r="B87" s="56" t="s">
        <v>77</v>
      </c>
      <c r="C87" s="75" t="s">
        <v>150</v>
      </c>
      <c r="D87" s="71">
        <f t="shared" si="4"/>
        <v>0</v>
      </c>
      <c r="E87" s="71" t="s">
        <v>99</v>
      </c>
      <c r="F87" s="71"/>
      <c r="G87" s="71"/>
      <c r="H87" s="71"/>
      <c r="I87" s="71"/>
      <c r="J87" s="71" t="s">
        <v>99</v>
      </c>
      <c r="K87" s="71" t="s">
        <v>99</v>
      </c>
      <c r="L87" s="71" t="s">
        <v>99</v>
      </c>
      <c r="M87" s="71"/>
      <c r="N87" s="71"/>
      <c r="O87" s="71">
        <f t="shared" si="3"/>
        <v>0</v>
      </c>
      <c r="P87" s="78" t="s">
        <v>223</v>
      </c>
      <c r="Q87" s="1"/>
      <c r="R87" s="1"/>
      <c r="S87" s="1"/>
      <c r="T87" s="1"/>
    </row>
    <row r="88" spans="1:20" ht="15" customHeight="1" x14ac:dyDescent="0.3">
      <c r="A88" s="18">
        <v>73</v>
      </c>
      <c r="B88" s="56" t="s">
        <v>78</v>
      </c>
      <c r="C88" s="75" t="s">
        <v>149</v>
      </c>
      <c r="D88" s="71">
        <f t="shared" si="4"/>
        <v>1</v>
      </c>
      <c r="E88" s="71" t="s">
        <v>97</v>
      </c>
      <c r="F88" s="71" t="s">
        <v>97</v>
      </c>
      <c r="G88" s="71" t="s">
        <v>97</v>
      </c>
      <c r="H88" s="71" t="s">
        <v>97</v>
      </c>
      <c r="I88" s="71" t="s">
        <v>97</v>
      </c>
      <c r="J88" s="71" t="s">
        <v>97</v>
      </c>
      <c r="K88" s="71" t="s">
        <v>97</v>
      </c>
      <c r="L88" s="71" t="s">
        <v>97</v>
      </c>
      <c r="M88" s="71" t="s">
        <v>97</v>
      </c>
      <c r="N88" s="71"/>
      <c r="O88" s="71">
        <f t="shared" si="3"/>
        <v>1</v>
      </c>
      <c r="P88" s="78" t="s">
        <v>602</v>
      </c>
      <c r="Q88" s="1"/>
      <c r="R88" s="1"/>
      <c r="S88" s="1"/>
      <c r="T88" s="1"/>
    </row>
    <row r="89" spans="1:20" ht="15" customHeight="1" x14ac:dyDescent="0.3">
      <c r="A89" s="18">
        <v>74</v>
      </c>
      <c r="B89" s="56" t="s">
        <v>79</v>
      </c>
      <c r="C89" s="75" t="s">
        <v>150</v>
      </c>
      <c r="D89" s="71">
        <f t="shared" si="4"/>
        <v>0</v>
      </c>
      <c r="E89" s="71" t="s">
        <v>99</v>
      </c>
      <c r="F89" s="71"/>
      <c r="G89" s="71"/>
      <c r="H89" s="71"/>
      <c r="I89" s="71"/>
      <c r="J89" s="71" t="s">
        <v>99</v>
      </c>
      <c r="K89" s="71" t="s">
        <v>99</v>
      </c>
      <c r="L89" s="71" t="s">
        <v>99</v>
      </c>
      <c r="M89" s="71"/>
      <c r="N89" s="71"/>
      <c r="O89" s="71">
        <f t="shared" si="3"/>
        <v>0</v>
      </c>
      <c r="P89" s="78" t="s">
        <v>130</v>
      </c>
      <c r="Q89" s="1"/>
      <c r="R89" s="1"/>
      <c r="S89" s="1"/>
      <c r="T89" s="1"/>
    </row>
    <row r="90" spans="1:20" s="35" customFormat="1" ht="15" customHeight="1" x14ac:dyDescent="0.3">
      <c r="A90" s="17"/>
      <c r="B90" s="32" t="s">
        <v>80</v>
      </c>
      <c r="C90" s="73"/>
      <c r="D90" s="73"/>
      <c r="E90" s="44"/>
      <c r="F90" s="44"/>
      <c r="G90" s="44"/>
      <c r="H90" s="44"/>
      <c r="I90" s="44"/>
      <c r="J90" s="44"/>
      <c r="K90" s="44"/>
      <c r="L90" s="44"/>
      <c r="M90" s="44"/>
      <c r="N90" s="44"/>
      <c r="O90" s="44">
        <f t="shared" si="3"/>
        <v>0</v>
      </c>
      <c r="P90" s="119"/>
      <c r="Q90" s="34"/>
      <c r="R90" s="34"/>
      <c r="S90" s="34"/>
      <c r="T90" s="34"/>
    </row>
    <row r="91" spans="1:20" ht="15" customHeight="1" x14ac:dyDescent="0.3">
      <c r="A91" s="18">
        <v>75</v>
      </c>
      <c r="B91" s="56" t="s">
        <v>81</v>
      </c>
      <c r="C91" s="75" t="s">
        <v>150</v>
      </c>
      <c r="D91" s="71">
        <f t="shared" si="4"/>
        <v>0</v>
      </c>
      <c r="E91" s="71" t="s">
        <v>99</v>
      </c>
      <c r="F91" s="71"/>
      <c r="G91" s="71"/>
      <c r="H91" s="71"/>
      <c r="I91" s="71"/>
      <c r="J91" s="71" t="s">
        <v>97</v>
      </c>
      <c r="K91" s="71" t="s">
        <v>97</v>
      </c>
      <c r="L91" s="71" t="s">
        <v>99</v>
      </c>
      <c r="M91" s="71" t="s">
        <v>97</v>
      </c>
      <c r="N91" s="71"/>
      <c r="O91" s="71">
        <f t="shared" si="3"/>
        <v>0</v>
      </c>
      <c r="P91" s="78" t="s">
        <v>189</v>
      </c>
      <c r="Q91" s="1"/>
      <c r="R91" s="1"/>
      <c r="S91" s="1"/>
      <c r="T91" s="1"/>
    </row>
    <row r="92" spans="1:20" ht="15" customHeight="1" x14ac:dyDescent="0.3">
      <c r="A92" s="18">
        <v>76</v>
      </c>
      <c r="B92" s="56" t="s">
        <v>82</v>
      </c>
      <c r="C92" s="75" t="s">
        <v>149</v>
      </c>
      <c r="D92" s="71">
        <f t="shared" si="4"/>
        <v>1</v>
      </c>
      <c r="E92" s="71" t="s">
        <v>97</v>
      </c>
      <c r="F92" s="71" t="s">
        <v>97</v>
      </c>
      <c r="G92" s="71" t="s">
        <v>518</v>
      </c>
      <c r="H92" s="71" t="s">
        <v>97</v>
      </c>
      <c r="I92" s="71" t="s">
        <v>97</v>
      </c>
      <c r="J92" s="71" t="s">
        <v>97</v>
      </c>
      <c r="K92" s="71" t="s">
        <v>97</v>
      </c>
      <c r="L92" s="71" t="s">
        <v>97</v>
      </c>
      <c r="M92" s="71" t="s">
        <v>97</v>
      </c>
      <c r="N92" s="71"/>
      <c r="O92" s="71">
        <f t="shared" si="3"/>
        <v>1</v>
      </c>
      <c r="P92" s="78" t="s">
        <v>190</v>
      </c>
      <c r="Q92" s="1"/>
      <c r="R92" s="1"/>
      <c r="S92" s="1"/>
      <c r="T92" s="1"/>
    </row>
    <row r="93" spans="1:20" ht="15" customHeight="1" x14ac:dyDescent="0.3">
      <c r="A93" s="18">
        <v>77</v>
      </c>
      <c r="B93" s="56" t="s">
        <v>83</v>
      </c>
      <c r="C93" s="75" t="s">
        <v>150</v>
      </c>
      <c r="D93" s="71">
        <f t="shared" si="4"/>
        <v>0</v>
      </c>
      <c r="E93" s="71" t="s">
        <v>99</v>
      </c>
      <c r="F93" s="71"/>
      <c r="G93" s="71"/>
      <c r="H93" s="71"/>
      <c r="I93" s="71"/>
      <c r="J93" s="71" t="s">
        <v>99</v>
      </c>
      <c r="K93" s="71" t="s">
        <v>99</v>
      </c>
      <c r="L93" s="71" t="s">
        <v>99</v>
      </c>
      <c r="M93" s="71"/>
      <c r="N93" s="71"/>
      <c r="O93" s="71">
        <f t="shared" si="3"/>
        <v>0</v>
      </c>
      <c r="P93" s="78" t="s">
        <v>534</v>
      </c>
      <c r="Q93" s="1"/>
      <c r="R93" s="1"/>
      <c r="S93" s="1"/>
      <c r="T93" s="1"/>
    </row>
    <row r="94" spans="1:20" ht="15" customHeight="1" x14ac:dyDescent="0.3">
      <c r="A94" s="18">
        <v>78</v>
      </c>
      <c r="B94" s="56" t="s">
        <v>84</v>
      </c>
      <c r="C94" s="75" t="s">
        <v>149</v>
      </c>
      <c r="D94" s="71">
        <f t="shared" si="4"/>
        <v>1</v>
      </c>
      <c r="E94" s="71" t="s">
        <v>97</v>
      </c>
      <c r="F94" s="71" t="s">
        <v>97</v>
      </c>
      <c r="G94" s="71" t="s">
        <v>97</v>
      </c>
      <c r="H94" s="71" t="s">
        <v>97</v>
      </c>
      <c r="I94" s="71" t="s">
        <v>97</v>
      </c>
      <c r="J94" s="71" t="s">
        <v>97</v>
      </c>
      <c r="K94" s="71" t="s">
        <v>97</v>
      </c>
      <c r="L94" s="71" t="s">
        <v>97</v>
      </c>
      <c r="M94" s="71" t="s">
        <v>97</v>
      </c>
      <c r="N94" s="71"/>
      <c r="O94" s="71">
        <f t="shared" si="3"/>
        <v>1</v>
      </c>
      <c r="P94" s="78" t="s">
        <v>337</v>
      </c>
      <c r="Q94" s="1"/>
      <c r="R94" s="1"/>
      <c r="S94" s="1"/>
      <c r="T94" s="1"/>
    </row>
    <row r="95" spans="1:20" ht="15" customHeight="1" x14ac:dyDescent="0.3">
      <c r="A95" s="18">
        <v>79</v>
      </c>
      <c r="B95" s="56" t="s">
        <v>85</v>
      </c>
      <c r="C95" s="75" t="s">
        <v>150</v>
      </c>
      <c r="D95" s="71">
        <v>1</v>
      </c>
      <c r="E95" s="71" t="s">
        <v>97</v>
      </c>
      <c r="F95" s="71" t="s">
        <v>97</v>
      </c>
      <c r="G95" s="71" t="s">
        <v>97</v>
      </c>
      <c r="H95" s="71" t="s">
        <v>97</v>
      </c>
      <c r="I95" s="71" t="s">
        <v>97</v>
      </c>
      <c r="J95" s="71" t="s">
        <v>99</v>
      </c>
      <c r="K95" s="71" t="s">
        <v>97</v>
      </c>
      <c r="L95" s="71" t="s">
        <v>99</v>
      </c>
      <c r="M95" s="71"/>
      <c r="N95" s="71"/>
      <c r="O95" s="71">
        <f t="shared" si="3"/>
        <v>0</v>
      </c>
      <c r="P95" s="78" t="s">
        <v>231</v>
      </c>
      <c r="Q95" s="1"/>
      <c r="R95" s="1"/>
      <c r="S95" s="1"/>
      <c r="T95" s="1"/>
    </row>
    <row r="96" spans="1:20" ht="15" customHeight="1" x14ac:dyDescent="0.3">
      <c r="A96" s="18">
        <v>80</v>
      </c>
      <c r="B96" s="56" t="s">
        <v>86</v>
      </c>
      <c r="C96" s="75" t="s">
        <v>150</v>
      </c>
      <c r="D96" s="71">
        <f t="shared" si="4"/>
        <v>0</v>
      </c>
      <c r="E96" s="71" t="s">
        <v>99</v>
      </c>
      <c r="F96" s="71"/>
      <c r="G96" s="71"/>
      <c r="H96" s="71"/>
      <c r="I96" s="71"/>
      <c r="J96" s="71" t="s">
        <v>99</v>
      </c>
      <c r="K96" s="71" t="s">
        <v>99</v>
      </c>
      <c r="L96" s="71" t="s">
        <v>99</v>
      </c>
      <c r="M96" s="71"/>
      <c r="N96" s="71"/>
      <c r="O96" s="71">
        <f t="shared" si="3"/>
        <v>0</v>
      </c>
      <c r="P96" s="78" t="s">
        <v>535</v>
      </c>
      <c r="Q96" s="1"/>
      <c r="R96" s="1"/>
      <c r="S96" s="1"/>
      <c r="T96" s="1"/>
    </row>
    <row r="97" spans="1:20" ht="15" customHeight="1" x14ac:dyDescent="0.3">
      <c r="A97" s="18">
        <v>81</v>
      </c>
      <c r="B97" s="56" t="s">
        <v>87</v>
      </c>
      <c r="C97" s="75" t="s">
        <v>150</v>
      </c>
      <c r="D97" s="71">
        <v>1</v>
      </c>
      <c r="E97" s="71" t="s">
        <v>97</v>
      </c>
      <c r="F97" s="71" t="s">
        <v>97</v>
      </c>
      <c r="G97" s="71" t="s">
        <v>518</v>
      </c>
      <c r="H97" s="71" t="s">
        <v>97</v>
      </c>
      <c r="I97" s="71" t="s">
        <v>97</v>
      </c>
      <c r="J97" s="71" t="s">
        <v>97</v>
      </c>
      <c r="K97" s="71" t="s">
        <v>97</v>
      </c>
      <c r="L97" s="71" t="s">
        <v>99</v>
      </c>
      <c r="M97" s="71" t="s">
        <v>97</v>
      </c>
      <c r="N97" s="71"/>
      <c r="O97" s="71">
        <f t="shared" si="3"/>
        <v>0</v>
      </c>
      <c r="P97" s="78" t="s">
        <v>182</v>
      </c>
      <c r="Q97" s="1"/>
      <c r="R97" s="1"/>
      <c r="S97" s="1"/>
      <c r="T97" s="1"/>
    </row>
    <row r="98" spans="1:20" ht="15" customHeight="1" x14ac:dyDescent="0.3">
      <c r="A98" s="18">
        <v>82</v>
      </c>
      <c r="B98" s="56" t="s">
        <v>88</v>
      </c>
      <c r="C98" s="75" t="s">
        <v>150</v>
      </c>
      <c r="D98" s="71">
        <f t="shared" si="4"/>
        <v>0</v>
      </c>
      <c r="E98" s="71" t="s">
        <v>99</v>
      </c>
      <c r="F98" s="71"/>
      <c r="G98" s="71"/>
      <c r="H98" s="71"/>
      <c r="I98" s="71"/>
      <c r="J98" s="71" t="s">
        <v>99</v>
      </c>
      <c r="K98" s="71" t="s">
        <v>99</v>
      </c>
      <c r="L98" s="71" t="s">
        <v>99</v>
      </c>
      <c r="M98" s="71"/>
      <c r="N98" s="71"/>
      <c r="O98" s="71">
        <f t="shared" si="3"/>
        <v>0</v>
      </c>
      <c r="P98" s="78" t="s">
        <v>536</v>
      </c>
      <c r="Q98" s="1"/>
      <c r="R98" s="1"/>
      <c r="S98" s="1"/>
      <c r="T98" s="1"/>
    </row>
    <row r="99" spans="1:20" ht="15" customHeight="1" x14ac:dyDescent="0.3">
      <c r="A99" s="18">
        <v>83</v>
      </c>
      <c r="B99" s="56" t="s">
        <v>89</v>
      </c>
      <c r="C99" s="75" t="s">
        <v>150</v>
      </c>
      <c r="D99" s="71">
        <f t="shared" si="4"/>
        <v>0</v>
      </c>
      <c r="E99" s="71" t="s">
        <v>99</v>
      </c>
      <c r="F99" s="71"/>
      <c r="G99" s="71"/>
      <c r="H99" s="71"/>
      <c r="I99" s="71"/>
      <c r="J99" s="71" t="s">
        <v>99</v>
      </c>
      <c r="K99" s="71" t="s">
        <v>99</v>
      </c>
      <c r="L99" s="71" t="s">
        <v>99</v>
      </c>
      <c r="M99" s="71"/>
      <c r="N99" s="71"/>
      <c r="O99" s="71">
        <f t="shared" si="3"/>
        <v>0</v>
      </c>
      <c r="P99" s="78" t="s">
        <v>537</v>
      </c>
      <c r="Q99" s="1"/>
      <c r="R99" s="1"/>
      <c r="S99" s="1"/>
      <c r="T99" s="1"/>
    </row>
    <row r="100" spans="1:20" s="35" customFormat="1" ht="15" customHeight="1" x14ac:dyDescent="0.3">
      <c r="A100" s="17"/>
      <c r="B100" s="32" t="s">
        <v>154</v>
      </c>
      <c r="C100" s="73"/>
      <c r="D100" s="73"/>
      <c r="E100" s="44"/>
      <c r="F100" s="44"/>
      <c r="G100" s="44"/>
      <c r="H100" s="44"/>
      <c r="I100" s="44"/>
      <c r="J100" s="44"/>
      <c r="K100" s="44"/>
      <c r="L100" s="44"/>
      <c r="M100" s="44"/>
      <c r="N100" s="44"/>
      <c r="O100" s="44">
        <f t="shared" si="3"/>
        <v>0</v>
      </c>
      <c r="P100" s="119"/>
      <c r="Q100" s="34"/>
      <c r="R100" s="34"/>
      <c r="S100" s="34"/>
      <c r="T100" s="34"/>
    </row>
    <row r="101" spans="1:20" ht="15" customHeight="1" x14ac:dyDescent="0.3">
      <c r="A101" s="18">
        <v>84</v>
      </c>
      <c r="B101" s="57" t="s">
        <v>155</v>
      </c>
      <c r="C101" s="75" t="s">
        <v>149</v>
      </c>
      <c r="D101" s="71">
        <f t="shared" si="4"/>
        <v>1</v>
      </c>
      <c r="E101" s="71" t="s">
        <v>97</v>
      </c>
      <c r="F101" s="71" t="s">
        <v>97</v>
      </c>
      <c r="G101" s="71" t="s">
        <v>518</v>
      </c>
      <c r="H101" s="71" t="s">
        <v>97</v>
      </c>
      <c r="I101" s="71" t="s">
        <v>97</v>
      </c>
      <c r="J101" s="71" t="s">
        <v>97</v>
      </c>
      <c r="K101" s="71" t="s">
        <v>97</v>
      </c>
      <c r="L101" s="71" t="s">
        <v>97</v>
      </c>
      <c r="M101" s="71" t="s">
        <v>97</v>
      </c>
      <c r="N101" s="71"/>
      <c r="O101" s="71">
        <f t="shared" si="3"/>
        <v>1</v>
      </c>
      <c r="P101" s="78" t="s">
        <v>193</v>
      </c>
      <c r="Q101" s="1"/>
      <c r="R101" s="1"/>
      <c r="S101" s="1"/>
      <c r="T101" s="1"/>
    </row>
    <row r="102" spans="1:20" ht="15" customHeight="1" x14ac:dyDescent="0.3">
      <c r="A102" s="18">
        <v>85</v>
      </c>
      <c r="B102" s="57" t="s">
        <v>156</v>
      </c>
      <c r="C102" s="75" t="s">
        <v>150</v>
      </c>
      <c r="D102" s="71">
        <f t="shared" si="4"/>
        <v>0</v>
      </c>
      <c r="E102" s="71" t="s">
        <v>99</v>
      </c>
      <c r="F102" s="71"/>
      <c r="G102" s="71"/>
      <c r="H102" s="71"/>
      <c r="I102" s="71"/>
      <c r="J102" s="71" t="s">
        <v>99</v>
      </c>
      <c r="K102" s="71" t="s">
        <v>99</v>
      </c>
      <c r="L102" s="71" t="s">
        <v>99</v>
      </c>
      <c r="M102" s="71"/>
      <c r="N102" s="71"/>
      <c r="O102" s="71">
        <f t="shared" si="3"/>
        <v>0</v>
      </c>
      <c r="P102" s="78" t="s">
        <v>226</v>
      </c>
    </row>
    <row r="106" spans="1:20" x14ac:dyDescent="0.3">
      <c r="A106" s="28"/>
      <c r="B106" s="58"/>
      <c r="C106" s="29"/>
      <c r="D106" s="29"/>
      <c r="E106" s="160"/>
      <c r="F106" s="29"/>
      <c r="G106" s="29"/>
      <c r="H106" s="29"/>
      <c r="I106" s="29"/>
      <c r="J106" s="29"/>
      <c r="K106" s="29"/>
      <c r="L106" s="29"/>
      <c r="M106" s="29"/>
      <c r="N106" s="29"/>
      <c r="O106" s="29"/>
      <c r="P106" s="103"/>
    </row>
    <row r="113" spans="1:16" x14ac:dyDescent="0.3">
      <c r="A113" s="28"/>
      <c r="B113" s="58"/>
      <c r="C113" s="29"/>
      <c r="D113" s="29"/>
      <c r="E113" s="160"/>
      <c r="F113" s="29"/>
      <c r="G113" s="29"/>
      <c r="H113" s="29"/>
      <c r="I113" s="29"/>
      <c r="J113" s="29"/>
      <c r="K113" s="29"/>
      <c r="L113" s="29"/>
      <c r="M113" s="29"/>
      <c r="N113" s="29"/>
      <c r="O113" s="29"/>
      <c r="P113" s="103"/>
    </row>
    <row r="117" spans="1:16" x14ac:dyDescent="0.3">
      <c r="A117" s="28"/>
      <c r="B117" s="58"/>
      <c r="C117" s="29"/>
      <c r="D117" s="29"/>
      <c r="E117" s="160"/>
      <c r="F117" s="29"/>
      <c r="G117" s="29"/>
      <c r="H117" s="29"/>
      <c r="I117" s="29"/>
      <c r="J117" s="29"/>
      <c r="K117" s="29"/>
      <c r="L117" s="29"/>
      <c r="M117" s="29"/>
      <c r="N117" s="29"/>
      <c r="O117" s="29"/>
      <c r="P117" s="103"/>
    </row>
    <row r="120" spans="1:16" x14ac:dyDescent="0.3">
      <c r="A120" s="28"/>
      <c r="B120" s="58"/>
      <c r="C120" s="29"/>
      <c r="D120" s="29"/>
      <c r="E120" s="160"/>
      <c r="F120" s="29"/>
      <c r="G120" s="29"/>
      <c r="H120" s="29"/>
      <c r="I120" s="29"/>
      <c r="J120" s="29"/>
      <c r="K120" s="29"/>
      <c r="L120" s="29"/>
      <c r="M120" s="29"/>
      <c r="N120" s="29"/>
      <c r="O120" s="29"/>
      <c r="P120" s="103"/>
    </row>
    <row r="124" spans="1:16" x14ac:dyDescent="0.3">
      <c r="A124" s="28"/>
      <c r="B124" s="58"/>
      <c r="C124" s="29"/>
      <c r="D124" s="29"/>
      <c r="E124" s="160"/>
      <c r="F124" s="29"/>
      <c r="G124" s="29"/>
      <c r="H124" s="29"/>
      <c r="I124" s="29"/>
      <c r="J124" s="29"/>
      <c r="K124" s="29"/>
      <c r="L124" s="29"/>
      <c r="M124" s="29"/>
      <c r="N124" s="29"/>
      <c r="O124" s="29"/>
      <c r="P124" s="103"/>
    </row>
    <row r="127" spans="1:16" x14ac:dyDescent="0.3">
      <c r="A127" s="28"/>
      <c r="B127" s="58"/>
      <c r="C127" s="29"/>
      <c r="D127" s="29"/>
      <c r="E127" s="160"/>
      <c r="F127" s="29"/>
      <c r="G127" s="29"/>
      <c r="H127" s="29"/>
      <c r="I127" s="29"/>
      <c r="J127" s="29"/>
      <c r="K127" s="29"/>
      <c r="L127" s="29"/>
      <c r="M127" s="29"/>
      <c r="N127" s="29"/>
      <c r="O127" s="29"/>
      <c r="P127" s="103"/>
    </row>
    <row r="131" spans="1:16" x14ac:dyDescent="0.3">
      <c r="A131" s="28"/>
      <c r="B131" s="58"/>
      <c r="C131" s="29"/>
      <c r="D131" s="29"/>
      <c r="E131" s="160"/>
      <c r="F131" s="29"/>
      <c r="G131" s="29"/>
      <c r="H131" s="29"/>
      <c r="I131" s="29"/>
      <c r="J131" s="29"/>
      <c r="K131" s="29"/>
      <c r="L131" s="29"/>
      <c r="M131" s="29"/>
      <c r="N131" s="29"/>
      <c r="O131" s="29"/>
      <c r="P131" s="103"/>
    </row>
  </sheetData>
  <mergeCells count="14">
    <mergeCell ref="A3:P3"/>
    <mergeCell ref="A4:A6"/>
    <mergeCell ref="C4:C5"/>
    <mergeCell ref="D4:D6"/>
    <mergeCell ref="E4:E6"/>
    <mergeCell ref="F4:I5"/>
    <mergeCell ref="J4:M4"/>
    <mergeCell ref="N4:O5"/>
    <mergeCell ref="P4:P7"/>
    <mergeCell ref="B5:B7"/>
    <mergeCell ref="J5:L5"/>
    <mergeCell ref="M5:M6"/>
    <mergeCell ref="N6:N7"/>
    <mergeCell ref="O6:O7"/>
  </mergeCells>
  <dataValidations count="3">
    <dataValidation type="list" allowBlank="1" showInputMessage="1" showErrorMessage="1" sqref="N10:N27 N29:N39 N41:N46 N48:N54 N56:N69 N71:N76 N78:N89 N91:N99 N101:N102">
      <formula1>Коэфициент</formula1>
    </dataValidation>
    <dataValidation type="list" allowBlank="1" showInputMessage="1" showErrorMessage="1" sqref="J56:M69 J71:M76 J78:M89 J101:M102 J10:M27 J41:M46 J48:M54 J29:M39 F91:F99 H91:M99 G91 G93:G96 G98:G99">
      <formula1>Да_нет</formula1>
    </dataValidation>
    <dataValidation type="list" allowBlank="1" showInputMessage="1" showErrorMessage="1" sqref="C71:C76 C78:C89 C91:C99 C56:C69 C48:C54 C41:C46 C10:C27 C29:C39 C101:C102">
      <formula1>Выбор_8.4</formula1>
    </dataValidation>
  </dataValidations>
  <hyperlinks>
    <hyperlink ref="P15" r:id="rId1"/>
    <hyperlink ref="P14" r:id="rId2"/>
    <hyperlink ref="P16" r:id="rId3"/>
    <hyperlink ref="P13" r:id="rId4"/>
    <hyperlink ref="P17" r:id="rId5"/>
    <hyperlink ref="P18" r:id="rId6"/>
    <hyperlink ref="P19" r:id="rId7"/>
    <hyperlink ref="P10" r:id="rId8"/>
    <hyperlink ref="P25" r:id="rId9"/>
    <hyperlink ref="P26" r:id="rId10"/>
    <hyperlink ref="P29" r:id="rId11"/>
    <hyperlink ref="P37" r:id="rId12"/>
    <hyperlink ref="P30" r:id="rId13"/>
    <hyperlink ref="P31" r:id="rId14"/>
    <hyperlink ref="P32" r:id="rId15"/>
    <hyperlink ref="P53" r:id="rId16"/>
    <hyperlink ref="P61" r:id="rId17"/>
    <hyperlink ref="P64" r:id="rId18"/>
    <hyperlink ref="P75" r:id="rId19"/>
    <hyperlink ref="P71" r:id="rId20"/>
    <hyperlink ref="P81" r:id="rId21"/>
    <hyperlink ref="P84" r:id="rId22"/>
    <hyperlink ref="P78" r:id="rId23"/>
    <hyperlink ref="P79" r:id="rId24"/>
    <hyperlink ref="P80" r:id="rId25"/>
    <hyperlink ref="P82" r:id="rId26"/>
    <hyperlink ref="P12" r:id="rId27"/>
    <hyperlink ref="P45" r:id="rId28"/>
    <hyperlink ref="P62" r:id="rId29"/>
    <hyperlink ref="P97" r:id="rId30"/>
    <hyperlink ref="P22" r:id="rId31"/>
    <hyperlink ref="P49" r:id="rId32"/>
    <hyperlink ref="P52" r:id="rId33"/>
    <hyperlink ref="P86" r:id="rId34"/>
    <hyperlink ref="P87" r:id="rId35"/>
    <hyperlink ref="P76" r:id="rId36"/>
  </hyperlinks>
  <pageMargins left="0.70866141732283472" right="0.70866141732283472" top="0.74803149606299213" bottom="0.74803149606299213" header="0.31496062992125984" footer="0.31496062992125984"/>
  <pageSetup paperSize="9" scale="42" fitToHeight="3" orientation="landscape" r:id="rId37"/>
  <headerFooter>
    <oddFooter>&amp;A&amp;RСтраница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3:C10"/>
  <sheetViews>
    <sheetView workbookViewId="0">
      <selection activeCell="B11" sqref="B11"/>
    </sheetView>
  </sheetViews>
  <sheetFormatPr defaultColWidth="8.88671875" defaultRowHeight="14.4" x14ac:dyDescent="0.3"/>
  <sheetData>
    <row r="3" spans="1:3" x14ac:dyDescent="0.3">
      <c r="A3" s="2" t="s">
        <v>164</v>
      </c>
      <c r="B3" s="2" t="s">
        <v>157</v>
      </c>
      <c r="C3" s="2"/>
    </row>
    <row r="4" spans="1:3" x14ac:dyDescent="0.3">
      <c r="A4" s="2"/>
      <c r="B4" s="2" t="s">
        <v>158</v>
      </c>
      <c r="C4" s="2">
        <v>0.5</v>
      </c>
    </row>
    <row r="6" spans="1:3" x14ac:dyDescent="0.3">
      <c r="A6" t="s">
        <v>165</v>
      </c>
      <c r="B6" t="s">
        <v>97</v>
      </c>
    </row>
    <row r="7" spans="1:3" x14ac:dyDescent="0.3">
      <c r="B7" t="s">
        <v>99</v>
      </c>
    </row>
    <row r="9" spans="1:3" x14ac:dyDescent="0.3">
      <c r="B9" t="s">
        <v>97</v>
      </c>
    </row>
    <row r="10" spans="1:3" x14ac:dyDescent="0.3">
      <c r="B10" t="s">
        <v>99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TF6NQPKX43ZY-91-2063</_dlc_DocId>
    <_dlc_DocIdUrl xmlns="b1e5bdc4-b57e-4af5-8c56-e26e352185e0">
      <Url>https://v11-sp.nifi.ru/nd/centre_mezshbudjet/_layouts/15/DocIdRedir.aspx?ID=TF6NQPKX43ZY-91-2063</Url>
      <Description>TF6NQPKX43ZY-91-2063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E31ABD-B283-404C-B78E-52953924297D}">
  <ds:schemaRefs>
    <ds:schemaRef ds:uri="http://schemas.microsoft.com/sharepoint/events"/>
  </ds:schemaRefs>
</ds:datastoreItem>
</file>

<file path=customXml/itemProps2.xml><?xml version="1.0" encoding="utf-8"?>
<ds:datastoreItem xmlns:ds="http://schemas.openxmlformats.org/officeDocument/2006/customXml" ds:itemID="{3D7221DE-C34D-409B-B805-799B12C7D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3E598D-F701-4343-BFD2-61112B2F0B69}">
  <ds:schemaRefs>
    <ds:schemaRef ds:uri="b1e5bdc4-b57e-4af5-8c56-e26e352185e0"/>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FEB8C6BE-6BE7-4B33-A2C6-0B8094397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23</vt:i4>
      </vt:variant>
    </vt:vector>
  </HeadingPairs>
  <TitlesOfParts>
    <vt:vector size="32" baseType="lpstr">
      <vt:lpstr>Рейтинг (Раздел 8)</vt:lpstr>
      <vt:lpstr>Оценка (Раздел 8)</vt:lpstr>
      <vt:lpstr>Методика (Раздел 8)</vt:lpstr>
      <vt:lpstr>Показатель 8.1</vt:lpstr>
      <vt:lpstr>Показатель 8.2</vt:lpstr>
      <vt:lpstr>Показатель 8.3</vt:lpstr>
      <vt:lpstr>Показатель 8.4</vt:lpstr>
      <vt:lpstr>Показатель 8.5</vt:lpstr>
      <vt:lpstr>Параметры</vt:lpstr>
      <vt:lpstr>Выбор_8.1</vt:lpstr>
      <vt:lpstr>'Показатель 8.2'!Выбор_8.2</vt:lpstr>
      <vt:lpstr>'Показатель 8.3'!Выбор_8.2</vt:lpstr>
      <vt:lpstr>'Показатель 8.4'!Выбор_8.3</vt:lpstr>
      <vt:lpstr>'Показатель 8.5'!Выбор_8.4</vt:lpstr>
      <vt:lpstr>да__нет</vt:lpstr>
      <vt:lpstr>Да_нет</vt:lpstr>
      <vt:lpstr>'Методика (Раздел 8)'!Заголовки_для_печати</vt:lpstr>
      <vt:lpstr>'Оценка (Раздел 8)'!Заголовки_для_печати</vt:lpstr>
      <vt:lpstr>'Показатель 8.1'!Заголовки_для_печати</vt:lpstr>
      <vt:lpstr>'Показатель 8.2'!Заголовки_для_печати</vt:lpstr>
      <vt:lpstr>'Показатель 8.3'!Заголовки_для_печати</vt:lpstr>
      <vt:lpstr>'Показатель 8.4'!Заголовки_для_печати</vt:lpstr>
      <vt:lpstr>'Показатель 8.5'!Заголовки_для_печати</vt:lpstr>
      <vt:lpstr>'Рейтинг (Раздел 8)'!Заголовки_для_печати</vt:lpstr>
      <vt:lpstr>Коэфициент</vt:lpstr>
      <vt:lpstr>'Методика (Раздел 8)'!Область_печати</vt:lpstr>
      <vt:lpstr>'Оценка (Раздел 8)'!Область_печати</vt:lpstr>
      <vt:lpstr>'Показатель 8.1'!Область_печати</vt:lpstr>
      <vt:lpstr>'Показатель 8.2'!Область_печати</vt:lpstr>
      <vt:lpstr>'Показатель 8.3'!Область_печати</vt:lpstr>
      <vt:lpstr>'Показатель 8.4'!Область_печати</vt:lpstr>
      <vt:lpstr>'Показатель 8.5'!Область_печати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cp:lastModifiedBy>
  <cp:lastPrinted>2015-10-22T15:53:14Z</cp:lastPrinted>
  <dcterms:created xsi:type="dcterms:W3CDTF">2014-03-12T05:40:39Z</dcterms:created>
  <dcterms:modified xsi:type="dcterms:W3CDTF">2015-10-23T08:05:46Z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3d41d7ba-2cd8-4fa6-b6e1-c6b1c38a45c6</vt:lpwstr>
  </property>
</Properties>
</file>